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7701667\git\MyFiles\mappings\"/>
    </mc:Choice>
  </mc:AlternateContent>
  <xr:revisionPtr revIDLastSave="0" documentId="8_{CF988EB1-42BD-4A38-B911-7D4E4FE1ACD3}" xr6:coauthVersionLast="47" xr6:coauthVersionMax="47" xr10:uidLastSave="{00000000-0000-0000-0000-000000000000}"/>
  <bookViews>
    <workbookView xWindow="-120" yWindow="-120" windowWidth="38640" windowHeight="21240" tabRatio="500" firstSheet="8" activeTab="9" xr2:uid="{00000000-000D-0000-FFFF-FFFF00000000}"/>
  </bookViews>
  <sheets>
    <sheet name="Contents" sheetId="1" r:id="rId1"/>
    <sheet name="Instructions" sheetId="2" state="hidden" r:id="rId2"/>
    <sheet name="Version Control" sheetId="3" r:id="rId3"/>
    <sheet name="Object Info" sheetId="4" r:id="rId4"/>
    <sheet name="Target" sheetId="5" r:id="rId5"/>
    <sheet name="nCino ERD" sheetId="6" r:id="rId6"/>
    <sheet name="nCino_DevProc" sheetId="7" r:id="rId7"/>
    <sheet name="nCino_MDW_full" sheetId="8" state="hidden" r:id="rId8"/>
    <sheet name="nCino_DMW" sheetId="9" r:id="rId9"/>
    <sheet name="Mappings" sheetId="10" r:id="rId10"/>
    <sheet name="Mappings-v0.6" sheetId="11" state="hidden" r:id="rId11"/>
    <sheet name="Kafka | Field Mappings" sheetId="12" r:id="rId12"/>
    <sheet name="Mappings - Consumption" sheetId="13" state="hidden" r:id="rId13"/>
    <sheet name="Mappings - COG" sheetId="14" state="hidden" r:id="rId14"/>
    <sheet name="MDW Picklists" sheetId="15" state="hidden" r:id="rId15"/>
    <sheet name="nCino Picklists" sheetId="16" r:id="rId16"/>
    <sheet name="DataType Conversion" sheetId="17" r:id="rId17"/>
    <sheet name="Checklist" sheetId="18" r:id="rId18"/>
    <sheet name="Sheet19" sheetId="19" r:id="rId19"/>
    <sheet name="Sheet1" sheetId="20" r:id="rId20"/>
  </sheets>
  <externalReferences>
    <externalReference r:id="rId21"/>
    <externalReference r:id="rId22"/>
    <externalReference r:id="rId23"/>
    <externalReference r:id="rId24"/>
    <externalReference r:id="rId25"/>
    <externalReference r:id="rId26"/>
    <externalReference r:id="rId27"/>
    <externalReference r:id="rId28"/>
  </externalReferences>
  <definedNames>
    <definedName name="_xlnm._FilterDatabase" localSheetId="16" hidden="1">'DataType Conversion'!$A$7:$I$37</definedName>
    <definedName name="_xlnm._FilterDatabase" localSheetId="9" hidden="1">Mappings!$A$1:$AS$236</definedName>
    <definedName name="_xlnm._FilterDatabase" localSheetId="13" hidden="1">'Mappings - COG'!$B$2:$U$19</definedName>
    <definedName name="_xlnm._FilterDatabase" localSheetId="12" hidden="1">'Mappings - Consumption'!$B$2:$U$10</definedName>
    <definedName name="_xlnm._FilterDatabase" localSheetId="10" hidden="1">'Mappings-v0.6'!$A$2:$AN$125</definedName>
    <definedName name="_xlnm._FilterDatabase" localSheetId="14" hidden="1">'MDW Picklists'!$A$1:$H$303</definedName>
    <definedName name="_xlnm._FilterDatabase" localSheetId="15" hidden="1">'nCino Picklists'!$A$1:$I$620</definedName>
    <definedName name="_xlnm._FilterDatabase" localSheetId="6" hidden="1">nCino_DevProc!$A$1:$S$330</definedName>
    <definedName name="_xlnm._FilterDatabase" localSheetId="8" hidden="1">nCino_DMW!$A$1:$AK$246</definedName>
    <definedName name="_xlnm._FilterDatabase" localSheetId="7" hidden="1">nCino_MDW_full!$A$1:$AK$266</definedName>
    <definedName name="_xlnm._FilterDatabase" localSheetId="4" hidden="1">Target!$B$2:$AK$156</definedName>
    <definedName name="abt" localSheetId="11">#REF!</definedName>
    <definedName name="abt">#REF!</definedName>
    <definedName name="AccessMethod">[1]technical!$A$72:$A$74</definedName>
    <definedName name="afa" localSheetId="11">#REF!</definedName>
    <definedName name="afa">#REF!</definedName>
    <definedName name="Amount">[1]technical!$A$41:$A$43</definedName>
    <definedName name="AP_All_users_Both">"Guest, Janet (Bio Buisness Analyst)"</definedName>
    <definedName name="AP_All_users_Department">"WBIO LENDING PRACTICE GRP"</definedName>
    <definedName name="AP_All_users_Full_Name">"Janet Guest"</definedName>
    <definedName name="AP_All_users_Job_Title">"Bio Buisness Analyst"</definedName>
    <definedName name="AP_All_users_LNFN">"Guest, Janet"</definedName>
    <definedName name="AP_Both">"Guest, Janet (Bio Buisness Analyst)"</definedName>
    <definedName name="AP_Department">"WBIO LENDING PRACTICE GRP"</definedName>
    <definedName name="AP_Full_Name">"Janet Guest"</definedName>
    <definedName name="AP_Groupname">"Not Assigned"</definedName>
    <definedName name="AP_GroupNames_and_All_users_Both">"Not Assigned; Guest, Janet (Bio Buisness Analyst)"</definedName>
    <definedName name="AP_GroupNames_and_All_users_Department">"WBIO LENDING PRACTICE GRP"</definedName>
    <definedName name="AP_GroupNames_and_All_users_Full_Name">"Not Assigned; Janet Guest"</definedName>
    <definedName name="AP_GroupNames_and_All_users_Job_Title">"Bio Buisness Analyst"</definedName>
    <definedName name="AP_GroupNames_and_All_users_LNFN">"Not Assigned; Guest, Janet"</definedName>
    <definedName name="AP_Job_Title">"Bio Buisness Analyst"</definedName>
    <definedName name="AP_LNFN">"Guest, Janet"</definedName>
    <definedName name="App_Criticality">#REF!</definedName>
    <definedName name="App_Type" localSheetId="11">#REF!</definedName>
    <definedName name="App_Type">#REF!</definedName>
    <definedName name="ApplicationType">[1]technical!$A$89:$A$92</definedName>
    <definedName name="aqe" localSheetId="11">#REF!</definedName>
    <definedName name="aqe">#REF!</definedName>
    <definedName name="aqwerq" localSheetId="11">#REF!</definedName>
    <definedName name="aqwerq">#REF!</definedName>
    <definedName name="asdf" localSheetId="11">#REF!</definedName>
    <definedName name="asdf">#REF!</definedName>
    <definedName name="asdfas" localSheetId="11">#REF!</definedName>
    <definedName name="asdfas">#REF!</definedName>
    <definedName name="asdfasdf" localSheetId="11">#REF!</definedName>
    <definedName name="asdfasdf">#REF!</definedName>
    <definedName name="AV_All_users_Both">"Not Assigned"</definedName>
    <definedName name="AV_All_users_Department">"Not Assigned"</definedName>
    <definedName name="AV_All_users_Full_Name">"Not Assigned"</definedName>
    <definedName name="AV_All_users_Job_Title">"Not Assigned"</definedName>
    <definedName name="AV_All_users_LNFN">"Not Assigned"</definedName>
    <definedName name="AV_Both">"Not Assigned"</definedName>
    <definedName name="AV_Department">"Not Assigned"</definedName>
    <definedName name="AV_Full_Name">"Not Assigned"</definedName>
    <definedName name="AV_Groupname">"Not Assigned"</definedName>
    <definedName name="AV_GroupNames_and_All_users_Both">"Not Assigned; Not Assigned"</definedName>
    <definedName name="AV_GroupNames_and_All_users_Department">"Not Assigned"</definedName>
    <definedName name="AV_GroupNames_and_All_users_Full_Name">"Not Assigned; Not Assigned"</definedName>
    <definedName name="AV_GroupNames_and_All_users_Job_Title">"Not Assigned"</definedName>
    <definedName name="AV_GroupNames_and_All_users_LNFN">"Not Assigned; Not Assigned"</definedName>
    <definedName name="AV_Job_Title">"Not Assigned"</definedName>
    <definedName name="AV_LNFN">"Not Assigned"</definedName>
    <definedName name="BacklogValues">#REF!</definedName>
    <definedName name="Bank">[1]technical!$A$15:$A$17</definedName>
    <definedName name="Business_Title">"SunTrust Banks, Inc."</definedName>
    <definedName name="CA_AccountAddress">"N/A"</definedName>
    <definedName name="CA_AccountCity">"N/A"</definedName>
    <definedName name="CA_AccountCountry">"N/A"</definedName>
    <definedName name="CA_AccountName">"N/A"</definedName>
    <definedName name="CA_AccountPostalCode">"N/A"</definedName>
    <definedName name="CA_AccountState">"N/A"</definedName>
    <definedName name="CA_All_users_Both">"Not Assigned"</definedName>
    <definedName name="CA_All_users_Department">"Not Assigned"</definedName>
    <definedName name="CA_All_users_Full_Name">"Not Assigned"</definedName>
    <definedName name="CA_All_users_Job_Title">"Not Assigned"</definedName>
    <definedName name="CA_All_users_LNFN">"Not Assigned"</definedName>
    <definedName name="CA_Both">"Not Assigned"</definedName>
    <definedName name="CA_Department">"Not Assigned"</definedName>
    <definedName name="CA_Full_Name">"Not Assigned"</definedName>
    <definedName name="CA_Groupname">"Not Assigned"</definedName>
    <definedName name="CA_GroupNames_and_All_users_Both">"Not Assigned; Not Assigned"</definedName>
    <definedName name="CA_GroupNames_and_All_users_Department">"Not Assigned"</definedName>
    <definedName name="CA_GroupNames_and_All_users_Full_Name">"Not Assigned; Not Assigned"</definedName>
    <definedName name="CA_GroupNames_and_All_users_Job_Title">"Not Assigned"</definedName>
    <definedName name="CA_GroupNames_and_All_users_LNFN">"Not Assigned; Not Assigned"</definedName>
    <definedName name="CA_Job_Title">"Not Assigned"</definedName>
    <definedName name="CA_LNFN">"Not Assigned"</definedName>
    <definedName name="CancellationDate">[1]technical!$A$34:$A$38</definedName>
    <definedName name="Category_Titles">"004 - Document Type"</definedName>
    <definedName name="Change">'[2]Dropdown List'!$A$1:$A$65536</definedName>
    <definedName name="chart1backlog">OFFSET('[3]Burn Down Charts'!$C$3,1,0,COUNT('[3]Burn Down Charts'!$C:$C),1)</definedName>
    <definedName name="chart1burnup">OFFSET('[3]Burn Up Chart'!$U$30,0,0,COUNT('[3]Burn Up Chart'!$U:$U),1)</definedName>
    <definedName name="chart1xaxis">OFFSET('[3]Burn Down Charts'!$B$3,1,0,COUNTA('[3]Burn Down Charts'!$B:$B),1)</definedName>
    <definedName name="chart2backlog">OFFSET('[3]Burn Down Charts'!$U$30,0,0,COUNT('[3]Burn Down Charts'!$U:$U),1)</definedName>
    <definedName name="chart2xaxis">OFFSET('[3]Burn Down Charts'!$T$30,0,0,COUNTA('[3]Burn Down Charts'!$T:$T),1)</definedName>
    <definedName name="Complexity">[1]technical!$A$64:$A$66</definedName>
    <definedName name="complexity_drop_down">[4]table_data!$B$68:$B$70</definedName>
    <definedName name="complexity_na">[4]table_data!$B$80</definedName>
    <definedName name="Contract">[1]technical!$A$20:$A$23</definedName>
    <definedName name="CreatedBy" localSheetId="11">#REF!</definedName>
    <definedName name="CreatedBy">#REF!</definedName>
    <definedName name="CreatedBy2" localSheetId="11">#REF!</definedName>
    <definedName name="CreatedBy2">#REF!</definedName>
    <definedName name="CUR_COMPLETE">SUM('[5]Status by Sprint'!$C$7:$N$7)</definedName>
    <definedName name="Current_Major_Version_Changes">"N/A"</definedName>
    <definedName name="Data_Sensativity">#REF!</definedName>
    <definedName name="Data_Sensitivity" localSheetId="11">#REF!</definedName>
    <definedName name="Data_Sensitivity">#REF!</definedName>
    <definedName name="DataClassification">[1]technical!$A$77:$A$80</definedName>
    <definedName name="DataModel">[1]technical!$A$50:$A$54</definedName>
    <definedName name="Date_Approved">"03/27/2013"</definedName>
    <definedName name="Date_Archived">"Not Archived Yet"</definedName>
    <definedName name="Date_Created">"03/27/2013"</definedName>
    <definedName name="Date_Expires">"03/27/2014"</definedName>
    <definedName name="Date_Last_Reviewed">"N/A"</definedName>
    <definedName name="Date_Submitted">"Set As Approved"</definedName>
    <definedName name="DC_Both">"Brewer, John (Corp Risk Policy Group Analyst)"</definedName>
    <definedName name="DC_Department">"POLICY MANAGEMENT"</definedName>
    <definedName name="DC_Full_Name">"John Brewer"</definedName>
    <definedName name="DC_Job_Title">"Corp Risk Policy Group Analyst"</definedName>
    <definedName name="DC_LNFN">"Brewer, John"</definedName>
    <definedName name="DecomMgr">[1]technical!$A$7:$A$12</definedName>
    <definedName name="Departments">"POLICY MANAGEMENT"</definedName>
    <definedName name="Document_Title">"COMPASS Fee Matrix"</definedName>
    <definedName name="dtjn">#REF!</definedName>
    <definedName name="Effective_Date">"03/27/2013"</definedName>
    <definedName name="eie">#REF!</definedName>
    <definedName name="Environment">[1]technical!$A$95:$A$104</definedName>
    <definedName name="erhja" localSheetId="11">#REF!</definedName>
    <definedName name="erhja">#REF!</definedName>
    <definedName name="FieldType">[6]Reference!$A$1:$A$65536</definedName>
    <definedName name="fsdfsdgdf" localSheetId="11">#REF!</definedName>
    <definedName name="fsdfsdgdf">#REF!</definedName>
    <definedName name="Full_Year">"2015"</definedName>
    <definedName name="Id_List">#REF!</definedName>
    <definedName name="Implementation" localSheetId="11">#REF!</definedName>
    <definedName name="Implementation">#REF!</definedName>
    <definedName name="Inbound_Outbound" localSheetId="11">#REF!</definedName>
    <definedName name="Inbound_Outbound">#REF!</definedName>
    <definedName name="iop" localSheetId="11">#REF!</definedName>
    <definedName name="iop">#REF!</definedName>
    <definedName name="IP_Status" localSheetId="11">#REF!</definedName>
    <definedName name="IP_Status">#REF!</definedName>
    <definedName name="ityh" localSheetId="11">#REF!</definedName>
    <definedName name="ityh">#REF!</definedName>
    <definedName name="jryjrt" localSheetId="11">#REF!</definedName>
    <definedName name="jryjrt">#REF!</definedName>
    <definedName name="Keywords">"N/A"</definedName>
    <definedName name="kgk">#REF!</definedName>
    <definedName name="kyti" localSheetId="11">#REF!</definedName>
    <definedName name="kyti">#REF!</definedName>
    <definedName name="Last_Periodic_Review_Date">"03/27/2013"</definedName>
    <definedName name="Level0_Picklist">#REF!</definedName>
    <definedName name="Level1_Picklist" localSheetId="11">#REF!</definedName>
    <definedName name="Level1_Picklist">#REF!</definedName>
    <definedName name="LevelFit" localSheetId="11">#REF!</definedName>
    <definedName name="LevelFit">#REF!</definedName>
    <definedName name="Lifecycle">[1]technical!$A$83:$A$86</definedName>
    <definedName name="LOE" localSheetId="11">#REF!</definedName>
    <definedName name="LOE">#REF!</definedName>
    <definedName name="Long_Day">"Wednesday"</definedName>
    <definedName name="Long_Month">"January"</definedName>
    <definedName name="Next_Periodic_Review_Date">"03/27/2014"</definedName>
    <definedName name="Next_Review_Date">"03/27/2014"</definedName>
    <definedName name="nj">#REF!</definedName>
    <definedName name="NoInsertedVariables">"N/A"</definedName>
    <definedName name="nrtu">#REF!</definedName>
    <definedName name="OPT_16460">"Sub-Categories of 002 - Line of Business (LOB) Documents not selected."</definedName>
    <definedName name="OPT_16461">"Sub-Categories of 003 - Corporate Function Documents not selected."</definedName>
    <definedName name="OPT_16520">"F - Form, Fee Matrix"</definedName>
    <definedName name="OPT_Descr_16460">"Sub-Categories of 002 - Line of Business (LOB) Documents not selected, or no descriptions were entered."</definedName>
    <definedName name="OPT_Descr_16461">"Sub-Categories of 003 - Corporate Function Documents not selected, or no descriptions were entered."</definedName>
    <definedName name="OPT_Descr_16520">"Sub-Categories of 004 - Document Type not selected, or no descriptions were entered."</definedName>
    <definedName name="OPT_HRt_16460">"Sub-Categories of 002 - Line of Business (LOB) Documents not selected."</definedName>
    <definedName name="OPT_HRt_16461">"Sub-Categories of 003 - Corporate Function Documents not selected."</definedName>
    <definedName name="OPT_HRt_16520">"F - Form
Fee Matrix"</definedName>
    <definedName name="OPT_Title_16460">"Sub-Categories of 002 - Line of Business (LOB) Documents not selected."</definedName>
    <definedName name="OPT_Title_16461">"Sub-Categories of 003 - Corporate Function Documents not selected."</definedName>
    <definedName name="OPT_Title_16520">"004 - Document Type"</definedName>
    <definedName name="OPT_ValueDescr_16460">"Sub-Categories of 002 - Line of Business (LOB) Documents not selected."</definedName>
    <definedName name="OPT_ValueDescr_16461">"Sub-Categories of 003 - Corporate Function Documents not selected."</definedName>
    <definedName name="OPT_ValueDescr_16520">"F - Form: 
Fee Matrix:"</definedName>
    <definedName name="Option">"N/A"</definedName>
    <definedName name="Original_Creation_Date">"No Date Set"</definedName>
    <definedName name="Originating_Department">"N/A"</definedName>
    <definedName name="OwnFitGap">#REF!</definedName>
    <definedName name="OwnReq" localSheetId="11">#REF!</definedName>
    <definedName name="OwnReq">#REF!</definedName>
    <definedName name="OwnTech" localSheetId="11">#REF!</definedName>
    <definedName name="OwnTech">#REF!</definedName>
    <definedName name="ParticularRelease" localSheetId="11">OFFSET(#REF!,1,0,MATCH("R1",#REF!,0),1)</definedName>
    <definedName name="ParticularRelease">OFFSET(#REF!,1,0,MATCH("R1",#REF!,0),1)</definedName>
    <definedName name="PO_Both">"Turbyville, Jacqueline (Business Systems Analyst)"</definedName>
    <definedName name="PO_Department">"WBIO LENDING PRACTICE GRP"</definedName>
    <definedName name="PO_Full_Name">"Jacqueline Turbyville"</definedName>
    <definedName name="PO_Job_Title">"Business Systems Analyst"</definedName>
    <definedName name="PO_LNFN">"Turbyville, Jacqueline"</definedName>
    <definedName name="PPMDB">"N/A"</definedName>
    <definedName name="Priority">#REF!</definedName>
    <definedName name="Priority_Picklist">'[7]Business Priority Description'!$A$2:$A$4</definedName>
    <definedName name="qwe" localSheetId="11">#REF!</definedName>
    <definedName name="qwe">#REF!</definedName>
    <definedName name="RD_All_users_Both">"Not Assigned"</definedName>
    <definedName name="RD_All_users_Department">"Not Assigned"</definedName>
    <definedName name="RD_All_users_Full_Name">"Not Assigned"</definedName>
    <definedName name="RD_All_users_Job_Title">"Not Assigned"</definedName>
    <definedName name="RD_All_users_LNFN">"Not Assigned"</definedName>
    <definedName name="RD_Both">"Not Assigned"</definedName>
    <definedName name="RD_Department">"Not Assigned"</definedName>
    <definedName name="RD_Full_Name">"Not Assigned"</definedName>
    <definedName name="RD_Groupname">"Not Assigned"</definedName>
    <definedName name="RD_GroupNames_and_All_users_Both">"Not Assigned; Not Assigned"</definedName>
    <definedName name="RD_GroupNames_and_All_users_Department">"Not Assigned"</definedName>
    <definedName name="RD_GroupNames_and_All_users_Full_Name">"Not Assigned; Not Assigned"</definedName>
    <definedName name="RD_GroupNames_and_All_users_Job_Title">"Not Assigned"</definedName>
    <definedName name="RD_GroupNames_and_All_users_LNFN">"Not Assigned; Not Assigned"</definedName>
    <definedName name="RD_Job_Title">"Not Assigned"</definedName>
    <definedName name="RD_LNFN">"Not Assigned"</definedName>
    <definedName name="Reference_">"11332"</definedName>
    <definedName name="Release_List">'[3]Release Planning'!$B$5:$B$16</definedName>
    <definedName name="Req_Picklist" localSheetId="11">#REF!</definedName>
    <definedName name="Req_Picklist">#REF!</definedName>
    <definedName name="Req_Status">'[7]Lockdown Picklist'!$A$2:$A$4</definedName>
    <definedName name="Required" localSheetId="11">#REF!</definedName>
    <definedName name="Required">#REF!</definedName>
    <definedName name="Required_Readers">"Not Assigned"</definedName>
    <definedName name="Requirement_Types">'[7]Requirement Type Description'!$A$2:$A$9</definedName>
    <definedName name="RV_All_users_Both">"Dotherow, Patti (Business Systems Analyst)"</definedName>
    <definedName name="RV_All_users_Department">"WBIO LENDING PRACTICE GRP"</definedName>
    <definedName name="RV_All_users_Full_Name">"Patti Dotherow"</definedName>
    <definedName name="RV_All_users_Job_Title">"Business Systems Analyst"</definedName>
    <definedName name="RV_All_users_LNFN">"Dotherow, Patti"</definedName>
    <definedName name="RV_Both">"Dotherow, Patti (Business Systems Analyst)"</definedName>
    <definedName name="RV_Department">"WBIO LENDING PRACTICE GRP"</definedName>
    <definedName name="RV_Full_Name">"Patti Dotherow"</definedName>
    <definedName name="RV_Groupname">"Not Assigned"</definedName>
    <definedName name="RV_GroupNames_and_All_users_Both">"Not Assigned; Dotherow, Patti (Business Systems Analyst)"</definedName>
    <definedName name="RV_GroupNames_and_All_users_Department">"WBIO LENDING PRACTICE GRP"</definedName>
    <definedName name="RV_GroupNames_and_All_users_Full_Name">"Not Assigned; Patti Dotherow"</definedName>
    <definedName name="RV_GroupNames_and_All_users_Job_Title">"Business Systems Analyst"</definedName>
    <definedName name="RV_GroupNames_and_All_users_LNFN">"Not Assigned; Dotherow, Patti"</definedName>
    <definedName name="RV_Job_Title">"Business Systems Analyst"</definedName>
    <definedName name="RV_LNFN">"Dotherow, Patti"</definedName>
    <definedName name="s">#REF!</definedName>
    <definedName name="SAP" localSheetId="11">#REF!</definedName>
    <definedName name="SAP">#REF!</definedName>
    <definedName name="Scope" localSheetId="11">#REF!</definedName>
    <definedName name="Scope">#REF!</definedName>
    <definedName name="Scope_Type">'[7]Scope Description'!$A$2:$A$6</definedName>
    <definedName name="Short_Day">"28"</definedName>
    <definedName name="Short_Month">"01"</definedName>
    <definedName name="site_Name">"SunTrust"</definedName>
    <definedName name="Source">#REF!</definedName>
    <definedName name="Sprint_List">'[3]Release Planning'!$C$5:$C$16</definedName>
    <definedName name="Supersedes">"N/A"</definedName>
    <definedName name="TableLoadTypes">'[8]Table List'!$W$1:$AA$1</definedName>
    <definedName name="targeting" localSheetId="11">#REF!</definedName>
    <definedName name="targeting">#REF!</definedName>
    <definedName name="TermOfNotice">[1]technical!$A$26:$A$31</definedName>
    <definedName name="Test" localSheetId="11">#REF!</definedName>
    <definedName name="Test">#REF!</definedName>
    <definedName name="test1" localSheetId="11">#REF!</definedName>
    <definedName name="test1">#REF!</definedName>
    <definedName name="test2" localSheetId="11">#REF!</definedName>
    <definedName name="test2">#REF!</definedName>
    <definedName name="Track_Picklist" localSheetId="11">#REF!</definedName>
    <definedName name="Track_Picklist">#REF!</definedName>
    <definedName name="Two_Digit_Year">"15"</definedName>
    <definedName name="Type">#REF!</definedName>
    <definedName name="uio" localSheetId="11">#REF!</definedName>
    <definedName name="uio">#REF!</definedName>
    <definedName name="Undefined">"N/A"</definedName>
    <definedName name="Version">"1"</definedName>
    <definedName name="VLookup_Level2">"VLOOKUP(A2,'Level 2'!$D$2:$F$4585,3,FALSE)"</definedName>
    <definedName name="von">#REF!</definedName>
    <definedName name="WR_All_users_Both">"Not Assigned"</definedName>
    <definedName name="WR_All_users_Department">"Not Assigned"</definedName>
    <definedName name="WR_All_users_Full_Name">"Not Assigned"</definedName>
    <definedName name="WR_All_users_Job_Title">"Not Assigned"</definedName>
    <definedName name="WR_All_users_LNFN">"Not Assigned"</definedName>
    <definedName name="WR_Both">"Not Assigned"</definedName>
    <definedName name="WR_Department">"Not Assigned"</definedName>
    <definedName name="WR_Full_Name">"Not Assigned"</definedName>
    <definedName name="WR_Groupname">"Not Assigned"</definedName>
    <definedName name="WR_GroupNames_and_All_users_Both">"Not Assigned; Not Assigned"</definedName>
    <definedName name="WR_GroupNames_and_All_users_Department">"Not Assigned"</definedName>
    <definedName name="WR_GroupNames_and_All_users_Full_Name">"Not Assigned; Not Assigned"</definedName>
    <definedName name="WR_GroupNames_and_All_users_Job_Title">"Not Assigned"</definedName>
    <definedName name="WR_GroupNames_and_All_users_LNFN">"Not Assigned; Not Assigned"</definedName>
    <definedName name="WR_Job_Title">"Not Assigned"</definedName>
    <definedName name="WR_LNFN">"Not Assigned"</definedName>
    <definedName name="xaxis">OFFSET(#REF!,1,0,COUNTA(#REF!),1)</definedName>
    <definedName name="YES">[1]technical!$A$3</definedName>
    <definedName name="YesNo">[1]technical!$A$3:$A$4</definedName>
    <definedName name="yui" localSheetId="11">#REF!</definedName>
    <definedName name="yui">#REF!</definedName>
  </definedNames>
  <calcPr calcId="191029"/>
  <pivotCaches>
    <pivotCache cacheId="4" r:id="rId29"/>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8" i="14" l="1"/>
  <c r="A17" i="14"/>
  <c r="A16" i="14"/>
  <c r="A15" i="14"/>
  <c r="A14" i="14"/>
  <c r="A13" i="14"/>
  <c r="A12" i="14"/>
  <c r="A10" i="14"/>
  <c r="A9" i="14"/>
  <c r="A8" i="14"/>
  <c r="A7" i="14"/>
  <c r="A6" i="14"/>
  <c r="A5" i="14"/>
  <c r="A4" i="14"/>
  <c r="A3" i="14"/>
  <c r="A9" i="13"/>
  <c r="A8" i="13"/>
  <c r="A7" i="13"/>
  <c r="A6" i="13"/>
  <c r="A5" i="13"/>
  <c r="A4" i="13"/>
  <c r="A3" i="13"/>
  <c r="AJ125" i="11"/>
  <c r="AI125" i="11"/>
  <c r="AH125" i="11"/>
  <c r="AG125" i="11"/>
  <c r="Z125" i="11"/>
  <c r="Y125" i="11"/>
  <c r="X125" i="11"/>
  <c r="W125" i="11"/>
  <c r="V125" i="11"/>
  <c r="U125" i="11"/>
  <c r="AB125" i="11" s="1"/>
  <c r="AL125" i="11" s="1"/>
  <c r="T125" i="11"/>
  <c r="AA125" i="11" s="1"/>
  <c r="AK125" i="11" s="1"/>
  <c r="Q125" i="11"/>
  <c r="M125" i="11"/>
  <c r="L125" i="11"/>
  <c r="P125" i="11" s="1"/>
  <c r="AL124" i="11"/>
  <c r="AK124" i="11"/>
  <c r="AJ124" i="11"/>
  <c r="AI124" i="11"/>
  <c r="AB124" i="11"/>
  <c r="AA124" i="11"/>
  <c r="Z124" i="11"/>
  <c r="Y124" i="11"/>
  <c r="T124" i="11"/>
  <c r="M124" i="11"/>
  <c r="Q124" i="11" s="1"/>
  <c r="X124" i="11" s="1"/>
  <c r="AH124" i="11" s="1"/>
  <c r="L124" i="11"/>
  <c r="P124" i="11" s="1"/>
  <c r="W124" i="11" s="1"/>
  <c r="AG124" i="11" s="1"/>
  <c r="AB123" i="11"/>
  <c r="AL123" i="11" s="1"/>
  <c r="AA123" i="11"/>
  <c r="AK123" i="11" s="1"/>
  <c r="Z123" i="11"/>
  <c r="AJ123" i="11" s="1"/>
  <c r="Y123" i="11"/>
  <c r="AI123" i="11" s="1"/>
  <c r="U123" i="11"/>
  <c r="T123" i="11"/>
  <c r="M123" i="11"/>
  <c r="Q123" i="11" s="1"/>
  <c r="L123" i="11"/>
  <c r="P123" i="11" s="1"/>
  <c r="W123" i="11" s="1"/>
  <c r="AG123" i="11" s="1"/>
  <c r="AI122" i="11"/>
  <c r="AB122" i="11"/>
  <c r="AL122" i="11" s="1"/>
  <c r="AA122" i="11"/>
  <c r="AK122" i="11" s="1"/>
  <c r="Z122" i="11"/>
  <c r="AJ122" i="11" s="1"/>
  <c r="Y122" i="11"/>
  <c r="Q122" i="11"/>
  <c r="X122" i="11" s="1"/>
  <c r="AH122" i="11" s="1"/>
  <c r="P122" i="11"/>
  <c r="W122" i="11" s="1"/>
  <c r="AG122" i="11" s="1"/>
  <c r="M122" i="11"/>
  <c r="L122" i="11"/>
  <c r="AI121" i="11"/>
  <c r="AB121" i="11"/>
  <c r="AL121" i="11" s="1"/>
  <c r="AA121" i="11"/>
  <c r="AK121" i="11" s="1"/>
  <c r="Z121" i="11"/>
  <c r="AJ121" i="11" s="1"/>
  <c r="Y121" i="11"/>
  <c r="M121" i="11"/>
  <c r="Q121" i="11" s="1"/>
  <c r="X121" i="11" s="1"/>
  <c r="AH121" i="11" s="1"/>
  <c r="L121" i="11"/>
  <c r="P121" i="11" s="1"/>
  <c r="W121" i="11" s="1"/>
  <c r="AG121" i="11" s="1"/>
  <c r="AI120" i="11"/>
  <c r="AH120" i="11"/>
  <c r="AB120" i="11"/>
  <c r="AL120" i="11" s="1"/>
  <c r="Z120" i="11"/>
  <c r="AJ120" i="11" s="1"/>
  <c r="Y120" i="11"/>
  <c r="W120" i="11"/>
  <c r="AG120" i="11" s="1"/>
  <c r="V120" i="11"/>
  <c r="T120" i="11"/>
  <c r="AA120" i="11" s="1"/>
  <c r="AK120" i="11" s="1"/>
  <c r="Q120" i="11"/>
  <c r="X120" i="11" s="1"/>
  <c r="P120" i="11"/>
  <c r="M120" i="11"/>
  <c r="L120" i="11"/>
  <c r="AK119" i="11"/>
  <c r="AI119" i="11"/>
  <c r="AH119" i="11"/>
  <c r="AB119" i="11"/>
  <c r="AL119" i="11" s="1"/>
  <c r="AA119" i="11"/>
  <c r="Y119" i="11"/>
  <c r="W119" i="11"/>
  <c r="AG119" i="11" s="1"/>
  <c r="S119" i="11"/>
  <c r="Z119" i="11" s="1"/>
  <c r="AJ119" i="11" s="1"/>
  <c r="Q119" i="11"/>
  <c r="X119" i="11" s="1"/>
  <c r="P119" i="11"/>
  <c r="M119" i="11"/>
  <c r="L119" i="11"/>
  <c r="AJ118" i="11"/>
  <c r="AI118" i="11"/>
  <c r="AH118" i="11"/>
  <c r="Z118" i="11"/>
  <c r="Y118" i="11"/>
  <c r="X118" i="11"/>
  <c r="V118" i="11"/>
  <c r="U118" i="11"/>
  <c r="AB118" i="11" s="1"/>
  <c r="AL118" i="11" s="1"/>
  <c r="T118" i="11"/>
  <c r="AA118" i="11" s="1"/>
  <c r="AK118" i="11" s="1"/>
  <c r="P118" i="11"/>
  <c r="W118" i="11" s="1"/>
  <c r="AG118" i="11" s="1"/>
  <c r="M118" i="11"/>
  <c r="Q118" i="11" s="1"/>
  <c r="L118" i="11"/>
  <c r="AG117" i="11"/>
  <c r="AB117" i="11"/>
  <c r="AL117" i="11" s="1"/>
  <c r="AA117" i="11"/>
  <c r="AK117" i="11" s="1"/>
  <c r="Z117" i="11"/>
  <c r="AJ117" i="11" s="1"/>
  <c r="Y117" i="11"/>
  <c r="AI117" i="11" s="1"/>
  <c r="P117" i="11"/>
  <c r="W117" i="11" s="1"/>
  <c r="M117" i="11"/>
  <c r="Q117" i="11" s="1"/>
  <c r="X117" i="11" s="1"/>
  <c r="AH117" i="11" s="1"/>
  <c r="L117" i="11"/>
  <c r="AK116" i="11"/>
  <c r="AG116" i="11"/>
  <c r="AB116" i="11"/>
  <c r="AL116" i="11" s="1"/>
  <c r="AA116" i="11"/>
  <c r="Z116" i="11"/>
  <c r="AJ116" i="11" s="1"/>
  <c r="Y116" i="11"/>
  <c r="AI116" i="11" s="1"/>
  <c r="M116" i="11"/>
  <c r="Q116" i="11" s="1"/>
  <c r="X116" i="11" s="1"/>
  <c r="AH116" i="11" s="1"/>
  <c r="L116" i="11"/>
  <c r="P116" i="11" s="1"/>
  <c r="W116" i="11" s="1"/>
  <c r="AL115" i="11"/>
  <c r="AK115" i="11"/>
  <c r="AB115" i="11"/>
  <c r="AA115" i="11"/>
  <c r="Z115" i="11"/>
  <c r="AJ115" i="11" s="1"/>
  <c r="Y115" i="11"/>
  <c r="AI115" i="11" s="1"/>
  <c r="M115" i="11"/>
  <c r="Q115" i="11" s="1"/>
  <c r="X115" i="11" s="1"/>
  <c r="AH115" i="11" s="1"/>
  <c r="L115" i="11"/>
  <c r="P115" i="11" s="1"/>
  <c r="W115" i="11" s="1"/>
  <c r="AG115" i="11" s="1"/>
  <c r="AL114" i="11"/>
  <c r="AB114" i="11"/>
  <c r="AA114" i="11"/>
  <c r="AK114" i="11" s="1"/>
  <c r="Z114" i="11"/>
  <c r="AJ114" i="11" s="1"/>
  <c r="Y114" i="11"/>
  <c r="AI114" i="11" s="1"/>
  <c r="P114" i="11"/>
  <c r="W114" i="11" s="1"/>
  <c r="AG114" i="11" s="1"/>
  <c r="M114" i="11"/>
  <c r="Q114" i="11" s="1"/>
  <c r="X114" i="11" s="1"/>
  <c r="AH114" i="11" s="1"/>
  <c r="L114" i="11"/>
  <c r="AG113" i="11"/>
  <c r="AB113" i="11"/>
  <c r="AL113" i="11" s="1"/>
  <c r="AA113" i="11"/>
  <c r="AK113" i="11" s="1"/>
  <c r="Z113" i="11"/>
  <c r="AJ113" i="11" s="1"/>
  <c r="Y113" i="11"/>
  <c r="AI113" i="11" s="1"/>
  <c r="P113" i="11"/>
  <c r="W113" i="11" s="1"/>
  <c r="M113" i="11"/>
  <c r="Q113" i="11" s="1"/>
  <c r="X113" i="11" s="1"/>
  <c r="AH113" i="11" s="1"/>
  <c r="L113" i="11"/>
  <c r="AL112" i="11"/>
  <c r="AK112" i="11"/>
  <c r="AG112" i="11"/>
  <c r="AB112" i="11"/>
  <c r="AA112" i="11"/>
  <c r="Z112" i="11"/>
  <c r="AJ112" i="11" s="1"/>
  <c r="Y112" i="11"/>
  <c r="AI112" i="11" s="1"/>
  <c r="M112" i="11"/>
  <c r="Q112" i="11" s="1"/>
  <c r="X112" i="11" s="1"/>
  <c r="AH112" i="11" s="1"/>
  <c r="L112" i="11"/>
  <c r="P112" i="11" s="1"/>
  <c r="W112" i="11" s="1"/>
  <c r="AL111" i="11"/>
  <c r="AK111" i="11"/>
  <c r="AB111" i="11"/>
  <c r="AA111" i="11"/>
  <c r="Z111" i="11"/>
  <c r="AJ111" i="11" s="1"/>
  <c r="Y111" i="11"/>
  <c r="AI111" i="11" s="1"/>
  <c r="M111" i="11"/>
  <c r="Q111" i="11" s="1"/>
  <c r="X111" i="11" s="1"/>
  <c r="AH111" i="11" s="1"/>
  <c r="L111" i="11"/>
  <c r="P111" i="11" s="1"/>
  <c r="W111" i="11" s="1"/>
  <c r="AG111" i="11" s="1"/>
  <c r="AA110" i="11"/>
  <c r="AK110" i="11" s="1"/>
  <c r="Z110" i="11"/>
  <c r="AJ110" i="11" s="1"/>
  <c r="Y110" i="11"/>
  <c r="AI110" i="11" s="1"/>
  <c r="U110" i="11"/>
  <c r="AB110" i="11" s="1"/>
  <c r="AL110" i="11" s="1"/>
  <c r="T110" i="11"/>
  <c r="Q110" i="11"/>
  <c r="P110" i="11"/>
  <c r="W110" i="11" s="1"/>
  <c r="AG110" i="11" s="1"/>
  <c r="M110" i="11"/>
  <c r="L110" i="11"/>
  <c r="AI109" i="11"/>
  <c r="AB109" i="11"/>
  <c r="AL109" i="11" s="1"/>
  <c r="AA109" i="11"/>
  <c r="AK109" i="11" s="1"/>
  <c r="Y109" i="11"/>
  <c r="X109" i="11"/>
  <c r="AH109" i="11" s="1"/>
  <c r="W109" i="11"/>
  <c r="AG109" i="11" s="1"/>
  <c r="S109" i="11"/>
  <c r="Z109" i="11" s="1"/>
  <c r="AJ109" i="11" s="1"/>
  <c r="Q109" i="11"/>
  <c r="P109" i="11"/>
  <c r="M109" i="11"/>
  <c r="L109" i="11"/>
  <c r="AK108" i="11"/>
  <c r="AJ108" i="11"/>
  <c r="AI108" i="11"/>
  <c r="AG108" i="11"/>
  <c r="AB108" i="11"/>
  <c r="AL108" i="11" s="1"/>
  <c r="AA108" i="11"/>
  <c r="Z108" i="11"/>
  <c r="Y108" i="11"/>
  <c r="X108" i="11"/>
  <c r="AH108" i="11" s="1"/>
  <c r="Q108" i="11"/>
  <c r="P108" i="11"/>
  <c r="W108" i="11" s="1"/>
  <c r="M108" i="11"/>
  <c r="L108" i="11"/>
  <c r="AK107" i="11"/>
  <c r="AJ107" i="11"/>
  <c r="AI107" i="11"/>
  <c r="AG107" i="11"/>
  <c r="AB107" i="11"/>
  <c r="AL107" i="11" s="1"/>
  <c r="AA107" i="11"/>
  <c r="Z107" i="11"/>
  <c r="Y107" i="11"/>
  <c r="Q107" i="11"/>
  <c r="X107" i="11" s="1"/>
  <c r="AH107" i="11" s="1"/>
  <c r="P107" i="11"/>
  <c r="W107" i="11" s="1"/>
  <c r="M107" i="11"/>
  <c r="L107" i="11"/>
  <c r="AK106" i="11"/>
  <c r="AJ106" i="11"/>
  <c r="AB106" i="11"/>
  <c r="AL106" i="11" s="1"/>
  <c r="AA106" i="11"/>
  <c r="Z106" i="11"/>
  <c r="Y106" i="11"/>
  <c r="AI106" i="11" s="1"/>
  <c r="Q106" i="11"/>
  <c r="X106" i="11" s="1"/>
  <c r="AH106" i="11" s="1"/>
  <c r="P106" i="11"/>
  <c r="W106" i="11" s="1"/>
  <c r="AG106" i="11" s="1"/>
  <c r="M106" i="11"/>
  <c r="L106" i="11"/>
  <c r="AK105" i="11"/>
  <c r="AJ105" i="11"/>
  <c r="AI105" i="11"/>
  <c r="AG105" i="11"/>
  <c r="AB105" i="11"/>
  <c r="AL105" i="11" s="1"/>
  <c r="AA105" i="11"/>
  <c r="Z105" i="11"/>
  <c r="Y105" i="11"/>
  <c r="X105" i="11"/>
  <c r="AH105" i="11" s="1"/>
  <c r="Q105" i="11"/>
  <c r="P105" i="11"/>
  <c r="W105" i="11" s="1"/>
  <c r="M105" i="11"/>
  <c r="L105" i="11"/>
  <c r="AK104" i="11"/>
  <c r="AJ104" i="11"/>
  <c r="AB104" i="11"/>
  <c r="AL104" i="11" s="1"/>
  <c r="AA104" i="11"/>
  <c r="Z104" i="11"/>
  <c r="Y104" i="11"/>
  <c r="AI104" i="11" s="1"/>
  <c r="W104" i="11"/>
  <c r="AG104" i="11" s="1"/>
  <c r="Q104" i="11"/>
  <c r="X104" i="11" s="1"/>
  <c r="AH104" i="11" s="1"/>
  <c r="P104" i="11"/>
  <c r="M104" i="11"/>
  <c r="L104" i="11"/>
  <c r="AK103" i="11"/>
  <c r="AJ103" i="11"/>
  <c r="Z103" i="11"/>
  <c r="Y103" i="11"/>
  <c r="AI103" i="11" s="1"/>
  <c r="X103" i="11"/>
  <c r="AH103" i="11" s="1"/>
  <c r="W103" i="11"/>
  <c r="AG103" i="11" s="1"/>
  <c r="V103" i="11"/>
  <c r="U103" i="11"/>
  <c r="AB103" i="11" s="1"/>
  <c r="AL103" i="11" s="1"/>
  <c r="T103" i="11"/>
  <c r="AA103" i="11" s="1"/>
  <c r="M103" i="11"/>
  <c r="Q103" i="11" s="1"/>
  <c r="L103" i="11"/>
  <c r="P103" i="11" s="1"/>
  <c r="AL102" i="11"/>
  <c r="AK102" i="11"/>
  <c r="AJ102" i="11"/>
  <c r="AB102" i="11"/>
  <c r="AA102" i="11"/>
  <c r="Y102" i="11"/>
  <c r="AI102" i="11" s="1"/>
  <c r="U102" i="11"/>
  <c r="T102" i="11"/>
  <c r="S102" i="11"/>
  <c r="Z102" i="11" s="1"/>
  <c r="Q102" i="11"/>
  <c r="X102" i="11" s="1"/>
  <c r="AH102" i="11" s="1"/>
  <c r="M102" i="11"/>
  <c r="L102" i="11"/>
  <c r="P102" i="11" s="1"/>
  <c r="W102" i="11" s="1"/>
  <c r="AG102" i="11" s="1"/>
  <c r="AI101" i="11"/>
  <c r="AG101" i="11"/>
  <c r="AB101" i="11"/>
  <c r="AL101" i="11" s="1"/>
  <c r="AA101" i="11"/>
  <c r="AK101" i="11" s="1"/>
  <c r="Z101" i="11"/>
  <c r="AJ101" i="11" s="1"/>
  <c r="Y101" i="11"/>
  <c r="W101" i="11"/>
  <c r="U101" i="11"/>
  <c r="T101" i="11"/>
  <c r="Q101" i="11"/>
  <c r="P101" i="11"/>
  <c r="M101" i="11"/>
  <c r="L101" i="11"/>
  <c r="AL100" i="11"/>
  <c r="AJ100" i="11"/>
  <c r="AI100" i="11"/>
  <c r="Z100" i="11"/>
  <c r="Y100" i="11"/>
  <c r="U100" i="11"/>
  <c r="AB100" i="11" s="1"/>
  <c r="T100" i="11"/>
  <c r="AA100" i="11" s="1"/>
  <c r="AK100" i="11" s="1"/>
  <c r="S100" i="11"/>
  <c r="P100" i="11"/>
  <c r="W100" i="11" s="1"/>
  <c r="AG100" i="11" s="1"/>
  <c r="M100" i="11"/>
  <c r="Q100" i="11" s="1"/>
  <c r="X100" i="11" s="1"/>
  <c r="AH100" i="11" s="1"/>
  <c r="L100" i="11"/>
  <c r="AB99" i="11"/>
  <c r="AL99" i="11" s="1"/>
  <c r="AA99" i="11"/>
  <c r="AK99" i="11" s="1"/>
  <c r="Z99" i="11"/>
  <c r="AJ99" i="11" s="1"/>
  <c r="Y99" i="11"/>
  <c r="AI99" i="11" s="1"/>
  <c r="T99" i="11"/>
  <c r="Q99" i="11"/>
  <c r="X99" i="11" s="1"/>
  <c r="AH99" i="11" s="1"/>
  <c r="M99" i="11"/>
  <c r="L99" i="11"/>
  <c r="P99" i="11" s="1"/>
  <c r="W99" i="11" s="1"/>
  <c r="AG99" i="11" s="1"/>
  <c r="AL98" i="11"/>
  <c r="AG98" i="11"/>
  <c r="AB98" i="11"/>
  <c r="AA98" i="11"/>
  <c r="AK98" i="11" s="1"/>
  <c r="Z98" i="11"/>
  <c r="AJ98" i="11" s="1"/>
  <c r="Y98" i="11"/>
  <c r="AI98" i="11" s="1"/>
  <c r="M98" i="11"/>
  <c r="Q98" i="11" s="1"/>
  <c r="X98" i="11" s="1"/>
  <c r="AH98" i="11" s="1"/>
  <c r="L98" i="11"/>
  <c r="P98" i="11" s="1"/>
  <c r="W98" i="11" s="1"/>
  <c r="AH97" i="11"/>
  <c r="AG97" i="11"/>
  <c r="AA97" i="11"/>
  <c r="AK97" i="11" s="1"/>
  <c r="Z97" i="11"/>
  <c r="AJ97" i="11" s="1"/>
  <c r="Y97" i="11"/>
  <c r="AI97" i="11" s="1"/>
  <c r="V97" i="11"/>
  <c r="U97" i="11"/>
  <c r="AB97" i="11" s="1"/>
  <c r="AL97" i="11" s="1"/>
  <c r="T97" i="11"/>
  <c r="Q97" i="11"/>
  <c r="X97" i="11" s="1"/>
  <c r="P97" i="11"/>
  <c r="W97" i="11" s="1"/>
  <c r="M97" i="11"/>
  <c r="L97" i="11"/>
  <c r="AJ96" i="11"/>
  <c r="Y96" i="11"/>
  <c r="AI96" i="11" s="1"/>
  <c r="X96" i="11"/>
  <c r="AH96" i="11" s="1"/>
  <c r="W96" i="11"/>
  <c r="AG96" i="11" s="1"/>
  <c r="U96" i="11"/>
  <c r="AB96" i="11" s="1"/>
  <c r="AL96" i="11" s="1"/>
  <c r="T96" i="11"/>
  <c r="AA96" i="11" s="1"/>
  <c r="AK96" i="11" s="1"/>
  <c r="S96" i="11"/>
  <c r="Z96" i="11" s="1"/>
  <c r="M96" i="11"/>
  <c r="Q96" i="11" s="1"/>
  <c r="L96" i="11"/>
  <c r="P96" i="11" s="1"/>
  <c r="AB95" i="11"/>
  <c r="AL95" i="11" s="1"/>
  <c r="AA95" i="11"/>
  <c r="AK95" i="11" s="1"/>
  <c r="Y95" i="11"/>
  <c r="AI95" i="11" s="1"/>
  <c r="U95" i="11"/>
  <c r="T95" i="11"/>
  <c r="S95" i="11"/>
  <c r="Z95" i="11" s="1"/>
  <c r="AJ95" i="11" s="1"/>
  <c r="Q95" i="11"/>
  <c r="X95" i="11" s="1"/>
  <c r="AH95" i="11" s="1"/>
  <c r="M95" i="11"/>
  <c r="L95" i="11"/>
  <c r="P95" i="11" s="1"/>
  <c r="W95" i="11" s="1"/>
  <c r="AG95" i="11" s="1"/>
  <c r="AI94" i="11"/>
  <c r="AB94" i="11"/>
  <c r="AL94" i="11" s="1"/>
  <c r="Z94" i="11"/>
  <c r="AJ94" i="11" s="1"/>
  <c r="Y94" i="11"/>
  <c r="U94" i="11"/>
  <c r="T94" i="11"/>
  <c r="AA94" i="11" s="1"/>
  <c r="AK94" i="11" s="1"/>
  <c r="Q94" i="11"/>
  <c r="P94" i="11"/>
  <c r="W94" i="11" s="1"/>
  <c r="AG94" i="11" s="1"/>
  <c r="M94" i="11"/>
  <c r="L94" i="11"/>
  <c r="AL93" i="11"/>
  <c r="AK93" i="11"/>
  <c r="AJ93" i="11"/>
  <c r="AI93" i="11"/>
  <c r="AH93" i="11"/>
  <c r="AB93" i="11"/>
  <c r="AA93" i="11"/>
  <c r="Z93" i="11"/>
  <c r="Y93" i="11"/>
  <c r="W93" i="11"/>
  <c r="AG93" i="11" s="1"/>
  <c r="Q93" i="11"/>
  <c r="X93" i="11" s="1"/>
  <c r="P93" i="11"/>
  <c r="M93" i="11"/>
  <c r="L93" i="11"/>
  <c r="AL92" i="11"/>
  <c r="AK92" i="11"/>
  <c r="AJ92" i="11"/>
  <c r="AH92" i="11"/>
  <c r="AB92" i="11"/>
  <c r="AA92" i="11"/>
  <c r="Z92" i="11"/>
  <c r="Y92" i="11"/>
  <c r="AI92" i="11" s="1"/>
  <c r="W92" i="11"/>
  <c r="AG92" i="11" s="1"/>
  <c r="Q92" i="11"/>
  <c r="X92" i="11" s="1"/>
  <c r="P92" i="11"/>
  <c r="M92" i="11"/>
  <c r="L92" i="11"/>
  <c r="AL91" i="11"/>
  <c r="AK91" i="11"/>
  <c r="AJ91" i="11"/>
  <c r="AI91" i="11"/>
  <c r="AB91" i="11"/>
  <c r="AA91" i="11"/>
  <c r="Z91" i="11"/>
  <c r="Y91" i="11"/>
  <c r="W91" i="11"/>
  <c r="AG91" i="11" s="1"/>
  <c r="Q91" i="11"/>
  <c r="X91" i="11" s="1"/>
  <c r="AH91" i="11" s="1"/>
  <c r="P91" i="11"/>
  <c r="M91" i="11"/>
  <c r="L91" i="11"/>
  <c r="AL90" i="11"/>
  <c r="AK90" i="11"/>
  <c r="AJ90" i="11"/>
  <c r="AH90" i="11"/>
  <c r="AB90" i="11"/>
  <c r="AA90" i="11"/>
  <c r="Z90" i="11"/>
  <c r="Y90" i="11"/>
  <c r="AI90" i="11" s="1"/>
  <c r="W90" i="11"/>
  <c r="AG90" i="11" s="1"/>
  <c r="Q90" i="11"/>
  <c r="X90" i="11" s="1"/>
  <c r="P90" i="11"/>
  <c r="M90" i="11"/>
  <c r="L90" i="11"/>
  <c r="AJ89" i="11"/>
  <c r="AI89" i="11"/>
  <c r="AH89" i="11"/>
  <c r="Z89" i="11"/>
  <c r="Y89" i="11"/>
  <c r="W89" i="11"/>
  <c r="AG89" i="11" s="1"/>
  <c r="U89" i="11"/>
  <c r="AB89" i="11" s="1"/>
  <c r="AL89" i="11" s="1"/>
  <c r="T89" i="11"/>
  <c r="AA89" i="11" s="1"/>
  <c r="AK89" i="11" s="1"/>
  <c r="S89" i="11"/>
  <c r="M89" i="11"/>
  <c r="Q89" i="11" s="1"/>
  <c r="X89" i="11" s="1"/>
  <c r="L89" i="11"/>
  <c r="P89" i="11" s="1"/>
  <c r="AK88" i="11"/>
  <c r="AJ88" i="11"/>
  <c r="AG88" i="11"/>
  <c r="AB88" i="11"/>
  <c r="AL88" i="11" s="1"/>
  <c r="Z88" i="11"/>
  <c r="Y88" i="11"/>
  <c r="AI88" i="11" s="1"/>
  <c r="U88" i="11"/>
  <c r="T88" i="11"/>
  <c r="AA88" i="11" s="1"/>
  <c r="Q88" i="11"/>
  <c r="P88" i="11"/>
  <c r="W88" i="11" s="1"/>
  <c r="M88" i="11"/>
  <c r="L88" i="11"/>
  <c r="AJ87" i="11"/>
  <c r="AI87" i="11"/>
  <c r="AB87" i="11"/>
  <c r="AL87" i="11" s="1"/>
  <c r="AA87" i="11"/>
  <c r="AK87" i="11" s="1"/>
  <c r="Z87" i="11"/>
  <c r="Y87" i="11"/>
  <c r="Q87" i="11"/>
  <c r="X87" i="11" s="1"/>
  <c r="AH87" i="11" s="1"/>
  <c r="M87" i="11"/>
  <c r="L87" i="11"/>
  <c r="P87" i="11" s="1"/>
  <c r="W87" i="11" s="1"/>
  <c r="AG87" i="11" s="1"/>
  <c r="AJ86" i="11"/>
  <c r="AI86" i="11"/>
  <c r="AB86" i="11"/>
  <c r="AL86" i="11" s="1"/>
  <c r="Z86" i="11"/>
  <c r="Y86" i="11"/>
  <c r="U86" i="11"/>
  <c r="T86" i="11"/>
  <c r="AA86" i="11" s="1"/>
  <c r="AK86" i="11" s="1"/>
  <c r="Q86" i="11"/>
  <c r="X86" i="11" s="1"/>
  <c r="AH86" i="11" s="1"/>
  <c r="M86" i="11"/>
  <c r="L86" i="11"/>
  <c r="P86" i="11" s="1"/>
  <c r="W86" i="11" s="1"/>
  <c r="AG86" i="11" s="1"/>
  <c r="AL85" i="11"/>
  <c r="AB85" i="11"/>
  <c r="AA85" i="11"/>
  <c r="AK85" i="11" s="1"/>
  <c r="Z85" i="11"/>
  <c r="AJ85" i="11" s="1"/>
  <c r="Y85" i="11"/>
  <c r="AI85" i="11" s="1"/>
  <c r="T85" i="11"/>
  <c r="M85" i="11"/>
  <c r="Q85" i="11" s="1"/>
  <c r="X85" i="11" s="1"/>
  <c r="AH85" i="11" s="1"/>
  <c r="L85" i="11"/>
  <c r="P85" i="11" s="1"/>
  <c r="W85" i="11" s="1"/>
  <c r="AG85" i="11" s="1"/>
  <c r="AL84" i="11"/>
  <c r="AK84" i="11"/>
  <c r="AB84" i="11"/>
  <c r="Z84" i="11"/>
  <c r="AJ84" i="11" s="1"/>
  <c r="Y84" i="11"/>
  <c r="AI84" i="11" s="1"/>
  <c r="U84" i="11"/>
  <c r="T84" i="11"/>
  <c r="AA84" i="11" s="1"/>
  <c r="M84" i="11"/>
  <c r="Q84" i="11" s="1"/>
  <c r="L84" i="11"/>
  <c r="P84" i="11" s="1"/>
  <c r="W84" i="11" s="1"/>
  <c r="AG84" i="11" s="1"/>
  <c r="AL83" i="11"/>
  <c r="AI83" i="11"/>
  <c r="AB83" i="11"/>
  <c r="Z83" i="11"/>
  <c r="AJ83" i="11" s="1"/>
  <c r="Y83" i="11"/>
  <c r="W83" i="11"/>
  <c r="AG83" i="11" s="1"/>
  <c r="V83" i="11"/>
  <c r="U83" i="11"/>
  <c r="T83" i="11"/>
  <c r="AA83" i="11" s="1"/>
  <c r="AK83" i="11" s="1"/>
  <c r="Q83" i="11"/>
  <c r="X83" i="11" s="1"/>
  <c r="AH83" i="11" s="1"/>
  <c r="P83" i="11"/>
  <c r="M83" i="11"/>
  <c r="L83" i="11"/>
  <c r="AL82" i="11"/>
  <c r="AK82" i="11"/>
  <c r="AB82" i="11"/>
  <c r="AA82" i="11"/>
  <c r="Z82" i="11"/>
  <c r="AJ82" i="11" s="1"/>
  <c r="Y82" i="11"/>
  <c r="AI82" i="11" s="1"/>
  <c r="W82" i="11"/>
  <c r="AG82" i="11" s="1"/>
  <c r="Q82" i="11"/>
  <c r="X82" i="11" s="1"/>
  <c r="AH82" i="11" s="1"/>
  <c r="P82" i="11"/>
  <c r="M82" i="11"/>
  <c r="L82" i="11"/>
  <c r="AL81" i="11"/>
  <c r="AK81" i="11"/>
  <c r="AB81" i="11"/>
  <c r="AA81" i="11"/>
  <c r="Z81" i="11"/>
  <c r="AJ81" i="11" s="1"/>
  <c r="Y81" i="11"/>
  <c r="AI81" i="11" s="1"/>
  <c r="W81" i="11"/>
  <c r="AG81" i="11" s="1"/>
  <c r="Q81" i="11"/>
  <c r="X81" i="11" s="1"/>
  <c r="AH81" i="11" s="1"/>
  <c r="P81" i="11"/>
  <c r="M81" i="11"/>
  <c r="L81" i="11"/>
  <c r="AL80" i="11"/>
  <c r="AK80" i="11"/>
  <c r="AI80" i="11"/>
  <c r="AB80" i="11"/>
  <c r="AA80" i="11"/>
  <c r="Z80" i="11"/>
  <c r="AJ80" i="11" s="1"/>
  <c r="Y80" i="11"/>
  <c r="W80" i="11"/>
  <c r="AG80" i="11" s="1"/>
  <c r="Q80" i="11"/>
  <c r="X80" i="11" s="1"/>
  <c r="AH80" i="11" s="1"/>
  <c r="P80" i="11"/>
  <c r="M80" i="11"/>
  <c r="L80" i="11"/>
  <c r="AL79" i="11"/>
  <c r="AK79" i="11"/>
  <c r="AB79" i="11"/>
  <c r="AA79" i="11"/>
  <c r="Z79" i="11"/>
  <c r="AJ79" i="11" s="1"/>
  <c r="Y79" i="11"/>
  <c r="AI79" i="11" s="1"/>
  <c r="W79" i="11"/>
  <c r="AG79" i="11" s="1"/>
  <c r="Q79" i="11"/>
  <c r="X79" i="11" s="1"/>
  <c r="AH79" i="11" s="1"/>
  <c r="P79" i="11"/>
  <c r="M79" i="11"/>
  <c r="L79" i="11"/>
  <c r="AL78" i="11"/>
  <c r="AK78" i="11"/>
  <c r="AI78" i="11"/>
  <c r="Z78" i="11"/>
  <c r="AJ78" i="11" s="1"/>
  <c r="Y78" i="11"/>
  <c r="U78" i="11"/>
  <c r="AB78" i="11" s="1"/>
  <c r="T78" i="11"/>
  <c r="AA78" i="11" s="1"/>
  <c r="M78" i="11"/>
  <c r="Q78" i="11" s="1"/>
  <c r="L78" i="11"/>
  <c r="P78" i="11" s="1"/>
  <c r="W78" i="11" s="1"/>
  <c r="AG78" i="11" s="1"/>
  <c r="AL77" i="11"/>
  <c r="AK77" i="11"/>
  <c r="AB77" i="11"/>
  <c r="AA77" i="11"/>
  <c r="Z77" i="11"/>
  <c r="AJ77" i="11" s="1"/>
  <c r="Y77" i="11"/>
  <c r="AI77" i="11" s="1"/>
  <c r="X77" i="11"/>
  <c r="AH77" i="11" s="1"/>
  <c r="P77" i="11"/>
  <c r="W77" i="11" s="1"/>
  <c r="AG77" i="11" s="1"/>
  <c r="M77" i="11"/>
  <c r="Q77" i="11" s="1"/>
  <c r="L77" i="11"/>
  <c r="AJ76" i="11"/>
  <c r="AB76" i="11"/>
  <c r="AL76" i="11" s="1"/>
  <c r="AA76" i="11"/>
  <c r="AK76" i="11" s="1"/>
  <c r="Z76" i="11"/>
  <c r="Y76" i="11"/>
  <c r="AI76" i="11" s="1"/>
  <c r="U76" i="11"/>
  <c r="T76" i="11"/>
  <c r="Q76" i="11"/>
  <c r="P76" i="11"/>
  <c r="W76" i="11" s="1"/>
  <c r="AG76" i="11" s="1"/>
  <c r="AL75" i="11"/>
  <c r="AA75" i="11"/>
  <c r="AK75" i="11" s="1"/>
  <c r="Z75" i="11"/>
  <c r="AJ75" i="11" s="1"/>
  <c r="Y75" i="11"/>
  <c r="AI75" i="11" s="1"/>
  <c r="U75" i="11"/>
  <c r="AB75" i="11" s="1"/>
  <c r="T75" i="11"/>
  <c r="Q75" i="11"/>
  <c r="P75" i="11"/>
  <c r="W75" i="11" s="1"/>
  <c r="AG75" i="11" s="1"/>
  <c r="AL74" i="11"/>
  <c r="AK74" i="11"/>
  <c r="AB74" i="11"/>
  <c r="AA74" i="11"/>
  <c r="Z74" i="11"/>
  <c r="AJ74" i="11" s="1"/>
  <c r="Y74" i="11"/>
  <c r="AI74" i="11" s="1"/>
  <c r="M74" i="11"/>
  <c r="Q74" i="11" s="1"/>
  <c r="X74" i="11" s="1"/>
  <c r="AH74" i="11" s="1"/>
  <c r="L74" i="11"/>
  <c r="P74" i="11" s="1"/>
  <c r="W74" i="11" s="1"/>
  <c r="AG74" i="11" s="1"/>
  <c r="AB73" i="11"/>
  <c r="AL73" i="11" s="1"/>
  <c r="AA73" i="11"/>
  <c r="AK73" i="11" s="1"/>
  <c r="Z73" i="11"/>
  <c r="AJ73" i="11" s="1"/>
  <c r="Y73" i="11"/>
  <c r="AI73" i="11" s="1"/>
  <c r="W73" i="11"/>
  <c r="AG73" i="11" s="1"/>
  <c r="M73" i="11"/>
  <c r="Q73" i="11" s="1"/>
  <c r="X73" i="11" s="1"/>
  <c r="AH73" i="11" s="1"/>
  <c r="L73" i="11"/>
  <c r="P73" i="11" s="1"/>
  <c r="AL72" i="11"/>
  <c r="AI72" i="11"/>
  <c r="AB72" i="11"/>
  <c r="AA72" i="11"/>
  <c r="AK72" i="11" s="1"/>
  <c r="Z72" i="11"/>
  <c r="AJ72" i="11" s="1"/>
  <c r="Y72" i="11"/>
  <c r="M72" i="11"/>
  <c r="Q72" i="11" s="1"/>
  <c r="X72" i="11" s="1"/>
  <c r="AH72" i="11" s="1"/>
  <c r="L72" i="11"/>
  <c r="P72" i="11" s="1"/>
  <c r="W72" i="11" s="1"/>
  <c r="AG72" i="11" s="1"/>
  <c r="AL71" i="11"/>
  <c r="AK71" i="11"/>
  <c r="AI71" i="11"/>
  <c r="AB71" i="11"/>
  <c r="AA71" i="11"/>
  <c r="Z71" i="11"/>
  <c r="AJ71" i="11" s="1"/>
  <c r="Y71" i="11"/>
  <c r="W71" i="11"/>
  <c r="AG71" i="11" s="1"/>
  <c r="M71" i="11"/>
  <c r="Q71" i="11" s="1"/>
  <c r="X71" i="11" s="1"/>
  <c r="AH71" i="11" s="1"/>
  <c r="L71" i="11"/>
  <c r="P71" i="11" s="1"/>
  <c r="AL70" i="11"/>
  <c r="AK70" i="11"/>
  <c r="AB70" i="11"/>
  <c r="AA70" i="11"/>
  <c r="Z70" i="11"/>
  <c r="AJ70" i="11" s="1"/>
  <c r="Y70" i="11"/>
  <c r="AI70" i="11" s="1"/>
  <c r="M70" i="11"/>
  <c r="Q70" i="11" s="1"/>
  <c r="X70" i="11" s="1"/>
  <c r="AH70" i="11" s="1"/>
  <c r="L70" i="11"/>
  <c r="P70" i="11" s="1"/>
  <c r="W70" i="11" s="1"/>
  <c r="AG70" i="11" s="1"/>
  <c r="AB69" i="11"/>
  <c r="AL69" i="11" s="1"/>
  <c r="AA69" i="11"/>
  <c r="AK69" i="11" s="1"/>
  <c r="Z69" i="11"/>
  <c r="AJ69" i="11" s="1"/>
  <c r="Y69" i="11"/>
  <c r="AI69" i="11" s="1"/>
  <c r="W69" i="11"/>
  <c r="AG69" i="11" s="1"/>
  <c r="M69" i="11"/>
  <c r="Q69" i="11" s="1"/>
  <c r="X69" i="11" s="1"/>
  <c r="AH69" i="11" s="1"/>
  <c r="L69" i="11"/>
  <c r="P69" i="11" s="1"/>
  <c r="AL68" i="11"/>
  <c r="AI68" i="11"/>
  <c r="AB68" i="11"/>
  <c r="AA68" i="11"/>
  <c r="AK68" i="11" s="1"/>
  <c r="Z68" i="11"/>
  <c r="AJ68" i="11" s="1"/>
  <c r="Y68" i="11"/>
  <c r="U68" i="11"/>
  <c r="T68" i="11"/>
  <c r="Q68" i="11"/>
  <c r="P68" i="11"/>
  <c r="W68" i="11" s="1"/>
  <c r="AG68" i="11" s="1"/>
  <c r="M68" i="11"/>
  <c r="L68" i="11"/>
  <c r="AI67" i="11"/>
  <c r="AB67" i="11"/>
  <c r="AL67" i="11" s="1"/>
  <c r="Z67" i="11"/>
  <c r="AJ67" i="11" s="1"/>
  <c r="Y67" i="11"/>
  <c r="W67" i="11"/>
  <c r="AG67" i="11" s="1"/>
  <c r="T67" i="11"/>
  <c r="AA67" i="11" s="1"/>
  <c r="AK67" i="11" s="1"/>
  <c r="M67" i="11"/>
  <c r="Q67" i="11" s="1"/>
  <c r="L67" i="11"/>
  <c r="P67" i="11" s="1"/>
  <c r="AK66" i="11"/>
  <c r="AJ66" i="11"/>
  <c r="AI66" i="11"/>
  <c r="AB66" i="11"/>
  <c r="AL66" i="11" s="1"/>
  <c r="AA66" i="11"/>
  <c r="Z66" i="11"/>
  <c r="Y66" i="11"/>
  <c r="W66" i="11"/>
  <c r="AG66" i="11" s="1"/>
  <c r="Q66" i="11"/>
  <c r="X66" i="11" s="1"/>
  <c r="AH66" i="11" s="1"/>
  <c r="M66" i="11"/>
  <c r="L66" i="11"/>
  <c r="P66" i="11" s="1"/>
  <c r="AK65" i="11"/>
  <c r="AJ65" i="11"/>
  <c r="AI65" i="11"/>
  <c r="AB65" i="11"/>
  <c r="AL65" i="11" s="1"/>
  <c r="Z65" i="11"/>
  <c r="Y65" i="11"/>
  <c r="U65" i="11"/>
  <c r="T65" i="11"/>
  <c r="AA65" i="11" s="1"/>
  <c r="M65" i="11"/>
  <c r="Q65" i="11" s="1"/>
  <c r="L65" i="11"/>
  <c r="P65" i="11" s="1"/>
  <c r="W65" i="11" s="1"/>
  <c r="AG65" i="11" s="1"/>
  <c r="AB64" i="11"/>
  <c r="AL64" i="11" s="1"/>
  <c r="AA64" i="11"/>
  <c r="AK64" i="11" s="1"/>
  <c r="Z64" i="11"/>
  <c r="AJ64" i="11" s="1"/>
  <c r="Y64" i="11"/>
  <c r="AI64" i="11" s="1"/>
  <c r="W64" i="11"/>
  <c r="AG64" i="11" s="1"/>
  <c r="U64" i="11"/>
  <c r="T64" i="11"/>
  <c r="Q64" i="11"/>
  <c r="X64" i="11" s="1"/>
  <c r="AH64" i="11" s="1"/>
  <c r="P64" i="11"/>
  <c r="M64" i="11"/>
  <c r="L64" i="11"/>
  <c r="AL63" i="11"/>
  <c r="AB63" i="11"/>
  <c r="Z63" i="11"/>
  <c r="AJ63" i="11" s="1"/>
  <c r="Y63" i="11"/>
  <c r="AI63" i="11" s="1"/>
  <c r="W63" i="11"/>
  <c r="AG63" i="11" s="1"/>
  <c r="U63" i="11"/>
  <c r="T63" i="11"/>
  <c r="AA63" i="11" s="1"/>
  <c r="AK63" i="11" s="1"/>
  <c r="P63" i="11"/>
  <c r="M63" i="11"/>
  <c r="Q63" i="11" s="1"/>
  <c r="L63" i="11"/>
  <c r="AL62" i="11"/>
  <c r="AK62" i="11"/>
  <c r="AB62" i="11"/>
  <c r="AA62" i="11"/>
  <c r="Z62" i="11"/>
  <c r="AJ62" i="11" s="1"/>
  <c r="Y62" i="11"/>
  <c r="AI62" i="11" s="1"/>
  <c r="X62" i="11"/>
  <c r="AH62" i="11" s="1"/>
  <c r="P62" i="11"/>
  <c r="W62" i="11" s="1"/>
  <c r="AG62" i="11" s="1"/>
  <c r="M62" i="11"/>
  <c r="Q62" i="11" s="1"/>
  <c r="L62" i="11"/>
  <c r="AL61" i="11"/>
  <c r="AK61" i="11"/>
  <c r="AJ61" i="11"/>
  <c r="AB61" i="11"/>
  <c r="AA61" i="11"/>
  <c r="Z61" i="11"/>
  <c r="Y61" i="11"/>
  <c r="AI61" i="11" s="1"/>
  <c r="X61" i="11"/>
  <c r="AH61" i="11" s="1"/>
  <c r="S61" i="11"/>
  <c r="Q61" i="11"/>
  <c r="M61" i="11"/>
  <c r="L61" i="11"/>
  <c r="P61" i="11" s="1"/>
  <c r="W61" i="11" s="1"/>
  <c r="AG61" i="11" s="1"/>
  <c r="AL60" i="11"/>
  <c r="AK60" i="11"/>
  <c r="AJ60" i="11"/>
  <c r="AA60" i="11"/>
  <c r="Z60" i="11"/>
  <c r="Y60" i="11"/>
  <c r="AI60" i="11" s="1"/>
  <c r="U60" i="11"/>
  <c r="AB60" i="11" s="1"/>
  <c r="T60" i="11"/>
  <c r="M60" i="11"/>
  <c r="Q60" i="11" s="1"/>
  <c r="V60" i="11" s="1"/>
  <c r="L60" i="11"/>
  <c r="P60" i="11" s="1"/>
  <c r="W60" i="11" s="1"/>
  <c r="AG60" i="11" s="1"/>
  <c r="AJ59" i="11"/>
  <c r="AH59" i="11"/>
  <c r="AG59" i="11"/>
  <c r="Z59" i="11"/>
  <c r="Y59" i="11"/>
  <c r="AI59" i="11" s="1"/>
  <c r="X59" i="11"/>
  <c r="U59" i="11"/>
  <c r="AB59" i="11" s="1"/>
  <c r="AL59" i="11" s="1"/>
  <c r="T59" i="11"/>
  <c r="AA59" i="11" s="1"/>
  <c r="AK59" i="11" s="1"/>
  <c r="M59" i="11"/>
  <c r="Q59" i="11" s="1"/>
  <c r="V59" i="11" s="1"/>
  <c r="L59" i="11"/>
  <c r="P59" i="11" s="1"/>
  <c r="W59" i="11" s="1"/>
  <c r="AJ58" i="11"/>
  <c r="AB58" i="11"/>
  <c r="AL58" i="11" s="1"/>
  <c r="Z58" i="11"/>
  <c r="Y58" i="11"/>
  <c r="AI58" i="11" s="1"/>
  <c r="W58" i="11"/>
  <c r="AG58" i="11" s="1"/>
  <c r="U58" i="11"/>
  <c r="T58" i="11"/>
  <c r="AA58" i="11" s="1"/>
  <c r="AK58" i="11" s="1"/>
  <c r="M58" i="11"/>
  <c r="Q58" i="11" s="1"/>
  <c r="L58" i="11"/>
  <c r="P58" i="11" s="1"/>
  <c r="AB57" i="11"/>
  <c r="AL57" i="11" s="1"/>
  <c r="Z57" i="11"/>
  <c r="AJ57" i="11" s="1"/>
  <c r="Y57" i="11"/>
  <c r="AI57" i="11" s="1"/>
  <c r="W57" i="11"/>
  <c r="AG57" i="11" s="1"/>
  <c r="U57" i="11"/>
  <c r="T57" i="11"/>
  <c r="AA57" i="11" s="1"/>
  <c r="AK57" i="11" s="1"/>
  <c r="Q57" i="11"/>
  <c r="X57" i="11" s="1"/>
  <c r="AH57" i="11" s="1"/>
  <c r="P57" i="11"/>
  <c r="M57" i="11"/>
  <c r="L57" i="11"/>
  <c r="AK56" i="11"/>
  <c r="AH56" i="11"/>
  <c r="Z56" i="11"/>
  <c r="AJ56" i="11" s="1"/>
  <c r="Y56" i="11"/>
  <c r="AI56" i="11" s="1"/>
  <c r="V56" i="11"/>
  <c r="U56" i="11"/>
  <c r="AB56" i="11" s="1"/>
  <c r="AL56" i="11" s="1"/>
  <c r="T56" i="11"/>
  <c r="AA56" i="11" s="1"/>
  <c r="P56" i="11"/>
  <c r="W56" i="11" s="1"/>
  <c r="AG56" i="11" s="1"/>
  <c r="M56" i="11"/>
  <c r="Q56" i="11" s="1"/>
  <c r="X56" i="11" s="1"/>
  <c r="L56" i="11"/>
  <c r="AJ55" i="11"/>
  <c r="AI55" i="11"/>
  <c r="AB55" i="11"/>
  <c r="AL55" i="11" s="1"/>
  <c r="Z55" i="11"/>
  <c r="Y55" i="11"/>
  <c r="X55" i="11"/>
  <c r="AH55" i="11" s="1"/>
  <c r="V55" i="11"/>
  <c r="U55" i="11"/>
  <c r="T55" i="11"/>
  <c r="AA55" i="11" s="1"/>
  <c r="AK55" i="11" s="1"/>
  <c r="P55" i="11"/>
  <c r="W55" i="11" s="1"/>
  <c r="AG55" i="11" s="1"/>
  <c r="M55" i="11"/>
  <c r="Q55" i="11" s="1"/>
  <c r="L55" i="11"/>
  <c r="AK54" i="11"/>
  <c r="AJ54" i="11"/>
  <c r="AG54" i="11"/>
  <c r="AA54" i="11"/>
  <c r="Z54" i="11"/>
  <c r="Y54" i="11"/>
  <c r="AI54" i="11" s="1"/>
  <c r="U54" i="11"/>
  <c r="AB54" i="11" s="1"/>
  <c r="AL54" i="11" s="1"/>
  <c r="T54" i="11"/>
  <c r="M54" i="11"/>
  <c r="Q54" i="11" s="1"/>
  <c r="X54" i="11" s="1"/>
  <c r="AH54" i="11" s="1"/>
  <c r="L54" i="11"/>
  <c r="P54" i="11" s="1"/>
  <c r="W54" i="11" s="1"/>
  <c r="AJ53" i="11"/>
  <c r="AB53" i="11"/>
  <c r="AL53" i="11" s="1"/>
  <c r="AA53" i="11"/>
  <c r="AK53" i="11" s="1"/>
  <c r="Z53" i="11"/>
  <c r="Y53" i="11"/>
  <c r="AI53" i="11" s="1"/>
  <c r="X53" i="11"/>
  <c r="AH53" i="11" s="1"/>
  <c r="U53" i="11"/>
  <c r="T53" i="11"/>
  <c r="Q53" i="11"/>
  <c r="V53" i="11" s="1"/>
  <c r="M53" i="11"/>
  <c r="L53" i="11"/>
  <c r="P53" i="11" s="1"/>
  <c r="W53" i="11" s="1"/>
  <c r="AG53" i="11" s="1"/>
  <c r="AJ52" i="11"/>
  <c r="AI52" i="11"/>
  <c r="AB52" i="11"/>
  <c r="AL52" i="11" s="1"/>
  <c r="AA52" i="11"/>
  <c r="AK52" i="11" s="1"/>
  <c r="Z52" i="11"/>
  <c r="Y52" i="11"/>
  <c r="W52" i="11"/>
  <c r="AG52" i="11" s="1"/>
  <c r="T52" i="11"/>
  <c r="Q52" i="11"/>
  <c r="P52" i="11"/>
  <c r="M52" i="11"/>
  <c r="L52" i="11"/>
  <c r="AL51" i="11"/>
  <c r="AK51" i="11"/>
  <c r="AJ51" i="11"/>
  <c r="AG51" i="11"/>
  <c r="AB51" i="11"/>
  <c r="AA51" i="11"/>
  <c r="Z51" i="11"/>
  <c r="Y51" i="11"/>
  <c r="AI51" i="11" s="1"/>
  <c r="X51" i="11"/>
  <c r="AH51" i="11" s="1"/>
  <c r="Q51" i="11"/>
  <c r="P51" i="11"/>
  <c r="W51" i="11" s="1"/>
  <c r="M51" i="11"/>
  <c r="L51" i="11"/>
  <c r="AL50" i="11"/>
  <c r="AK50" i="11"/>
  <c r="AJ50" i="11"/>
  <c r="AH50" i="11"/>
  <c r="AB50" i="11"/>
  <c r="AA50" i="11"/>
  <c r="Z50" i="11"/>
  <c r="Y50" i="11"/>
  <c r="AI50" i="11" s="1"/>
  <c r="X50" i="11"/>
  <c r="Q50" i="11"/>
  <c r="P50" i="11"/>
  <c r="W50" i="11" s="1"/>
  <c r="AG50" i="11" s="1"/>
  <c r="M50" i="11"/>
  <c r="L50" i="11"/>
  <c r="AL49" i="11"/>
  <c r="AK49" i="11"/>
  <c r="AJ49" i="11"/>
  <c r="AB49" i="11"/>
  <c r="AA49" i="11"/>
  <c r="Z49" i="11"/>
  <c r="Y49" i="11"/>
  <c r="AI49" i="11" s="1"/>
  <c r="X49" i="11"/>
  <c r="AH49" i="11" s="1"/>
  <c r="Q49" i="11"/>
  <c r="P49" i="11"/>
  <c r="W49" i="11" s="1"/>
  <c r="AG49" i="11" s="1"/>
  <c r="M49" i="11"/>
  <c r="L49" i="11"/>
  <c r="AL48" i="11"/>
  <c r="AK48" i="11"/>
  <c r="AJ48" i="11"/>
  <c r="AB48" i="11"/>
  <c r="AA48" i="11"/>
  <c r="Z48" i="11"/>
  <c r="Y48" i="11"/>
  <c r="AI48" i="11" s="1"/>
  <c r="Q48" i="11"/>
  <c r="X48" i="11" s="1"/>
  <c r="AH48" i="11" s="1"/>
  <c r="P48" i="11"/>
  <c r="W48" i="11" s="1"/>
  <c r="AG48" i="11" s="1"/>
  <c r="M48" i="11"/>
  <c r="L48" i="11"/>
  <c r="AL47" i="11"/>
  <c r="AK47" i="11"/>
  <c r="AJ47" i="11"/>
  <c r="AG47" i="11"/>
  <c r="AB47" i="11"/>
  <c r="AA47" i="11"/>
  <c r="Z47" i="11"/>
  <c r="Y47" i="11"/>
  <c r="AI47" i="11" s="1"/>
  <c r="X47" i="11"/>
  <c r="AH47" i="11" s="1"/>
  <c r="Q47" i="11"/>
  <c r="P47" i="11"/>
  <c r="W47" i="11" s="1"/>
  <c r="M47" i="11"/>
  <c r="L47" i="11"/>
  <c r="AJ46" i="11"/>
  <c r="Z46" i="11"/>
  <c r="Y46" i="11"/>
  <c r="AI46" i="11" s="1"/>
  <c r="X46" i="11"/>
  <c r="AH46" i="11" s="1"/>
  <c r="V46" i="11"/>
  <c r="U46" i="11"/>
  <c r="AB46" i="11" s="1"/>
  <c r="AL46" i="11" s="1"/>
  <c r="T46" i="11"/>
  <c r="AA46" i="11" s="1"/>
  <c r="AK46" i="11" s="1"/>
  <c r="M46" i="11"/>
  <c r="Q46" i="11" s="1"/>
  <c r="L46" i="11"/>
  <c r="P46" i="11" s="1"/>
  <c r="W46" i="11" s="1"/>
  <c r="AG46" i="11" s="1"/>
  <c r="AJ45" i="11"/>
  <c r="AB45" i="11"/>
  <c r="AL45" i="11" s="1"/>
  <c r="AA45" i="11"/>
  <c r="AK45" i="11" s="1"/>
  <c r="Z45" i="11"/>
  <c r="Y45" i="11"/>
  <c r="AI45" i="11" s="1"/>
  <c r="U45" i="11"/>
  <c r="T45" i="11"/>
  <c r="Q45" i="11"/>
  <c r="M45" i="11"/>
  <c r="L45" i="11"/>
  <c r="P45" i="11" s="1"/>
  <c r="W45" i="11" s="1"/>
  <c r="AG45" i="11" s="1"/>
  <c r="AJ44" i="11"/>
  <c r="AI44" i="11"/>
  <c r="AB44" i="11"/>
  <c r="AL44" i="11" s="1"/>
  <c r="AA44" i="11"/>
  <c r="AK44" i="11" s="1"/>
  <c r="Z44" i="11"/>
  <c r="Y44" i="11"/>
  <c r="U44" i="11"/>
  <c r="T44" i="11"/>
  <c r="Q44" i="11"/>
  <c r="M44" i="11"/>
  <c r="L44" i="11"/>
  <c r="P44" i="11" s="1"/>
  <c r="W44" i="11" s="1"/>
  <c r="AG44" i="11" s="1"/>
  <c r="AL43" i="11"/>
  <c r="AK43" i="11"/>
  <c r="AB43" i="11"/>
  <c r="AA43" i="11"/>
  <c r="Z43" i="11"/>
  <c r="AJ43" i="11" s="1"/>
  <c r="Y43" i="11"/>
  <c r="AI43" i="11" s="1"/>
  <c r="W43" i="11"/>
  <c r="AG43" i="11" s="1"/>
  <c r="Q43" i="11"/>
  <c r="X43" i="11" s="1"/>
  <c r="AH43" i="11" s="1"/>
  <c r="M43" i="11"/>
  <c r="L43" i="11"/>
  <c r="P43" i="11" s="1"/>
  <c r="AL42" i="11"/>
  <c r="AK42" i="11"/>
  <c r="AI42" i="11"/>
  <c r="AH42" i="11"/>
  <c r="AB42" i="11"/>
  <c r="AA42" i="11"/>
  <c r="Z42" i="11"/>
  <c r="AJ42" i="11" s="1"/>
  <c r="Y42" i="11"/>
  <c r="Q42" i="11"/>
  <c r="X42" i="11" s="1"/>
  <c r="M42" i="11"/>
  <c r="L42" i="11"/>
  <c r="P42" i="11" s="1"/>
  <c r="W42" i="11" s="1"/>
  <c r="AG42" i="11" s="1"/>
  <c r="AL41" i="11"/>
  <c r="AK41" i="11"/>
  <c r="AB41" i="11"/>
  <c r="AA41" i="11"/>
  <c r="Z41" i="11"/>
  <c r="AJ41" i="11" s="1"/>
  <c r="Y41" i="11"/>
  <c r="AI41" i="11" s="1"/>
  <c r="W41" i="11"/>
  <c r="AG41" i="11" s="1"/>
  <c r="U41" i="11"/>
  <c r="T41" i="11"/>
  <c r="P41" i="11"/>
  <c r="M41" i="11"/>
  <c r="Q41" i="11" s="1"/>
  <c r="L41" i="11"/>
  <c r="AL40" i="11"/>
  <c r="AK40" i="11"/>
  <c r="AG40" i="11"/>
  <c r="AB40" i="11"/>
  <c r="AA40" i="11"/>
  <c r="Z40" i="11"/>
  <c r="AJ40" i="11" s="1"/>
  <c r="Y40" i="11"/>
  <c r="AI40" i="11" s="1"/>
  <c r="P40" i="11"/>
  <c r="W40" i="11" s="1"/>
  <c r="M40" i="11"/>
  <c r="Q40" i="11" s="1"/>
  <c r="X40" i="11" s="1"/>
  <c r="AH40" i="11" s="1"/>
  <c r="L40" i="11"/>
  <c r="AL39" i="11"/>
  <c r="AG39" i="11"/>
  <c r="AB39" i="11"/>
  <c r="Z39" i="11"/>
  <c r="AJ39" i="11" s="1"/>
  <c r="Y39" i="11"/>
  <c r="AI39" i="11" s="1"/>
  <c r="T39" i="11"/>
  <c r="AA39" i="11" s="1"/>
  <c r="AK39" i="11" s="1"/>
  <c r="Q39" i="11"/>
  <c r="M39" i="11"/>
  <c r="L39" i="11"/>
  <c r="P39" i="11" s="1"/>
  <c r="W39" i="11" s="1"/>
  <c r="AJ38" i="11"/>
  <c r="AI38" i="11"/>
  <c r="AH38" i="11"/>
  <c r="AB38" i="11"/>
  <c r="AL38" i="11" s="1"/>
  <c r="Z38" i="11"/>
  <c r="Y38" i="11"/>
  <c r="U38" i="11"/>
  <c r="T38" i="11"/>
  <c r="AA38" i="11" s="1"/>
  <c r="AK38" i="11" s="1"/>
  <c r="Q38" i="11"/>
  <c r="X38" i="11" s="1"/>
  <c r="M38" i="11"/>
  <c r="L38" i="11"/>
  <c r="P38" i="11" s="1"/>
  <c r="W38" i="11" s="1"/>
  <c r="AG38" i="11" s="1"/>
  <c r="AK37" i="11"/>
  <c r="AA37" i="11"/>
  <c r="Z37" i="11"/>
  <c r="AJ37" i="11" s="1"/>
  <c r="Y37" i="11"/>
  <c r="AI37" i="11" s="1"/>
  <c r="W37" i="11"/>
  <c r="AG37" i="11" s="1"/>
  <c r="U37" i="11"/>
  <c r="AB37" i="11" s="1"/>
  <c r="AL37" i="11" s="1"/>
  <c r="T37" i="11"/>
  <c r="S37" i="11"/>
  <c r="P37" i="11"/>
  <c r="M37" i="11"/>
  <c r="Q37" i="11" s="1"/>
  <c r="X37" i="11" s="1"/>
  <c r="AH37" i="11" s="1"/>
  <c r="L37" i="11"/>
  <c r="AL36" i="11"/>
  <c r="AK36" i="11"/>
  <c r="AB36" i="11"/>
  <c r="AA36" i="11"/>
  <c r="Y36" i="11"/>
  <c r="AI36" i="11" s="1"/>
  <c r="S36" i="11"/>
  <c r="Z36" i="11" s="1"/>
  <c r="AJ36" i="11" s="1"/>
  <c r="Q36" i="11"/>
  <c r="X36" i="11" s="1"/>
  <c r="AH36" i="11" s="1"/>
  <c r="M36" i="11"/>
  <c r="L36" i="11"/>
  <c r="P36" i="11" s="1"/>
  <c r="W36" i="11" s="1"/>
  <c r="AG36" i="11" s="1"/>
  <c r="AL35" i="11"/>
  <c r="AI35" i="11"/>
  <c r="AA35" i="11"/>
  <c r="AK35" i="11" s="1"/>
  <c r="Z35" i="11"/>
  <c r="AJ35" i="11" s="1"/>
  <c r="Y35" i="11"/>
  <c r="U35" i="11"/>
  <c r="AB35" i="11" s="1"/>
  <c r="T35" i="11"/>
  <c r="Q35" i="11"/>
  <c r="X35" i="11" s="1"/>
  <c r="AH35" i="11" s="1"/>
  <c r="P35" i="11"/>
  <c r="W35" i="11" s="1"/>
  <c r="AG35" i="11" s="1"/>
  <c r="M35" i="11"/>
  <c r="L35" i="11"/>
  <c r="AG34" i="11"/>
  <c r="Z34" i="11"/>
  <c r="AJ34" i="11" s="1"/>
  <c r="Y34" i="11"/>
  <c r="AI34" i="11" s="1"/>
  <c r="U34" i="11"/>
  <c r="AB34" i="11" s="1"/>
  <c r="AL34" i="11" s="1"/>
  <c r="T34" i="11"/>
  <c r="AA34" i="11" s="1"/>
  <c r="AK34" i="11" s="1"/>
  <c r="S34" i="11"/>
  <c r="P34" i="11"/>
  <c r="W34" i="11" s="1"/>
  <c r="M34" i="11"/>
  <c r="Q34" i="11" s="1"/>
  <c r="X34" i="11" s="1"/>
  <c r="AH34" i="11" s="1"/>
  <c r="L34" i="11"/>
  <c r="AJ33" i="11"/>
  <c r="AB33" i="11"/>
  <c r="AL33" i="11" s="1"/>
  <c r="AA33" i="11"/>
  <c r="AK33" i="11" s="1"/>
  <c r="Z33" i="11"/>
  <c r="Y33" i="11"/>
  <c r="AI33" i="11" s="1"/>
  <c r="X33" i="11"/>
  <c r="AH33" i="11" s="1"/>
  <c r="M33" i="11"/>
  <c r="Q33" i="11" s="1"/>
  <c r="L33" i="11"/>
  <c r="P33" i="11" s="1"/>
  <c r="W33" i="11" s="1"/>
  <c r="AG33" i="11" s="1"/>
  <c r="AK32" i="11"/>
  <c r="AJ32" i="11"/>
  <c r="AB32" i="11"/>
  <c r="AL32" i="11" s="1"/>
  <c r="AA32" i="11"/>
  <c r="Z32" i="11"/>
  <c r="Y32" i="11"/>
  <c r="AI32" i="11" s="1"/>
  <c r="P32" i="11"/>
  <c r="W32" i="11" s="1"/>
  <c r="AG32" i="11" s="1"/>
  <c r="M32" i="11"/>
  <c r="Q32" i="11" s="1"/>
  <c r="X32" i="11" s="1"/>
  <c r="AH32" i="11" s="1"/>
  <c r="L32" i="11"/>
  <c r="AJ31" i="11"/>
  <c r="Z31" i="11"/>
  <c r="Y31" i="11"/>
  <c r="AI31" i="11" s="1"/>
  <c r="U31" i="11"/>
  <c r="AB31" i="11" s="1"/>
  <c r="AL31" i="11" s="1"/>
  <c r="T31" i="11"/>
  <c r="AA31" i="11" s="1"/>
  <c r="AK31" i="11" s="1"/>
  <c r="M31" i="11"/>
  <c r="Q31" i="11" s="1"/>
  <c r="V31" i="11" s="1"/>
  <c r="L31" i="11"/>
  <c r="P31" i="11" s="1"/>
  <c r="W31" i="11" s="1"/>
  <c r="AG31" i="11" s="1"/>
  <c r="AJ30" i="11"/>
  <c r="AI30" i="11"/>
  <c r="AB30" i="11"/>
  <c r="AL30" i="11" s="1"/>
  <c r="AA30" i="11"/>
  <c r="AK30" i="11" s="1"/>
  <c r="Z30" i="11"/>
  <c r="Y30" i="11"/>
  <c r="W30" i="11"/>
  <c r="AG30" i="11" s="1"/>
  <c r="M30" i="11"/>
  <c r="Q30" i="11" s="1"/>
  <c r="X30" i="11" s="1"/>
  <c r="AH30" i="11" s="1"/>
  <c r="L30" i="11"/>
  <c r="P30" i="11" s="1"/>
  <c r="AI29" i="11"/>
  <c r="AB29" i="11"/>
  <c r="AL29" i="11" s="1"/>
  <c r="AA29" i="11"/>
  <c r="AK29" i="11" s="1"/>
  <c r="Y29" i="11"/>
  <c r="X29" i="11"/>
  <c r="AH29" i="11" s="1"/>
  <c r="W29" i="11"/>
  <c r="AG29" i="11" s="1"/>
  <c r="S29" i="11"/>
  <c r="Z29" i="11" s="1"/>
  <c r="AJ29" i="11" s="1"/>
  <c r="P29" i="11"/>
  <c r="M29" i="11"/>
  <c r="Q29" i="11" s="1"/>
  <c r="L29" i="11"/>
  <c r="AK28" i="11"/>
  <c r="AI28" i="11"/>
  <c r="AB28" i="11"/>
  <c r="AL28" i="11" s="1"/>
  <c r="AA28" i="11"/>
  <c r="Y28" i="11"/>
  <c r="S28" i="11"/>
  <c r="Z28" i="11" s="1"/>
  <c r="AJ28" i="11" s="1"/>
  <c r="Q28" i="11"/>
  <c r="X28" i="11" s="1"/>
  <c r="AH28" i="11" s="1"/>
  <c r="P28" i="11"/>
  <c r="W28" i="11" s="1"/>
  <c r="AG28" i="11" s="1"/>
  <c r="M28" i="11"/>
  <c r="L28" i="11"/>
  <c r="AK27" i="11"/>
  <c r="AJ27" i="11"/>
  <c r="AA27" i="11"/>
  <c r="Z27" i="11"/>
  <c r="Y27" i="11"/>
  <c r="AI27" i="11" s="1"/>
  <c r="U27" i="11"/>
  <c r="AB27" i="11" s="1"/>
  <c r="AL27" i="11" s="1"/>
  <c r="T27" i="11"/>
  <c r="P27" i="11"/>
  <c r="W27" i="11" s="1"/>
  <c r="AG27" i="11" s="1"/>
  <c r="M27" i="11"/>
  <c r="Q27" i="11" s="1"/>
  <c r="L27" i="11"/>
  <c r="AJ26" i="11"/>
  <c r="AB26" i="11"/>
  <c r="AL26" i="11" s="1"/>
  <c r="AA26" i="11"/>
  <c r="AK26" i="11" s="1"/>
  <c r="Z26" i="11"/>
  <c r="Y26" i="11"/>
  <c r="AI26" i="11" s="1"/>
  <c r="U26" i="11"/>
  <c r="T26" i="11"/>
  <c r="M26" i="11"/>
  <c r="Q26" i="11" s="1"/>
  <c r="L26" i="11"/>
  <c r="P26" i="11" s="1"/>
  <c r="W26" i="11" s="1"/>
  <c r="AG26" i="11" s="1"/>
  <c r="AJ25" i="11"/>
  <c r="AI25" i="11"/>
  <c r="AB25" i="11"/>
  <c r="AL25" i="11" s="1"/>
  <c r="AA25" i="11"/>
  <c r="AK25" i="11" s="1"/>
  <c r="Z25" i="11"/>
  <c r="Y25" i="11"/>
  <c r="W25" i="11"/>
  <c r="AG25" i="11" s="1"/>
  <c r="Q25" i="11"/>
  <c r="X25" i="11" s="1"/>
  <c r="AH25" i="11" s="1"/>
  <c r="M25" i="11"/>
  <c r="L25" i="11"/>
  <c r="P25" i="11" s="1"/>
  <c r="AJ24" i="11"/>
  <c r="AI24" i="11"/>
  <c r="AH24" i="11"/>
  <c r="AB24" i="11"/>
  <c r="AL24" i="11" s="1"/>
  <c r="AA24" i="11"/>
  <c r="AK24" i="11" s="1"/>
  <c r="Z24" i="11"/>
  <c r="Y24" i="11"/>
  <c r="T24" i="11"/>
  <c r="Q24" i="11"/>
  <c r="X24" i="11" s="1"/>
  <c r="P24" i="11"/>
  <c r="W24" i="11" s="1"/>
  <c r="AG24" i="11" s="1"/>
  <c r="M24" i="11"/>
  <c r="L24" i="11"/>
  <c r="AK23" i="11"/>
  <c r="AA23" i="11"/>
  <c r="Z23" i="11"/>
  <c r="AJ23" i="11" s="1"/>
  <c r="Y23" i="11"/>
  <c r="AI23" i="11" s="1"/>
  <c r="U23" i="11"/>
  <c r="AB23" i="11" s="1"/>
  <c r="AL23" i="11" s="1"/>
  <c r="T23" i="11"/>
  <c r="M23" i="11"/>
  <c r="Q23" i="11" s="1"/>
  <c r="L23" i="11"/>
  <c r="P23" i="11" s="1"/>
  <c r="W23" i="11" s="1"/>
  <c r="AG23" i="11" s="1"/>
  <c r="AJ22" i="11"/>
  <c r="AB22" i="11"/>
  <c r="AL22" i="11" s="1"/>
  <c r="AA22" i="11"/>
  <c r="AK22" i="11" s="1"/>
  <c r="Z22" i="11"/>
  <c r="Y22" i="11"/>
  <c r="AI22" i="11" s="1"/>
  <c r="X22" i="11"/>
  <c r="AH22" i="11" s="1"/>
  <c r="P22" i="11"/>
  <c r="W22" i="11" s="1"/>
  <c r="AG22" i="11" s="1"/>
  <c r="M22" i="11"/>
  <c r="Q22" i="11" s="1"/>
  <c r="L22" i="11"/>
  <c r="AJ21" i="11"/>
  <c r="AB21" i="11"/>
  <c r="AL21" i="11" s="1"/>
  <c r="AA21" i="11"/>
  <c r="AK21" i="11" s="1"/>
  <c r="Z21" i="11"/>
  <c r="Y21" i="11"/>
  <c r="AI21" i="11" s="1"/>
  <c r="M21" i="11"/>
  <c r="Q21" i="11" s="1"/>
  <c r="X21" i="11" s="1"/>
  <c r="AH21" i="11" s="1"/>
  <c r="L21" i="11"/>
  <c r="P21" i="11" s="1"/>
  <c r="W21" i="11" s="1"/>
  <c r="AG21" i="11" s="1"/>
  <c r="AK20" i="11"/>
  <c r="AJ20" i="11"/>
  <c r="AB20" i="11"/>
  <c r="AL20" i="11" s="1"/>
  <c r="AA20" i="11"/>
  <c r="Z20" i="11"/>
  <c r="Y20" i="11"/>
  <c r="AI20" i="11" s="1"/>
  <c r="P20" i="11"/>
  <c r="W20" i="11" s="1"/>
  <c r="AG20" i="11" s="1"/>
  <c r="M20" i="11"/>
  <c r="Q20" i="11" s="1"/>
  <c r="X20" i="11" s="1"/>
  <c r="AH20" i="11" s="1"/>
  <c r="L20" i="11"/>
  <c r="AJ19" i="11"/>
  <c r="AB19" i="11"/>
  <c r="AL19" i="11" s="1"/>
  <c r="AA19" i="11"/>
  <c r="AK19" i="11" s="1"/>
  <c r="Z19" i="11"/>
  <c r="Y19" i="11"/>
  <c r="AI19" i="11" s="1"/>
  <c r="X19" i="11"/>
  <c r="AH19" i="11" s="1"/>
  <c r="M19" i="11"/>
  <c r="Q19" i="11" s="1"/>
  <c r="L19" i="11"/>
  <c r="P19" i="11" s="1"/>
  <c r="W19" i="11" s="1"/>
  <c r="AG19" i="11" s="1"/>
  <c r="AK18" i="11"/>
  <c r="AJ18" i="11"/>
  <c r="AB18" i="11"/>
  <c r="AL18" i="11" s="1"/>
  <c r="AA18" i="11"/>
  <c r="Z18" i="11"/>
  <c r="Y18" i="11"/>
  <c r="AI18" i="11" s="1"/>
  <c r="M18" i="11"/>
  <c r="Q18" i="11" s="1"/>
  <c r="X18" i="11" s="1"/>
  <c r="AH18" i="11" s="1"/>
  <c r="L18" i="11"/>
  <c r="P18" i="11" s="1"/>
  <c r="W18" i="11" s="1"/>
  <c r="AG18" i="11" s="1"/>
  <c r="AK17" i="11"/>
  <c r="AJ17" i="11"/>
  <c r="AB17" i="11"/>
  <c r="AL17" i="11" s="1"/>
  <c r="AA17" i="11"/>
  <c r="Z17" i="11"/>
  <c r="Y17" i="11"/>
  <c r="AI17" i="11" s="1"/>
  <c r="X17" i="11"/>
  <c r="AH17" i="11" s="1"/>
  <c r="P17" i="11"/>
  <c r="W17" i="11" s="1"/>
  <c r="AG17" i="11" s="1"/>
  <c r="M17" i="11"/>
  <c r="Q17" i="11" s="1"/>
  <c r="L17" i="11"/>
  <c r="AJ16" i="11"/>
  <c r="AG16" i="11"/>
  <c r="AB16" i="11"/>
  <c r="AL16" i="11" s="1"/>
  <c r="Z16" i="11"/>
  <c r="Y16" i="11"/>
  <c r="AI16" i="11" s="1"/>
  <c r="U16" i="11"/>
  <c r="Q16" i="11"/>
  <c r="P16" i="11"/>
  <c r="W16" i="11" s="1"/>
  <c r="O16" i="11"/>
  <c r="T16" i="11" s="1"/>
  <c r="AA16" i="11" s="1"/>
  <c r="AK16" i="11" s="1"/>
  <c r="AL15" i="11"/>
  <c r="AI15" i="11"/>
  <c r="Z15" i="11"/>
  <c r="AJ15" i="11" s="1"/>
  <c r="Y15" i="11"/>
  <c r="W15" i="11"/>
  <c r="AG15" i="11" s="1"/>
  <c r="V15" i="11"/>
  <c r="U15" i="11"/>
  <c r="AB15" i="11" s="1"/>
  <c r="Q15" i="11"/>
  <c r="X15" i="11" s="1"/>
  <c r="AH15" i="11" s="1"/>
  <c r="P15" i="11"/>
  <c r="O15" i="11"/>
  <c r="T15" i="11" s="1"/>
  <c r="AA15" i="11" s="1"/>
  <c r="AK15" i="11" s="1"/>
  <c r="AJ14" i="11"/>
  <c r="AI14" i="11"/>
  <c r="AG14" i="11"/>
  <c r="Z14" i="11"/>
  <c r="Y14" i="11"/>
  <c r="X14" i="11"/>
  <c r="AH14" i="11" s="1"/>
  <c r="W14" i="11"/>
  <c r="U14" i="11"/>
  <c r="AB14" i="11" s="1"/>
  <c r="AL14" i="11" s="1"/>
  <c r="T14" i="11"/>
  <c r="AA14" i="11" s="1"/>
  <c r="AK14" i="11" s="1"/>
  <c r="Q14" i="11"/>
  <c r="V14" i="11" s="1"/>
  <c r="M14" i="11"/>
  <c r="O14" i="11" s="1"/>
  <c r="L14" i="11"/>
  <c r="P14" i="11" s="1"/>
  <c r="AJ13" i="11"/>
  <c r="AI13" i="11"/>
  <c r="AG13" i="11"/>
  <c r="Z13" i="11"/>
  <c r="Y13" i="11"/>
  <c r="X13" i="11"/>
  <c r="AH13" i="11" s="1"/>
  <c r="W13" i="11"/>
  <c r="U13" i="11"/>
  <c r="AB13" i="11" s="1"/>
  <c r="AL13" i="11" s="1"/>
  <c r="Q13" i="11"/>
  <c r="V13" i="11" s="1"/>
  <c r="M13" i="11"/>
  <c r="O13" i="11" s="1"/>
  <c r="T13" i="11" s="1"/>
  <c r="AA13" i="11" s="1"/>
  <c r="AK13" i="11" s="1"/>
  <c r="L13" i="11"/>
  <c r="P13" i="11" s="1"/>
  <c r="AJ12" i="11"/>
  <c r="AI12" i="11"/>
  <c r="AG12" i="11"/>
  <c r="Z12" i="11"/>
  <c r="Y12" i="11"/>
  <c r="X12" i="11"/>
  <c r="AH12" i="11" s="1"/>
  <c r="W12" i="11"/>
  <c r="U12" i="11"/>
  <c r="AB12" i="11" s="1"/>
  <c r="AL12" i="11" s="1"/>
  <c r="T12" i="11"/>
  <c r="AA12" i="11" s="1"/>
  <c r="AK12" i="11" s="1"/>
  <c r="Q12" i="11"/>
  <c r="V12" i="11" s="1"/>
  <c r="M12" i="11"/>
  <c r="O12" i="11" s="1"/>
  <c r="L12" i="11"/>
  <c r="P12" i="11" s="1"/>
  <c r="AJ11" i="11"/>
  <c r="AI11" i="11"/>
  <c r="AG11" i="11"/>
  <c r="Z11" i="11"/>
  <c r="Y11" i="11"/>
  <c r="X11" i="11"/>
  <c r="AH11" i="11" s="1"/>
  <c r="W11" i="11"/>
  <c r="U11" i="11"/>
  <c r="AB11" i="11" s="1"/>
  <c r="AL11" i="11" s="1"/>
  <c r="T11" i="11"/>
  <c r="AA11" i="11" s="1"/>
  <c r="AK11" i="11" s="1"/>
  <c r="Q11" i="11"/>
  <c r="V11" i="11" s="1"/>
  <c r="M11" i="11"/>
  <c r="O11" i="11" s="1"/>
  <c r="L11" i="11"/>
  <c r="P11" i="11" s="1"/>
  <c r="AJ10" i="11"/>
  <c r="AI10" i="11"/>
  <c r="AG10" i="11"/>
  <c r="Z10" i="11"/>
  <c r="Y10" i="11"/>
  <c r="X10" i="11"/>
  <c r="AH10" i="11" s="1"/>
  <c r="W10" i="11"/>
  <c r="U10" i="11"/>
  <c r="AB10" i="11" s="1"/>
  <c r="AL10" i="11" s="1"/>
  <c r="T10" i="11"/>
  <c r="AA10" i="11" s="1"/>
  <c r="AK10" i="11" s="1"/>
  <c r="Q10" i="11"/>
  <c r="V10" i="11" s="1"/>
  <c r="M10" i="11"/>
  <c r="O10" i="11" s="1"/>
  <c r="L10" i="11"/>
  <c r="P10" i="11" s="1"/>
  <c r="AL9" i="11"/>
  <c r="AI9" i="11"/>
  <c r="AB9" i="11"/>
  <c r="Z9" i="11"/>
  <c r="AJ9" i="11" s="1"/>
  <c r="Y9" i="11"/>
  <c r="W9" i="11"/>
  <c r="AG9" i="11" s="1"/>
  <c r="U9" i="11"/>
  <c r="P9" i="11"/>
  <c r="M9" i="11"/>
  <c r="L9" i="11"/>
  <c r="AI8" i="11"/>
  <c r="AB8" i="11"/>
  <c r="AL8" i="11" s="1"/>
  <c r="Z8" i="11"/>
  <c r="AJ8" i="11" s="1"/>
  <c r="Y8" i="11"/>
  <c r="V8" i="11"/>
  <c r="U8" i="11"/>
  <c r="Q8" i="11"/>
  <c r="X8" i="11" s="1"/>
  <c r="AH8" i="11" s="1"/>
  <c r="P8" i="11"/>
  <c r="W8" i="11" s="1"/>
  <c r="AG8" i="11" s="1"/>
  <c r="M8" i="11"/>
  <c r="O8" i="11" s="1"/>
  <c r="T8" i="11" s="1"/>
  <c r="AA8" i="11" s="1"/>
  <c r="AK8" i="11" s="1"/>
  <c r="L8" i="11"/>
  <c r="AL7" i="11"/>
  <c r="AJ7" i="11"/>
  <c r="AI7" i="11"/>
  <c r="AB7" i="11"/>
  <c r="Z7" i="11"/>
  <c r="Y7" i="11"/>
  <c r="W7" i="11"/>
  <c r="AG7" i="11" s="1"/>
  <c r="U7" i="11"/>
  <c r="P7" i="11"/>
  <c r="M7" i="11"/>
  <c r="L7" i="11"/>
  <c r="AI6" i="11"/>
  <c r="AB6" i="11"/>
  <c r="AL6" i="11" s="1"/>
  <c r="Z6" i="11"/>
  <c r="AJ6" i="11" s="1"/>
  <c r="Y6" i="11"/>
  <c r="V6" i="11"/>
  <c r="U6" i="11"/>
  <c r="Q6" i="11"/>
  <c r="X6" i="11" s="1"/>
  <c r="AH6" i="11" s="1"/>
  <c r="P6" i="11"/>
  <c r="W6" i="11" s="1"/>
  <c r="AG6" i="11" s="1"/>
  <c r="M6" i="11"/>
  <c r="O6" i="11" s="1"/>
  <c r="T6" i="11" s="1"/>
  <c r="AA6" i="11" s="1"/>
  <c r="AK6" i="11" s="1"/>
  <c r="L6" i="11"/>
  <c r="AL5" i="11"/>
  <c r="AI5" i="11"/>
  <c r="AB5" i="11"/>
  <c r="Z5" i="11"/>
  <c r="AJ5" i="11" s="1"/>
  <c r="Y5" i="11"/>
  <c r="W5" i="11"/>
  <c r="AG5" i="11" s="1"/>
  <c r="U5" i="11"/>
  <c r="P5" i="11"/>
  <c r="M5" i="11"/>
  <c r="L5" i="11"/>
  <c r="AI4" i="11"/>
  <c r="AB4" i="11"/>
  <c r="AL4" i="11" s="1"/>
  <c r="Z4" i="11"/>
  <c r="AJ4" i="11" s="1"/>
  <c r="Y4" i="11"/>
  <c r="U4" i="11"/>
  <c r="Q4" i="11"/>
  <c r="P4" i="11"/>
  <c r="W4" i="11" s="1"/>
  <c r="AG4" i="11" s="1"/>
  <c r="M4" i="11"/>
  <c r="O4" i="11" s="1"/>
  <c r="T4" i="11" s="1"/>
  <c r="AA4" i="11" s="1"/>
  <c r="AK4" i="11" s="1"/>
  <c r="L4" i="11"/>
  <c r="AL3" i="11"/>
  <c r="AI3" i="11"/>
  <c r="AB3" i="11"/>
  <c r="Z3" i="11"/>
  <c r="AJ3" i="11" s="1"/>
  <c r="Y3" i="11"/>
  <c r="W3" i="11"/>
  <c r="AG3" i="11" s="1"/>
  <c r="U3" i="11"/>
  <c r="P3" i="11"/>
  <c r="M3" i="11"/>
  <c r="L3" i="11"/>
  <c r="W236" i="10"/>
  <c r="AE236" i="10" s="1"/>
  <c r="AO236" i="10" s="1"/>
  <c r="Q236" i="10"/>
  <c r="A236" i="10"/>
  <c r="AC235" i="10"/>
  <c r="W235" i="10"/>
  <c r="AE235" i="10" s="1"/>
  <c r="AO235" i="10" s="1"/>
  <c r="U235" i="10"/>
  <c r="Q235" i="10"/>
  <c r="S235" i="10" s="1"/>
  <c r="X235" i="10" s="1"/>
  <c r="AF235" i="10" s="1"/>
  <c r="AP235" i="10" s="1"/>
  <c r="A235" i="10"/>
  <c r="W234" i="10"/>
  <c r="AE234" i="10" s="1"/>
  <c r="AO234" i="10" s="1"/>
  <c r="Q234" i="10"/>
  <c r="A234" i="10"/>
  <c r="AF233" i="10"/>
  <c r="AP233" i="10" s="1"/>
  <c r="AC233" i="10"/>
  <c r="X233" i="10"/>
  <c r="W233" i="10"/>
  <c r="AE233" i="10" s="1"/>
  <c r="AO233" i="10" s="1"/>
  <c r="U233" i="10"/>
  <c r="Q233" i="10"/>
  <c r="S233" i="10" s="1"/>
  <c r="A233" i="10"/>
  <c r="W232" i="10"/>
  <c r="AE232" i="10" s="1"/>
  <c r="AO232" i="10" s="1"/>
  <c r="Q232" i="10"/>
  <c r="A232" i="10"/>
  <c r="AC231" i="10"/>
  <c r="W231" i="10"/>
  <c r="AE231" i="10" s="1"/>
  <c r="AO231" i="10" s="1"/>
  <c r="U231" i="10"/>
  <c r="Q231" i="10"/>
  <c r="S231" i="10" s="1"/>
  <c r="X231" i="10" s="1"/>
  <c r="AF231" i="10" s="1"/>
  <c r="AP231" i="10" s="1"/>
  <c r="A231" i="10"/>
  <c r="W230" i="10"/>
  <c r="AE230" i="10" s="1"/>
  <c r="AO230" i="10" s="1"/>
  <c r="Q230" i="10"/>
  <c r="A230" i="10"/>
  <c r="AC229" i="10"/>
  <c r="X229" i="10"/>
  <c r="AF229" i="10" s="1"/>
  <c r="AP229" i="10" s="1"/>
  <c r="W229" i="10"/>
  <c r="AE229" i="10" s="1"/>
  <c r="AO229" i="10" s="1"/>
  <c r="U229" i="10"/>
  <c r="S229" i="10"/>
  <c r="Q229" i="10"/>
  <c r="A229" i="10"/>
  <c r="W228" i="10"/>
  <c r="AE228" i="10" s="1"/>
  <c r="AO228" i="10" s="1"/>
  <c r="Q228" i="10"/>
  <c r="A228" i="10"/>
  <c r="AC227" i="10"/>
  <c r="W227" i="10"/>
  <c r="AE227" i="10" s="1"/>
  <c r="AO227" i="10" s="1"/>
  <c r="U227" i="10"/>
  <c r="S227" i="10"/>
  <c r="X227" i="10" s="1"/>
  <c r="AF227" i="10" s="1"/>
  <c r="AP227" i="10" s="1"/>
  <c r="Q227" i="10"/>
  <c r="A227" i="10"/>
  <c r="AE226" i="10"/>
  <c r="AO226" i="10" s="1"/>
  <c r="W226" i="10"/>
  <c r="Q226" i="10"/>
  <c r="A226" i="10"/>
  <c r="X225" i="10"/>
  <c r="AF225" i="10" s="1"/>
  <c r="AP225" i="10" s="1"/>
  <c r="W225" i="10"/>
  <c r="AE225" i="10" s="1"/>
  <c r="AO225" i="10" s="1"/>
  <c r="U225" i="10"/>
  <c r="Y225" i="10" s="1"/>
  <c r="S225" i="10"/>
  <c r="Q225" i="10"/>
  <c r="A225" i="10"/>
  <c r="W224" i="10"/>
  <c r="AE224" i="10" s="1"/>
  <c r="AO224" i="10" s="1"/>
  <c r="Q224" i="10"/>
  <c r="A224" i="10"/>
  <c r="AO223" i="10"/>
  <c r="AC223" i="10"/>
  <c r="W223" i="10"/>
  <c r="AE223" i="10" s="1"/>
  <c r="U223" i="10"/>
  <c r="S223" i="10"/>
  <c r="X223" i="10" s="1"/>
  <c r="AF223" i="10" s="1"/>
  <c r="AP223" i="10" s="1"/>
  <c r="Q223" i="10"/>
  <c r="A223" i="10"/>
  <c r="W222" i="10"/>
  <c r="AE222" i="10" s="1"/>
  <c r="AO222" i="10" s="1"/>
  <c r="Q222" i="10"/>
  <c r="A222" i="10"/>
  <c r="AC221" i="10"/>
  <c r="AA221" i="10"/>
  <c r="W221" i="10"/>
  <c r="AE221" i="10" s="1"/>
  <c r="AO221" i="10" s="1"/>
  <c r="U221" i="10"/>
  <c r="Y221" i="10" s="1"/>
  <c r="S221" i="10"/>
  <c r="X221" i="10" s="1"/>
  <c r="AF221" i="10" s="1"/>
  <c r="AP221" i="10" s="1"/>
  <c r="Q221" i="10"/>
  <c r="A221" i="10"/>
  <c r="W220" i="10"/>
  <c r="AE220" i="10" s="1"/>
  <c r="AO220" i="10" s="1"/>
  <c r="Q220" i="10"/>
  <c r="A220" i="10"/>
  <c r="AC219" i="10"/>
  <c r="W219" i="10"/>
  <c r="AE219" i="10" s="1"/>
  <c r="AO219" i="10" s="1"/>
  <c r="U219" i="10"/>
  <c r="Y219" i="10" s="1"/>
  <c r="S219" i="10"/>
  <c r="X219" i="10" s="1"/>
  <c r="AF219" i="10" s="1"/>
  <c r="AP219" i="10" s="1"/>
  <c r="Q219" i="10"/>
  <c r="A219" i="10"/>
  <c r="W218" i="10"/>
  <c r="AE218" i="10" s="1"/>
  <c r="AO218" i="10" s="1"/>
  <c r="Q218" i="10"/>
  <c r="A218" i="10"/>
  <c r="AA217" i="10"/>
  <c r="W217" i="10"/>
  <c r="AE217" i="10" s="1"/>
  <c r="AO217" i="10" s="1"/>
  <c r="U217" i="10"/>
  <c r="AC217" i="10" s="1"/>
  <c r="S217" i="10"/>
  <c r="X217" i="10" s="1"/>
  <c r="AF217" i="10" s="1"/>
  <c r="AP217" i="10" s="1"/>
  <c r="Q217" i="10"/>
  <c r="A217" i="10"/>
  <c r="AE216" i="10"/>
  <c r="AO216" i="10" s="1"/>
  <c r="W216" i="10"/>
  <c r="Q216" i="10"/>
  <c r="S216" i="10" s="1"/>
  <c r="X216" i="10" s="1"/>
  <c r="AF216" i="10" s="1"/>
  <c r="AP216" i="10" s="1"/>
  <c r="A216" i="10"/>
  <c r="W215" i="10"/>
  <c r="AE215" i="10" s="1"/>
  <c r="AO215" i="10" s="1"/>
  <c r="U215" i="10"/>
  <c r="S215" i="10"/>
  <c r="X215" i="10" s="1"/>
  <c r="AF215" i="10" s="1"/>
  <c r="AP215" i="10" s="1"/>
  <c r="Q215" i="10"/>
  <c r="A215" i="10"/>
  <c r="AP214" i="10"/>
  <c r="AE214" i="10"/>
  <c r="AO214" i="10" s="1"/>
  <c r="Y214" i="10"/>
  <c r="W214" i="10"/>
  <c r="U214" i="10"/>
  <c r="AA214" i="10" s="1"/>
  <c r="Q214" i="10"/>
  <c r="S214" i="10" s="1"/>
  <c r="X214" i="10" s="1"/>
  <c r="AF214" i="10" s="1"/>
  <c r="A214" i="10"/>
  <c r="Y213" i="10"/>
  <c r="W213" i="10"/>
  <c r="AE213" i="10" s="1"/>
  <c r="AO213" i="10" s="1"/>
  <c r="U213" i="10"/>
  <c r="AC213" i="10" s="1"/>
  <c r="S213" i="10"/>
  <c r="X213" i="10" s="1"/>
  <c r="AF213" i="10" s="1"/>
  <c r="AP213" i="10" s="1"/>
  <c r="Q213" i="10"/>
  <c r="A213" i="10"/>
  <c r="W212" i="10"/>
  <c r="AE212" i="10" s="1"/>
  <c r="AO212" i="10" s="1"/>
  <c r="Q212" i="10"/>
  <c r="U212" i="10" s="1"/>
  <c r="A212" i="10"/>
  <c r="W211" i="10"/>
  <c r="AE211" i="10" s="1"/>
  <c r="AO211" i="10" s="1"/>
  <c r="S211" i="10"/>
  <c r="X211" i="10" s="1"/>
  <c r="AF211" i="10" s="1"/>
  <c r="AP211" i="10" s="1"/>
  <c r="Q211" i="10"/>
  <c r="A211" i="10"/>
  <c r="AE210" i="10"/>
  <c r="AO210" i="10" s="1"/>
  <c r="W210" i="10"/>
  <c r="Q210" i="10"/>
  <c r="U210" i="10" s="1"/>
  <c r="A210" i="10"/>
  <c r="W209" i="10"/>
  <c r="AE209" i="10" s="1"/>
  <c r="AO209" i="10" s="1"/>
  <c r="S209" i="10"/>
  <c r="X209" i="10" s="1"/>
  <c r="AF209" i="10" s="1"/>
  <c r="AP209" i="10" s="1"/>
  <c r="Q209" i="10"/>
  <c r="A209" i="10"/>
  <c r="AE208" i="10"/>
  <c r="AO208" i="10" s="1"/>
  <c r="W208" i="10"/>
  <c r="Q208" i="10"/>
  <c r="U208" i="10" s="1"/>
  <c r="A208" i="10"/>
  <c r="W207" i="10"/>
  <c r="AE207" i="10" s="1"/>
  <c r="AO207" i="10" s="1"/>
  <c r="S207" i="10"/>
  <c r="X207" i="10" s="1"/>
  <c r="AF207" i="10" s="1"/>
  <c r="AP207" i="10" s="1"/>
  <c r="Q207" i="10"/>
  <c r="A207" i="10"/>
  <c r="AE206" i="10"/>
  <c r="AO206" i="10" s="1"/>
  <c r="W206" i="10"/>
  <c r="Q206" i="10"/>
  <c r="U206" i="10" s="1"/>
  <c r="A206" i="10"/>
  <c r="W205" i="10"/>
  <c r="AE205" i="10" s="1"/>
  <c r="AO205" i="10" s="1"/>
  <c r="S205" i="10"/>
  <c r="X205" i="10" s="1"/>
  <c r="AF205" i="10" s="1"/>
  <c r="AP205" i="10" s="1"/>
  <c r="Q205" i="10"/>
  <c r="A205" i="10"/>
  <c r="AE204" i="10"/>
  <c r="AO204" i="10" s="1"/>
  <c r="W204" i="10"/>
  <c r="Q204" i="10"/>
  <c r="U204" i="10" s="1"/>
  <c r="A204" i="10"/>
  <c r="AA203" i="10"/>
  <c r="Y203" i="10"/>
  <c r="W203" i="10"/>
  <c r="AE203" i="10" s="1"/>
  <c r="AO203" i="10" s="1"/>
  <c r="U203" i="10"/>
  <c r="AC203" i="10" s="1"/>
  <c r="S203" i="10"/>
  <c r="X203" i="10" s="1"/>
  <c r="AF203" i="10" s="1"/>
  <c r="AP203" i="10" s="1"/>
  <c r="Q203" i="10"/>
  <c r="A203" i="10"/>
  <c r="AE202" i="10"/>
  <c r="AO202" i="10" s="1"/>
  <c r="W202" i="10"/>
  <c r="Q202" i="10"/>
  <c r="U202" i="10" s="1"/>
  <c r="A202" i="10"/>
  <c r="AA201" i="10"/>
  <c r="Y201" i="10"/>
  <c r="W201" i="10"/>
  <c r="AE201" i="10" s="1"/>
  <c r="AO201" i="10" s="1"/>
  <c r="U201" i="10"/>
  <c r="AC201" i="10" s="1"/>
  <c r="AH201" i="10" s="1"/>
  <c r="S201" i="10"/>
  <c r="X201" i="10" s="1"/>
  <c r="AF201" i="10" s="1"/>
  <c r="AP201" i="10" s="1"/>
  <c r="Q201" i="10"/>
  <c r="A201" i="10"/>
  <c r="AE200" i="10"/>
  <c r="AO200" i="10" s="1"/>
  <c r="W200" i="10"/>
  <c r="Q200" i="10"/>
  <c r="A200" i="10"/>
  <c r="AA199" i="10"/>
  <c r="Y199" i="10"/>
  <c r="W199" i="10"/>
  <c r="AE199" i="10" s="1"/>
  <c r="AO199" i="10" s="1"/>
  <c r="U199" i="10"/>
  <c r="AC199" i="10" s="1"/>
  <c r="AH199" i="10" s="1"/>
  <c r="S199" i="10"/>
  <c r="X199" i="10" s="1"/>
  <c r="AF199" i="10" s="1"/>
  <c r="AP199" i="10" s="1"/>
  <c r="Q199" i="10"/>
  <c r="A199" i="10"/>
  <c r="AE198" i="10"/>
  <c r="AO198" i="10" s="1"/>
  <c r="W198" i="10"/>
  <c r="Q198" i="10"/>
  <c r="A198" i="10"/>
  <c r="W197" i="10"/>
  <c r="AE197" i="10" s="1"/>
  <c r="AO197" i="10" s="1"/>
  <c r="U197" i="10"/>
  <c r="S197" i="10"/>
  <c r="X197" i="10" s="1"/>
  <c r="AF197" i="10" s="1"/>
  <c r="AP197" i="10" s="1"/>
  <c r="Q197" i="10"/>
  <c r="A197" i="10"/>
  <c r="AE196" i="10"/>
  <c r="AO196" i="10" s="1"/>
  <c r="W196" i="10"/>
  <c r="Q196" i="10"/>
  <c r="A196" i="10"/>
  <c r="AE195" i="10"/>
  <c r="AO195" i="10" s="1"/>
  <c r="X195" i="10"/>
  <c r="AF195" i="10" s="1"/>
  <c r="AP195" i="10" s="1"/>
  <c r="W195" i="10"/>
  <c r="U195" i="10"/>
  <c r="AC195" i="10" s="1"/>
  <c r="S195" i="10"/>
  <c r="Q195" i="10"/>
  <c r="A195" i="10"/>
  <c r="W194" i="10"/>
  <c r="AE194" i="10" s="1"/>
  <c r="AO194" i="10" s="1"/>
  <c r="S194" i="10"/>
  <c r="X194" i="10" s="1"/>
  <c r="AF194" i="10" s="1"/>
  <c r="AP194" i="10" s="1"/>
  <c r="Q194" i="10"/>
  <c r="U194" i="10" s="1"/>
  <c r="A194" i="10"/>
  <c r="X193" i="10"/>
  <c r="AF193" i="10" s="1"/>
  <c r="AP193" i="10" s="1"/>
  <c r="W193" i="10"/>
  <c r="AE193" i="10" s="1"/>
  <c r="AO193" i="10" s="1"/>
  <c r="U193" i="10"/>
  <c r="AC193" i="10" s="1"/>
  <c r="S193" i="10"/>
  <c r="Q193" i="10"/>
  <c r="A193" i="10"/>
  <c r="W192" i="10"/>
  <c r="AE192" i="10" s="1"/>
  <c r="AO192" i="10" s="1"/>
  <c r="Q192" i="10"/>
  <c r="A192" i="10"/>
  <c r="X191" i="10"/>
  <c r="AF191" i="10" s="1"/>
  <c r="AP191" i="10" s="1"/>
  <c r="W191" i="10"/>
  <c r="AE191" i="10" s="1"/>
  <c r="AO191" i="10" s="1"/>
  <c r="U191" i="10"/>
  <c r="AC191" i="10" s="1"/>
  <c r="S191" i="10"/>
  <c r="Q191" i="10"/>
  <c r="A191" i="10"/>
  <c r="W190" i="10"/>
  <c r="AE190" i="10" s="1"/>
  <c r="AO190" i="10" s="1"/>
  <c r="Q190" i="10"/>
  <c r="U190" i="10" s="1"/>
  <c r="A190" i="10"/>
  <c r="AA189" i="10"/>
  <c r="W189" i="10"/>
  <c r="AE189" i="10" s="1"/>
  <c r="AO189" i="10" s="1"/>
  <c r="U189" i="10"/>
  <c r="AC189" i="10" s="1"/>
  <c r="S189" i="10"/>
  <c r="X189" i="10" s="1"/>
  <c r="AF189" i="10" s="1"/>
  <c r="AP189" i="10" s="1"/>
  <c r="Q189" i="10"/>
  <c r="A189" i="10"/>
  <c r="AA188" i="10"/>
  <c r="W188" i="10"/>
  <c r="AE188" i="10" s="1"/>
  <c r="AO188" i="10" s="1"/>
  <c r="S188" i="10"/>
  <c r="X188" i="10" s="1"/>
  <c r="AF188" i="10" s="1"/>
  <c r="AP188" i="10" s="1"/>
  <c r="Q188" i="10"/>
  <c r="U188" i="10" s="1"/>
  <c r="A188" i="10"/>
  <c r="AP187" i="10"/>
  <c r="AE187" i="10"/>
  <c r="AO187" i="10" s="1"/>
  <c r="AA187" i="10"/>
  <c r="W187" i="10"/>
  <c r="U187" i="10"/>
  <c r="AC187" i="10" s="1"/>
  <c r="S187" i="10"/>
  <c r="X187" i="10" s="1"/>
  <c r="AF187" i="10" s="1"/>
  <c r="Q187" i="10"/>
  <c r="A187" i="10"/>
  <c r="W186" i="10"/>
  <c r="AE186" i="10" s="1"/>
  <c r="AO186" i="10" s="1"/>
  <c r="S186" i="10"/>
  <c r="X186" i="10" s="1"/>
  <c r="AF186" i="10" s="1"/>
  <c r="AP186" i="10" s="1"/>
  <c r="Q186" i="10"/>
  <c r="U186" i="10" s="1"/>
  <c r="AA186" i="10" s="1"/>
  <c r="A186" i="10"/>
  <c r="AO185" i="10"/>
  <c r="AE185" i="10"/>
  <c r="AA185" i="10"/>
  <c r="W185" i="10"/>
  <c r="U185" i="10"/>
  <c r="AC185" i="10" s="1"/>
  <c r="S185" i="10"/>
  <c r="X185" i="10" s="1"/>
  <c r="AF185" i="10" s="1"/>
  <c r="AP185" i="10" s="1"/>
  <c r="Q185" i="10"/>
  <c r="A185" i="10"/>
  <c r="AA184" i="10"/>
  <c r="W184" i="10"/>
  <c r="AE184" i="10" s="1"/>
  <c r="AO184" i="10" s="1"/>
  <c r="Q184" i="10"/>
  <c r="U184" i="10" s="1"/>
  <c r="A184" i="10"/>
  <c r="AO183" i="10"/>
  <c r="AE183" i="10"/>
  <c r="AA183" i="10"/>
  <c r="W183" i="10"/>
  <c r="U183" i="10"/>
  <c r="AC183" i="10" s="1"/>
  <c r="S183" i="10"/>
  <c r="X183" i="10" s="1"/>
  <c r="AF183" i="10" s="1"/>
  <c r="AP183" i="10" s="1"/>
  <c r="Q183" i="10"/>
  <c r="A183" i="10"/>
  <c r="AA182" i="10"/>
  <c r="W182" i="10"/>
  <c r="AE182" i="10" s="1"/>
  <c r="AO182" i="10" s="1"/>
  <c r="Q182" i="10"/>
  <c r="U182" i="10" s="1"/>
  <c r="A182" i="10"/>
  <c r="AP181" i="10"/>
  <c r="AA181" i="10"/>
  <c r="W181" i="10"/>
  <c r="AE181" i="10" s="1"/>
  <c r="AO181" i="10" s="1"/>
  <c r="U181" i="10"/>
  <c r="AC181" i="10" s="1"/>
  <c r="S181" i="10"/>
  <c r="X181" i="10" s="1"/>
  <c r="AF181" i="10" s="1"/>
  <c r="Q181" i="10"/>
  <c r="A181" i="10"/>
  <c r="W180" i="10"/>
  <c r="AE180" i="10" s="1"/>
  <c r="AO180" i="10" s="1"/>
  <c r="Q180" i="10"/>
  <c r="A180" i="10"/>
  <c r="AA179" i="10"/>
  <c r="W179" i="10"/>
  <c r="AE179" i="10" s="1"/>
  <c r="AO179" i="10" s="1"/>
  <c r="U179" i="10"/>
  <c r="AC179" i="10" s="1"/>
  <c r="S179" i="10"/>
  <c r="X179" i="10" s="1"/>
  <c r="AF179" i="10" s="1"/>
  <c r="AP179" i="10" s="1"/>
  <c r="Q179" i="10"/>
  <c r="A179" i="10"/>
  <c r="W178" i="10"/>
  <c r="AE178" i="10" s="1"/>
  <c r="AO178" i="10" s="1"/>
  <c r="S178" i="10"/>
  <c r="X178" i="10" s="1"/>
  <c r="AF178" i="10" s="1"/>
  <c r="AP178" i="10" s="1"/>
  <c r="Q178" i="10"/>
  <c r="U178" i="10" s="1"/>
  <c r="A178" i="10"/>
  <c r="AE177" i="10"/>
  <c r="AO177" i="10" s="1"/>
  <c r="AA177" i="10"/>
  <c r="W177" i="10"/>
  <c r="U177" i="10"/>
  <c r="AC177" i="10" s="1"/>
  <c r="S177" i="10"/>
  <c r="X177" i="10" s="1"/>
  <c r="AF177" i="10" s="1"/>
  <c r="AP177" i="10" s="1"/>
  <c r="Q177" i="10"/>
  <c r="A177" i="10"/>
  <c r="AE176" i="10"/>
  <c r="AO176" i="10" s="1"/>
  <c r="W176" i="10"/>
  <c r="Q176" i="10"/>
  <c r="A176" i="10"/>
  <c r="AA175" i="10"/>
  <c r="W175" i="10"/>
  <c r="AE175" i="10" s="1"/>
  <c r="AO175" i="10" s="1"/>
  <c r="U175" i="10"/>
  <c r="AC175" i="10" s="1"/>
  <c r="S175" i="10"/>
  <c r="X175" i="10" s="1"/>
  <c r="AF175" i="10" s="1"/>
  <c r="AP175" i="10" s="1"/>
  <c r="Q175" i="10"/>
  <c r="A175" i="10"/>
  <c r="AE174" i="10"/>
  <c r="AO174" i="10" s="1"/>
  <c r="AA174" i="10"/>
  <c r="W174" i="10"/>
  <c r="Q174" i="10"/>
  <c r="U174" i="10" s="1"/>
  <c r="A174" i="10"/>
  <c r="AO173" i="10"/>
  <c r="AE173" i="10"/>
  <c r="AA173" i="10"/>
  <c r="W173" i="10"/>
  <c r="U173" i="10"/>
  <c r="AC173" i="10" s="1"/>
  <c r="S173" i="10"/>
  <c r="X173" i="10" s="1"/>
  <c r="AF173" i="10" s="1"/>
  <c r="AP173" i="10" s="1"/>
  <c r="Q173" i="10"/>
  <c r="A173" i="10"/>
  <c r="W172" i="10"/>
  <c r="AE172" i="10" s="1"/>
  <c r="AO172" i="10" s="1"/>
  <c r="S172" i="10"/>
  <c r="X172" i="10" s="1"/>
  <c r="AF172" i="10" s="1"/>
  <c r="AP172" i="10" s="1"/>
  <c r="Q172" i="10"/>
  <c r="U172" i="10" s="1"/>
  <c r="AA172" i="10" s="1"/>
  <c r="A172" i="10"/>
  <c r="AF171" i="10"/>
  <c r="AP171" i="10" s="1"/>
  <c r="AE171" i="10"/>
  <c r="AO171" i="10" s="1"/>
  <c r="AA171" i="10"/>
  <c r="W171" i="10"/>
  <c r="U171" i="10"/>
  <c r="AC171" i="10" s="1"/>
  <c r="S171" i="10"/>
  <c r="X171" i="10" s="1"/>
  <c r="Q171" i="10"/>
  <c r="A171" i="10"/>
  <c r="AM170" i="10"/>
  <c r="AH170" i="10"/>
  <c r="AA170" i="10"/>
  <c r="Y170" i="10"/>
  <c r="W170" i="10"/>
  <c r="AE170" i="10" s="1"/>
  <c r="AO170" i="10" s="1"/>
  <c r="Q170" i="10"/>
  <c r="U170" i="10" s="1"/>
  <c r="AC170" i="10" s="1"/>
  <c r="A170" i="10"/>
  <c r="AF169" i="10"/>
  <c r="AP169" i="10" s="1"/>
  <c r="AE169" i="10"/>
  <c r="AO169" i="10" s="1"/>
  <c r="AC169" i="10"/>
  <c r="W169" i="10"/>
  <c r="U169" i="10"/>
  <c r="Y169" i="10" s="1"/>
  <c r="S169" i="10"/>
  <c r="X169" i="10" s="1"/>
  <c r="Q169" i="10"/>
  <c r="A169" i="10"/>
  <c r="AM168" i="10"/>
  <c r="AH168" i="10"/>
  <c r="AA168" i="10"/>
  <c r="Y168" i="10"/>
  <c r="W168" i="10"/>
  <c r="AE168" i="10" s="1"/>
  <c r="AO168" i="10" s="1"/>
  <c r="Q168" i="10"/>
  <c r="U168" i="10" s="1"/>
  <c r="AC168" i="10" s="1"/>
  <c r="A168" i="10"/>
  <c r="AE167" i="10"/>
  <c r="AO167" i="10" s="1"/>
  <c r="AC167" i="10"/>
  <c r="W167" i="10"/>
  <c r="U167" i="10"/>
  <c r="Y167" i="10" s="1"/>
  <c r="S167" i="10"/>
  <c r="X167" i="10" s="1"/>
  <c r="AF167" i="10" s="1"/>
  <c r="AP167" i="10" s="1"/>
  <c r="Q167" i="10"/>
  <c r="A167" i="10"/>
  <c r="AM166" i="10"/>
  <c r="AH166" i="10"/>
  <c r="AA166" i="10"/>
  <c r="Y166" i="10"/>
  <c r="W166" i="10"/>
  <c r="AE166" i="10" s="1"/>
  <c r="AO166" i="10" s="1"/>
  <c r="Q166" i="10"/>
  <c r="U166" i="10" s="1"/>
  <c r="AC166" i="10" s="1"/>
  <c r="A166" i="10"/>
  <c r="AE165" i="10"/>
  <c r="AO165" i="10" s="1"/>
  <c r="AC165" i="10"/>
  <c r="W165" i="10"/>
  <c r="U165" i="10"/>
  <c r="Y165" i="10" s="1"/>
  <c r="S165" i="10"/>
  <c r="X165" i="10" s="1"/>
  <c r="AF165" i="10" s="1"/>
  <c r="AP165" i="10" s="1"/>
  <c r="Q165" i="10"/>
  <c r="A165" i="10"/>
  <c r="AM164" i="10"/>
  <c r="AH164" i="10"/>
  <c r="AA164" i="10"/>
  <c r="Y164" i="10"/>
  <c r="W164" i="10"/>
  <c r="AE164" i="10" s="1"/>
  <c r="AO164" i="10" s="1"/>
  <c r="Q164" i="10"/>
  <c r="U164" i="10" s="1"/>
  <c r="AC164" i="10" s="1"/>
  <c r="A164" i="10"/>
  <c r="AE163" i="10"/>
  <c r="AO163" i="10" s="1"/>
  <c r="AC163" i="10"/>
  <c r="W163" i="10"/>
  <c r="U163" i="10"/>
  <c r="Y163" i="10" s="1"/>
  <c r="S163" i="10"/>
  <c r="X163" i="10" s="1"/>
  <c r="AF163" i="10" s="1"/>
  <c r="AP163" i="10" s="1"/>
  <c r="Q163" i="10"/>
  <c r="A163" i="10"/>
  <c r="AM162" i="10"/>
  <c r="AH162" i="10"/>
  <c r="AA162" i="10"/>
  <c r="Y162" i="10"/>
  <c r="W162" i="10"/>
  <c r="AE162" i="10" s="1"/>
  <c r="AO162" i="10" s="1"/>
  <c r="Q162" i="10"/>
  <c r="U162" i="10" s="1"/>
  <c r="AC162" i="10" s="1"/>
  <c r="A162" i="10"/>
  <c r="AF161" i="10"/>
  <c r="AP161" i="10" s="1"/>
  <c r="X161" i="10"/>
  <c r="W161" i="10"/>
  <c r="AE161" i="10" s="1"/>
  <c r="AO161" i="10" s="1"/>
  <c r="U161" i="10"/>
  <c r="S161" i="10"/>
  <c r="Q161" i="10"/>
  <c r="A161" i="10"/>
  <c r="AF160" i="10"/>
  <c r="AP160" i="10" s="1"/>
  <c r="AA160" i="10"/>
  <c r="Y160" i="10"/>
  <c r="W160" i="10"/>
  <c r="AE160" i="10" s="1"/>
  <c r="AO160" i="10" s="1"/>
  <c r="S160" i="10"/>
  <c r="X160" i="10" s="1"/>
  <c r="Q160" i="10"/>
  <c r="U160" i="10" s="1"/>
  <c r="AC160" i="10" s="1"/>
  <c r="A160" i="10"/>
  <c r="AE159" i="10"/>
  <c r="AO159" i="10" s="1"/>
  <c r="X159" i="10"/>
  <c r="AF159" i="10" s="1"/>
  <c r="AP159" i="10" s="1"/>
  <c r="W159" i="10"/>
  <c r="U159" i="10"/>
  <c r="S159" i="10"/>
  <c r="Q159" i="10"/>
  <c r="A159" i="10"/>
  <c r="X158" i="10"/>
  <c r="AF158" i="10" s="1"/>
  <c r="AP158" i="10" s="1"/>
  <c r="W158" i="10"/>
  <c r="AE158" i="10" s="1"/>
  <c r="AO158" i="10" s="1"/>
  <c r="S158" i="10"/>
  <c r="Q158" i="10"/>
  <c r="U158" i="10" s="1"/>
  <c r="A158" i="10"/>
  <c r="AM157" i="10"/>
  <c r="AC157" i="10"/>
  <c r="AH157" i="10" s="1"/>
  <c r="X157" i="10"/>
  <c r="AF157" i="10" s="1"/>
  <c r="AP157" i="10" s="1"/>
  <c r="W157" i="10"/>
  <c r="AE157" i="10" s="1"/>
  <c r="AO157" i="10" s="1"/>
  <c r="U157" i="10"/>
  <c r="S157" i="10"/>
  <c r="Q157" i="10"/>
  <c r="A157" i="10"/>
  <c r="W156" i="10"/>
  <c r="AE156" i="10" s="1"/>
  <c r="AO156" i="10" s="1"/>
  <c r="S156" i="10"/>
  <c r="X156" i="10" s="1"/>
  <c r="AF156" i="10" s="1"/>
  <c r="AP156" i="10" s="1"/>
  <c r="Q156" i="10"/>
  <c r="U156" i="10" s="1"/>
  <c r="A156" i="10"/>
  <c r="AP155" i="10"/>
  <c r="AE155" i="10"/>
  <c r="AO155" i="10" s="1"/>
  <c r="X155" i="10"/>
  <c r="AF155" i="10" s="1"/>
  <c r="W155" i="10"/>
  <c r="U155" i="10"/>
  <c r="S155" i="10"/>
  <c r="Q155" i="10"/>
  <c r="A155" i="10"/>
  <c r="AA154" i="10"/>
  <c r="Y154" i="10"/>
  <c r="W154" i="10"/>
  <c r="AE154" i="10" s="1"/>
  <c r="AO154" i="10" s="1"/>
  <c r="S154" i="10"/>
  <c r="X154" i="10" s="1"/>
  <c r="AF154" i="10" s="1"/>
  <c r="AP154" i="10" s="1"/>
  <c r="Q154" i="10"/>
  <c r="U154" i="10" s="1"/>
  <c r="AC154" i="10" s="1"/>
  <c r="A154" i="10"/>
  <c r="AP153" i="10"/>
  <c r="AE153" i="10"/>
  <c r="AO153" i="10" s="1"/>
  <c r="W153" i="10"/>
  <c r="U153" i="10"/>
  <c r="S153" i="10"/>
  <c r="X153" i="10" s="1"/>
  <c r="AF153" i="10" s="1"/>
  <c r="Q153" i="10"/>
  <c r="A153" i="10"/>
  <c r="AA152" i="10"/>
  <c r="Y152" i="10"/>
  <c r="W152" i="10"/>
  <c r="AE152" i="10" s="1"/>
  <c r="AO152" i="10" s="1"/>
  <c r="S152" i="10"/>
  <c r="X152" i="10" s="1"/>
  <c r="AF152" i="10" s="1"/>
  <c r="AP152" i="10" s="1"/>
  <c r="Q152" i="10"/>
  <c r="U152" i="10" s="1"/>
  <c r="AC152" i="10" s="1"/>
  <c r="A152" i="10"/>
  <c r="AP151" i="10"/>
  <c r="AE151" i="10"/>
  <c r="AO151" i="10" s="1"/>
  <c r="W151" i="10"/>
  <c r="U151" i="10"/>
  <c r="S151" i="10"/>
  <c r="X151" i="10" s="1"/>
  <c r="AF151" i="10" s="1"/>
  <c r="Q151" i="10"/>
  <c r="A151" i="10"/>
  <c r="AA150" i="10"/>
  <c r="Y150" i="10"/>
  <c r="W150" i="10"/>
  <c r="AE150" i="10" s="1"/>
  <c r="AO150" i="10" s="1"/>
  <c r="S150" i="10"/>
  <c r="X150" i="10" s="1"/>
  <c r="AF150" i="10" s="1"/>
  <c r="AP150" i="10" s="1"/>
  <c r="Q150" i="10"/>
  <c r="U150" i="10" s="1"/>
  <c r="AC150" i="10" s="1"/>
  <c r="A150" i="10"/>
  <c r="AP149" i="10"/>
  <c r="AE149" i="10"/>
  <c r="AO149" i="10" s="1"/>
  <c r="W149" i="10"/>
  <c r="U149" i="10"/>
  <c r="S149" i="10"/>
  <c r="X149" i="10" s="1"/>
  <c r="AF149" i="10" s="1"/>
  <c r="Q149" i="10"/>
  <c r="A149" i="10"/>
  <c r="AA148" i="10"/>
  <c r="Y148" i="10"/>
  <c r="W148" i="10"/>
  <c r="AE148" i="10" s="1"/>
  <c r="AO148" i="10" s="1"/>
  <c r="S148" i="10"/>
  <c r="X148" i="10" s="1"/>
  <c r="AF148" i="10" s="1"/>
  <c r="AP148" i="10" s="1"/>
  <c r="Q148" i="10"/>
  <c r="U148" i="10" s="1"/>
  <c r="AC148" i="10" s="1"/>
  <c r="A148" i="10"/>
  <c r="AM147" i="10"/>
  <c r="AC147" i="10"/>
  <c r="AH147" i="10" s="1"/>
  <c r="X147" i="10"/>
  <c r="AF147" i="10" s="1"/>
  <c r="AP147" i="10" s="1"/>
  <c r="W147" i="10"/>
  <c r="AE147" i="10" s="1"/>
  <c r="AO147" i="10" s="1"/>
  <c r="U147" i="10"/>
  <c r="Y147" i="10" s="1"/>
  <c r="S147" i="10"/>
  <c r="Q147" i="10"/>
  <c r="A147" i="10"/>
  <c r="AM146" i="10"/>
  <c r="AA146" i="10"/>
  <c r="X146" i="10"/>
  <c r="AF146" i="10" s="1"/>
  <c r="AP146" i="10" s="1"/>
  <c r="W146" i="10"/>
  <c r="AE146" i="10" s="1"/>
  <c r="AO146" i="10" s="1"/>
  <c r="S146" i="10"/>
  <c r="Q146" i="10"/>
  <c r="U146" i="10" s="1"/>
  <c r="AC146" i="10" s="1"/>
  <c r="AH146" i="10" s="1"/>
  <c r="A146" i="10"/>
  <c r="AM145" i="10"/>
  <c r="AC145" i="10"/>
  <c r="AH145" i="10" s="1"/>
  <c r="X145" i="10"/>
  <c r="AF145" i="10" s="1"/>
  <c r="AP145" i="10" s="1"/>
  <c r="W145" i="10"/>
  <c r="AE145" i="10" s="1"/>
  <c r="AO145" i="10" s="1"/>
  <c r="U145" i="10"/>
  <c r="Y145" i="10" s="1"/>
  <c r="S145" i="10"/>
  <c r="Q145" i="10"/>
  <c r="A145" i="10"/>
  <c r="AM144" i="10"/>
  <c r="AA144" i="10"/>
  <c r="X144" i="10"/>
  <c r="AF144" i="10" s="1"/>
  <c r="AP144" i="10" s="1"/>
  <c r="W144" i="10"/>
  <c r="AE144" i="10" s="1"/>
  <c r="AO144" i="10" s="1"/>
  <c r="S144" i="10"/>
  <c r="Q144" i="10"/>
  <c r="U144" i="10" s="1"/>
  <c r="AC144" i="10" s="1"/>
  <c r="AH144" i="10" s="1"/>
  <c r="A144" i="10"/>
  <c r="AC143" i="10"/>
  <c r="AH143" i="10" s="1"/>
  <c r="X143" i="10"/>
  <c r="AF143" i="10" s="1"/>
  <c r="AP143" i="10" s="1"/>
  <c r="W143" i="10"/>
  <c r="AE143" i="10" s="1"/>
  <c r="AO143" i="10" s="1"/>
  <c r="U143" i="10"/>
  <c r="Y143" i="10" s="1"/>
  <c r="S143" i="10"/>
  <c r="Q143" i="10"/>
  <c r="A143" i="10"/>
  <c r="W142" i="10"/>
  <c r="AE142" i="10" s="1"/>
  <c r="AO142" i="10" s="1"/>
  <c r="Q142" i="10"/>
  <c r="A142" i="10"/>
  <c r="AF141" i="10"/>
  <c r="AP141" i="10" s="1"/>
  <c r="AC141" i="10"/>
  <c r="AH141" i="10" s="1"/>
  <c r="AA141" i="10"/>
  <c r="W141" i="10"/>
  <c r="AE141" i="10" s="1"/>
  <c r="AO141" i="10" s="1"/>
  <c r="U141" i="10"/>
  <c r="Y141" i="10" s="1"/>
  <c r="S141" i="10"/>
  <c r="X141" i="10" s="1"/>
  <c r="Q141" i="10"/>
  <c r="A141" i="10"/>
  <c r="W140" i="10"/>
  <c r="AE140" i="10" s="1"/>
  <c r="AO140" i="10" s="1"/>
  <c r="Q140" i="10"/>
  <c r="A140" i="10"/>
  <c r="AO139" i="10"/>
  <c r="AC139" i="10"/>
  <c r="AH139" i="10" s="1"/>
  <c r="AA139" i="10"/>
  <c r="W139" i="10"/>
  <c r="AE139" i="10" s="1"/>
  <c r="U139" i="10"/>
  <c r="Y139" i="10" s="1"/>
  <c r="S139" i="10"/>
  <c r="X139" i="10" s="1"/>
  <c r="AF139" i="10" s="1"/>
  <c r="AP139" i="10" s="1"/>
  <c r="Q139" i="10"/>
  <c r="A139" i="10"/>
  <c r="AM138" i="10"/>
  <c r="AF138" i="10"/>
  <c r="AP138" i="10" s="1"/>
  <c r="AA138" i="10"/>
  <c r="Y138" i="10"/>
  <c r="X138" i="10"/>
  <c r="W138" i="10"/>
  <c r="AE138" i="10" s="1"/>
  <c r="AO138" i="10" s="1"/>
  <c r="U138" i="10"/>
  <c r="AC138" i="10" s="1"/>
  <c r="AH138" i="10" s="1"/>
  <c r="S138" i="10"/>
  <c r="Q138" i="10"/>
  <c r="A138" i="10"/>
  <c r="X137" i="10"/>
  <c r="AF137" i="10" s="1"/>
  <c r="AP137" i="10" s="1"/>
  <c r="W137" i="10"/>
  <c r="AE137" i="10" s="1"/>
  <c r="AO137" i="10" s="1"/>
  <c r="U137" i="10"/>
  <c r="Q137" i="10"/>
  <c r="S137" i="10" s="1"/>
  <c r="A137" i="10"/>
  <c r="AA136" i="10"/>
  <c r="Y136" i="10"/>
  <c r="X136" i="10"/>
  <c r="AF136" i="10" s="1"/>
  <c r="AP136" i="10" s="1"/>
  <c r="W136" i="10"/>
  <c r="AE136" i="10" s="1"/>
  <c r="AO136" i="10" s="1"/>
  <c r="U136" i="10"/>
  <c r="AC136" i="10" s="1"/>
  <c r="AH136" i="10" s="1"/>
  <c r="S136" i="10"/>
  <c r="Q136" i="10"/>
  <c r="A136" i="10"/>
  <c r="AC135" i="10"/>
  <c r="W135" i="10"/>
  <c r="AE135" i="10" s="1"/>
  <c r="AO135" i="10" s="1"/>
  <c r="U135" i="10"/>
  <c r="Q135" i="10"/>
  <c r="S135" i="10" s="1"/>
  <c r="X135" i="10" s="1"/>
  <c r="AF135" i="10" s="1"/>
  <c r="AP135" i="10" s="1"/>
  <c r="A135" i="10"/>
  <c r="AF134" i="10"/>
  <c r="AP134" i="10" s="1"/>
  <c r="AA134" i="10"/>
  <c r="Y134" i="10"/>
  <c r="W134" i="10"/>
  <c r="AE134" i="10" s="1"/>
  <c r="AO134" i="10" s="1"/>
  <c r="U134" i="10"/>
  <c r="AC134" i="10" s="1"/>
  <c r="AH134" i="10" s="1"/>
  <c r="S134" i="10"/>
  <c r="X134" i="10" s="1"/>
  <c r="Q134" i="10"/>
  <c r="A134" i="10"/>
  <c r="AC133" i="10"/>
  <c r="AH133" i="10" s="1"/>
  <c r="X133" i="10"/>
  <c r="AF133" i="10" s="1"/>
  <c r="AP133" i="10" s="1"/>
  <c r="W133" i="10"/>
  <c r="AE133" i="10" s="1"/>
  <c r="AO133" i="10" s="1"/>
  <c r="U133" i="10"/>
  <c r="Q133" i="10"/>
  <c r="S133" i="10" s="1"/>
  <c r="A133" i="10"/>
  <c r="AF132" i="10"/>
  <c r="AP132" i="10" s="1"/>
  <c r="AA132" i="10"/>
  <c r="Y132" i="10"/>
  <c r="W132" i="10"/>
  <c r="AE132" i="10" s="1"/>
  <c r="AO132" i="10" s="1"/>
  <c r="U132" i="10"/>
  <c r="AC132" i="10" s="1"/>
  <c r="AH132" i="10" s="1"/>
  <c r="S132" i="10"/>
  <c r="X132" i="10" s="1"/>
  <c r="Q132" i="10"/>
  <c r="A132" i="10"/>
  <c r="AE131" i="10"/>
  <c r="AO131" i="10" s="1"/>
  <c r="AC131" i="10"/>
  <c r="X131" i="10"/>
  <c r="AF131" i="10" s="1"/>
  <c r="AP131" i="10" s="1"/>
  <c r="W131" i="10"/>
  <c r="U131" i="10"/>
  <c r="Q131" i="10"/>
  <c r="S131" i="10" s="1"/>
  <c r="A131" i="10"/>
  <c r="AA130" i="10"/>
  <c r="Y130" i="10"/>
  <c r="X130" i="10"/>
  <c r="AF130" i="10" s="1"/>
  <c r="AP130" i="10" s="1"/>
  <c r="W130" i="10"/>
  <c r="AE130" i="10" s="1"/>
  <c r="AO130" i="10" s="1"/>
  <c r="U130" i="10"/>
  <c r="AC130" i="10" s="1"/>
  <c r="AH130" i="10" s="1"/>
  <c r="S130" i="10"/>
  <c r="Q130" i="10"/>
  <c r="A130" i="10"/>
  <c r="AP129" i="10"/>
  <c r="AM129" i="10"/>
  <c r="AC129" i="10"/>
  <c r="AH129" i="10" s="1"/>
  <c r="Y129" i="10"/>
  <c r="X129" i="10"/>
  <c r="AF129" i="10" s="1"/>
  <c r="W129" i="10"/>
  <c r="AE129" i="10" s="1"/>
  <c r="AO129" i="10" s="1"/>
  <c r="U129" i="10"/>
  <c r="AA129" i="10" s="1"/>
  <c r="Q129" i="10"/>
  <c r="S129" i="10" s="1"/>
  <c r="A129" i="10"/>
  <c r="AA128" i="10"/>
  <c r="Y128" i="10"/>
  <c r="X128" i="10"/>
  <c r="AF128" i="10" s="1"/>
  <c r="AP128" i="10" s="1"/>
  <c r="W128" i="10"/>
  <c r="AE128" i="10" s="1"/>
  <c r="AO128" i="10" s="1"/>
  <c r="U128" i="10"/>
  <c r="AC128" i="10" s="1"/>
  <c r="AH128" i="10" s="1"/>
  <c r="S128" i="10"/>
  <c r="Q128" i="10"/>
  <c r="A128" i="10"/>
  <c r="AP127" i="10"/>
  <c r="AM127" i="10"/>
  <c r="AC127" i="10"/>
  <c r="AH127" i="10" s="1"/>
  <c r="Y127" i="10"/>
  <c r="X127" i="10"/>
  <c r="AF127" i="10" s="1"/>
  <c r="W127" i="10"/>
  <c r="AE127" i="10" s="1"/>
  <c r="AO127" i="10" s="1"/>
  <c r="U127" i="10"/>
  <c r="AA127" i="10" s="1"/>
  <c r="Q127" i="10"/>
  <c r="S127" i="10" s="1"/>
  <c r="A127" i="10"/>
  <c r="AA126" i="10"/>
  <c r="Y126" i="10"/>
  <c r="X126" i="10"/>
  <c r="AF126" i="10" s="1"/>
  <c r="AP126" i="10" s="1"/>
  <c r="W126" i="10"/>
  <c r="AE126" i="10" s="1"/>
  <c r="AO126" i="10" s="1"/>
  <c r="U126" i="10"/>
  <c r="AC126" i="10" s="1"/>
  <c r="AH126" i="10" s="1"/>
  <c r="S126" i="10"/>
  <c r="Q126" i="10"/>
  <c r="A126" i="10"/>
  <c r="AP125" i="10"/>
  <c r="AM125" i="10"/>
  <c r="AC125" i="10"/>
  <c r="AH125" i="10" s="1"/>
  <c r="Y125" i="10"/>
  <c r="X125" i="10"/>
  <c r="AF125" i="10" s="1"/>
  <c r="W125" i="10"/>
  <c r="AE125" i="10" s="1"/>
  <c r="AO125" i="10" s="1"/>
  <c r="U125" i="10"/>
  <c r="AA125" i="10" s="1"/>
  <c r="Q125" i="10"/>
  <c r="S125" i="10" s="1"/>
  <c r="A125" i="10"/>
  <c r="AA124" i="10"/>
  <c r="Y124" i="10"/>
  <c r="X124" i="10"/>
  <c r="AF124" i="10" s="1"/>
  <c r="AP124" i="10" s="1"/>
  <c r="W124" i="10"/>
  <c r="AE124" i="10" s="1"/>
  <c r="AO124" i="10" s="1"/>
  <c r="U124" i="10"/>
  <c r="AC124" i="10" s="1"/>
  <c r="AH124" i="10" s="1"/>
  <c r="S124" i="10"/>
  <c r="Q124" i="10"/>
  <c r="A124" i="10"/>
  <c r="AP123" i="10"/>
  <c r="AM123" i="10"/>
  <c r="AC123" i="10"/>
  <c r="AH123" i="10" s="1"/>
  <c r="Y123" i="10"/>
  <c r="X123" i="10"/>
  <c r="AF123" i="10" s="1"/>
  <c r="W123" i="10"/>
  <c r="AE123" i="10" s="1"/>
  <c r="AO123" i="10" s="1"/>
  <c r="U123" i="10"/>
  <c r="AA123" i="10" s="1"/>
  <c r="Q123" i="10"/>
  <c r="S123" i="10" s="1"/>
  <c r="A123" i="10"/>
  <c r="AM122" i="10"/>
  <c r="AC122" i="10"/>
  <c r="AH122" i="10" s="1"/>
  <c r="AA122" i="10"/>
  <c r="Y122" i="10"/>
  <c r="X122" i="10"/>
  <c r="AF122" i="10" s="1"/>
  <c r="AP122" i="10" s="1"/>
  <c r="W122" i="10"/>
  <c r="AE122" i="10" s="1"/>
  <c r="AO122" i="10" s="1"/>
  <c r="U122" i="10"/>
  <c r="S122" i="10"/>
  <c r="Q122" i="10"/>
  <c r="A122" i="10"/>
  <c r="AP121" i="10"/>
  <c r="AM121" i="10"/>
  <c r="AC121" i="10"/>
  <c r="AH121" i="10" s="1"/>
  <c r="Y121" i="10"/>
  <c r="X121" i="10"/>
  <c r="AF121" i="10" s="1"/>
  <c r="W121" i="10"/>
  <c r="AE121" i="10" s="1"/>
  <c r="AO121" i="10" s="1"/>
  <c r="U121" i="10"/>
  <c r="AA121" i="10" s="1"/>
  <c r="Q121" i="10"/>
  <c r="S121" i="10" s="1"/>
  <c r="A121" i="10"/>
  <c r="AM120" i="10"/>
  <c r="AC120" i="10"/>
  <c r="AH120" i="10" s="1"/>
  <c r="AA120" i="10"/>
  <c r="Y120" i="10"/>
  <c r="X120" i="10"/>
  <c r="AF120" i="10" s="1"/>
  <c r="AP120" i="10" s="1"/>
  <c r="W120" i="10"/>
  <c r="AE120" i="10" s="1"/>
  <c r="AO120" i="10" s="1"/>
  <c r="U120" i="10"/>
  <c r="S120" i="10"/>
  <c r="Q120" i="10"/>
  <c r="A120" i="10"/>
  <c r="W119" i="10"/>
  <c r="AE119" i="10" s="1"/>
  <c r="AO119" i="10" s="1"/>
  <c r="Q119" i="10"/>
  <c r="A119" i="10"/>
  <c r="AO118" i="10"/>
  <c r="AC118" i="10"/>
  <c r="AA118" i="10"/>
  <c r="W118" i="10"/>
  <c r="AE118" i="10" s="1"/>
  <c r="U118" i="10"/>
  <c r="Y118" i="10" s="1"/>
  <c r="S118" i="10"/>
  <c r="X118" i="10" s="1"/>
  <c r="AF118" i="10" s="1"/>
  <c r="AP118" i="10" s="1"/>
  <c r="Q118" i="10"/>
  <c r="A118" i="10"/>
  <c r="S117" i="10"/>
  <c r="X117" i="10" s="1"/>
  <c r="AF117" i="10" s="1"/>
  <c r="AP117" i="10" s="1"/>
  <c r="Q117" i="10"/>
  <c r="A117" i="10"/>
  <c r="Q116" i="10"/>
  <c r="A116" i="10"/>
  <c r="S115" i="10"/>
  <c r="X115" i="10" s="1"/>
  <c r="AF115" i="10" s="1"/>
  <c r="AP115" i="10" s="1"/>
  <c r="Q115" i="10"/>
  <c r="A115" i="10"/>
  <c r="AP114" i="10"/>
  <c r="U114" i="10"/>
  <c r="S114" i="10"/>
  <c r="X114" i="10" s="1"/>
  <c r="AF114" i="10" s="1"/>
  <c r="Q114" i="10"/>
  <c r="A114" i="10"/>
  <c r="Q113" i="10"/>
  <c r="A113" i="10"/>
  <c r="AP112" i="10"/>
  <c r="X112" i="10"/>
  <c r="AF112" i="10" s="1"/>
  <c r="U112" i="10"/>
  <c r="AA112" i="10" s="1"/>
  <c r="S112" i="10"/>
  <c r="Q112" i="10"/>
  <c r="A112" i="10"/>
  <c r="S111" i="10"/>
  <c r="X111" i="10" s="1"/>
  <c r="AF111" i="10" s="1"/>
  <c r="AP111" i="10" s="1"/>
  <c r="Q111" i="10"/>
  <c r="U111" i="10" s="1"/>
  <c r="A111" i="10"/>
  <c r="Q110" i="10"/>
  <c r="U110" i="10" s="1"/>
  <c r="A110" i="10"/>
  <c r="U109" i="10"/>
  <c r="Q109" i="10"/>
  <c r="S109" i="10" s="1"/>
  <c r="X109" i="10" s="1"/>
  <c r="AF109" i="10" s="1"/>
  <c r="AP109" i="10" s="1"/>
  <c r="A109" i="10"/>
  <c r="AH108" i="10"/>
  <c r="Q108" i="10"/>
  <c r="U108" i="10" s="1"/>
  <c r="AC108" i="10" s="1"/>
  <c r="AM108" i="10" s="1"/>
  <c r="A108" i="10"/>
  <c r="Q107" i="10"/>
  <c r="U107" i="10" s="1"/>
  <c r="A107" i="10"/>
  <c r="AC106" i="10"/>
  <c r="U106" i="10"/>
  <c r="Y106" i="10" s="1"/>
  <c r="S106" i="10"/>
  <c r="X106" i="10" s="1"/>
  <c r="AF106" i="10" s="1"/>
  <c r="AP106" i="10" s="1"/>
  <c r="Q106" i="10"/>
  <c r="A106" i="10"/>
  <c r="Q105" i="10"/>
  <c r="A105" i="10"/>
  <c r="AC104" i="10"/>
  <c r="X104" i="10"/>
  <c r="AF104" i="10" s="1"/>
  <c r="AP104" i="10" s="1"/>
  <c r="U104" i="10"/>
  <c r="S104" i="10"/>
  <c r="Q104" i="10"/>
  <c r="A104" i="10"/>
  <c r="S103" i="10"/>
  <c r="X103" i="10" s="1"/>
  <c r="AF103" i="10" s="1"/>
  <c r="AP103" i="10" s="1"/>
  <c r="Q103" i="10"/>
  <c r="U103" i="10" s="1"/>
  <c r="AA103" i="10" s="1"/>
  <c r="A103" i="10"/>
  <c r="Y102" i="10"/>
  <c r="Q102" i="10"/>
  <c r="U102" i="10" s="1"/>
  <c r="A102" i="10"/>
  <c r="AC101" i="10"/>
  <c r="AH101" i="10" s="1"/>
  <c r="U101" i="10"/>
  <c r="Q101" i="10"/>
  <c r="S101" i="10" s="1"/>
  <c r="X101" i="10" s="1"/>
  <c r="AF101" i="10" s="1"/>
  <c r="AP101" i="10" s="1"/>
  <c r="A101" i="10"/>
  <c r="Q100" i="10"/>
  <c r="A100" i="10"/>
  <c r="Y99" i="10"/>
  <c r="Q99" i="10"/>
  <c r="U99" i="10" s="1"/>
  <c r="A99" i="10"/>
  <c r="AC98" i="10"/>
  <c r="U98" i="10"/>
  <c r="Y98" i="10" s="1"/>
  <c r="S98" i="10"/>
  <c r="X98" i="10" s="1"/>
  <c r="AF98" i="10" s="1"/>
  <c r="AP98" i="10" s="1"/>
  <c r="Q98" i="10"/>
  <c r="A98" i="10"/>
  <c r="AA97" i="10"/>
  <c r="Q97" i="10"/>
  <c r="U97" i="10" s="1"/>
  <c r="AC97" i="10" s="1"/>
  <c r="AM97" i="10" s="1"/>
  <c r="A97" i="10"/>
  <c r="U96" i="10"/>
  <c r="S96" i="10"/>
  <c r="X96" i="10" s="1"/>
  <c r="AF96" i="10" s="1"/>
  <c r="AP96" i="10" s="1"/>
  <c r="Q96" i="10"/>
  <c r="A96" i="10"/>
  <c r="S95" i="10"/>
  <c r="X95" i="10" s="1"/>
  <c r="AF95" i="10" s="1"/>
  <c r="AP95" i="10" s="1"/>
  <c r="Q95" i="10"/>
  <c r="A95" i="10"/>
  <c r="X94" i="10"/>
  <c r="AF94" i="10" s="1"/>
  <c r="AP94" i="10" s="1"/>
  <c r="Q94" i="10"/>
  <c r="S94" i="10" s="1"/>
  <c r="A94" i="10"/>
  <c r="Q93" i="10"/>
  <c r="A93" i="10"/>
  <c r="AC92" i="10"/>
  <c r="U92" i="10"/>
  <c r="Q92" i="10"/>
  <c r="S92" i="10" s="1"/>
  <c r="X92" i="10" s="1"/>
  <c r="AF92" i="10" s="1"/>
  <c r="AP92" i="10" s="1"/>
  <c r="A92" i="10"/>
  <c r="Q91" i="10"/>
  <c r="A91" i="10"/>
  <c r="X90" i="10"/>
  <c r="AF90" i="10" s="1"/>
  <c r="AP90" i="10" s="1"/>
  <c r="S90" i="10"/>
  <c r="Q90" i="10"/>
  <c r="U90" i="10" s="1"/>
  <c r="A90" i="10"/>
  <c r="AC89" i="10"/>
  <c r="AH89" i="10" s="1"/>
  <c r="X89" i="10"/>
  <c r="AF89" i="10" s="1"/>
  <c r="AP89" i="10" s="1"/>
  <c r="U89" i="10"/>
  <c r="S89" i="10"/>
  <c r="Q89" i="10"/>
  <c r="A89" i="10"/>
  <c r="Q88" i="10"/>
  <c r="A88" i="10"/>
  <c r="X87" i="10"/>
  <c r="AF87" i="10" s="1"/>
  <c r="AP87" i="10" s="1"/>
  <c r="S87" i="10"/>
  <c r="Q87" i="10"/>
  <c r="A87" i="10"/>
  <c r="AA86" i="10"/>
  <c r="U86" i="10"/>
  <c r="Y86" i="10" s="1"/>
  <c r="S86" i="10"/>
  <c r="X86" i="10" s="1"/>
  <c r="AF86" i="10" s="1"/>
  <c r="AP86" i="10" s="1"/>
  <c r="Q86" i="10"/>
  <c r="A86" i="10"/>
  <c r="Y85" i="10"/>
  <c r="Q85" i="10"/>
  <c r="U85" i="10" s="1"/>
  <c r="A85" i="10"/>
  <c r="U84" i="10"/>
  <c r="Q84" i="10"/>
  <c r="S84" i="10" s="1"/>
  <c r="X84" i="10" s="1"/>
  <c r="AF84" i="10" s="1"/>
  <c r="AP84" i="10" s="1"/>
  <c r="A84" i="10"/>
  <c r="AA83" i="10"/>
  <c r="S83" i="10"/>
  <c r="X83" i="10" s="1"/>
  <c r="AF83" i="10" s="1"/>
  <c r="AP83" i="10" s="1"/>
  <c r="Q83" i="10"/>
  <c r="U83" i="10" s="1"/>
  <c r="A83" i="10"/>
  <c r="AP82" i="10"/>
  <c r="AF82" i="10"/>
  <c r="X82" i="10"/>
  <c r="S82" i="10"/>
  <c r="Q82" i="10"/>
  <c r="U82" i="10" s="1"/>
  <c r="A82" i="10"/>
  <c r="AC81" i="10"/>
  <c r="X81" i="10"/>
  <c r="AF81" i="10" s="1"/>
  <c r="AP81" i="10" s="1"/>
  <c r="U81" i="10"/>
  <c r="S81" i="10"/>
  <c r="Q81" i="10"/>
  <c r="A81" i="10"/>
  <c r="AH80" i="10"/>
  <c r="Q80" i="10"/>
  <c r="U80" i="10" s="1"/>
  <c r="AC80" i="10" s="1"/>
  <c r="AM80" i="10" s="1"/>
  <c r="A80" i="10"/>
  <c r="X79" i="10"/>
  <c r="AF79" i="10" s="1"/>
  <c r="AP79" i="10" s="1"/>
  <c r="S79" i="10"/>
  <c r="Q79" i="10"/>
  <c r="A79" i="10"/>
  <c r="AC78" i="10"/>
  <c r="AA78" i="10"/>
  <c r="U78" i="10"/>
  <c r="Y78" i="10" s="1"/>
  <c r="S78" i="10"/>
  <c r="X78" i="10" s="1"/>
  <c r="AF78" i="10" s="1"/>
  <c r="AP78" i="10" s="1"/>
  <c r="Q78" i="10"/>
  <c r="A78" i="10"/>
  <c r="Q77" i="10"/>
  <c r="A77" i="10"/>
  <c r="AP76" i="10"/>
  <c r="AC76" i="10"/>
  <c r="U76" i="10"/>
  <c r="Q76" i="10"/>
  <c r="S76" i="10" s="1"/>
  <c r="X76" i="10" s="1"/>
  <c r="AF76" i="10" s="1"/>
  <c r="A76" i="10"/>
  <c r="Q75" i="10"/>
  <c r="A75" i="10"/>
  <c r="AP74" i="10"/>
  <c r="AF74" i="10"/>
  <c r="X74" i="10"/>
  <c r="S74" i="10"/>
  <c r="Q74" i="10"/>
  <c r="U74" i="10" s="1"/>
  <c r="Y74" i="10" s="1"/>
  <c r="A74" i="10"/>
  <c r="AC73" i="10"/>
  <c r="Y73" i="10"/>
  <c r="X73" i="10"/>
  <c r="AF73" i="10" s="1"/>
  <c r="AP73" i="10" s="1"/>
  <c r="U73" i="10"/>
  <c r="AA73" i="10" s="1"/>
  <c r="S73" i="10"/>
  <c r="Q73" i="10"/>
  <c r="A73" i="10"/>
  <c r="AA72" i="10"/>
  <c r="Y72" i="10"/>
  <c r="S72" i="10"/>
  <c r="X72" i="10" s="1"/>
  <c r="AF72" i="10" s="1"/>
  <c r="AP72" i="10" s="1"/>
  <c r="Q72" i="10"/>
  <c r="U72" i="10" s="1"/>
  <c r="AC72" i="10" s="1"/>
  <c r="AM72" i="10" s="1"/>
  <c r="A72" i="10"/>
  <c r="Q71" i="10"/>
  <c r="U71" i="10" s="1"/>
  <c r="AA71" i="10" s="1"/>
  <c r="A71" i="10"/>
  <c r="U70" i="10"/>
  <c r="S70" i="10"/>
  <c r="X70" i="10" s="1"/>
  <c r="AF70" i="10" s="1"/>
  <c r="AP70" i="10" s="1"/>
  <c r="Q70" i="10"/>
  <c r="A70" i="10"/>
  <c r="X69" i="10"/>
  <c r="AF69" i="10" s="1"/>
  <c r="AP69" i="10" s="1"/>
  <c r="U69" i="10"/>
  <c r="Q69" i="10"/>
  <c r="S69" i="10" s="1"/>
  <c r="A69" i="10"/>
  <c r="U68" i="10"/>
  <c r="AC68" i="10" s="1"/>
  <c r="AM68" i="10" s="1"/>
  <c r="Q68" i="10"/>
  <c r="S68" i="10" s="1"/>
  <c r="X68" i="10" s="1"/>
  <c r="AF68" i="10" s="1"/>
  <c r="AP68" i="10" s="1"/>
  <c r="A68" i="10"/>
  <c r="U67" i="10"/>
  <c r="AC67" i="10" s="1"/>
  <c r="AM67" i="10" s="1"/>
  <c r="Q67" i="10"/>
  <c r="S67" i="10" s="1"/>
  <c r="X67" i="10" s="1"/>
  <c r="AF67" i="10" s="1"/>
  <c r="AP67" i="10" s="1"/>
  <c r="A67" i="10"/>
  <c r="AM66" i="10"/>
  <c r="AC66" i="10"/>
  <c r="AH66" i="10" s="1"/>
  <c r="U66" i="10"/>
  <c r="Q66" i="10"/>
  <c r="S66" i="10" s="1"/>
  <c r="X66" i="10" s="1"/>
  <c r="AF66" i="10" s="1"/>
  <c r="AP66" i="10" s="1"/>
  <c r="A66" i="10"/>
  <c r="Q65" i="10"/>
  <c r="A65" i="10"/>
  <c r="Q64" i="10"/>
  <c r="U64" i="10" s="1"/>
  <c r="A64" i="10"/>
  <c r="AA63" i="10"/>
  <c r="S63" i="10"/>
  <c r="X63" i="10" s="1"/>
  <c r="AF63" i="10" s="1"/>
  <c r="AP63" i="10" s="1"/>
  <c r="Q63" i="10"/>
  <c r="U63" i="10" s="1"/>
  <c r="A63" i="10"/>
  <c r="U62" i="10"/>
  <c r="AC62" i="10" s="1"/>
  <c r="Q62" i="10"/>
  <c r="S62" i="10" s="1"/>
  <c r="X62" i="10" s="1"/>
  <c r="AF62" i="10" s="1"/>
  <c r="AP62" i="10" s="1"/>
  <c r="A62" i="10"/>
  <c r="U61" i="10"/>
  <c r="Q61" i="10"/>
  <c r="S61" i="10" s="1"/>
  <c r="X61" i="10" s="1"/>
  <c r="AF61" i="10" s="1"/>
  <c r="AP61" i="10" s="1"/>
  <c r="A61" i="10"/>
  <c r="Q60" i="10"/>
  <c r="A60" i="10"/>
  <c r="Q59" i="10"/>
  <c r="U59" i="10" s="1"/>
  <c r="A59" i="10"/>
  <c r="S58" i="10"/>
  <c r="X58" i="10" s="1"/>
  <c r="AF58" i="10" s="1"/>
  <c r="AP58" i="10" s="1"/>
  <c r="Q58" i="10"/>
  <c r="A58" i="10"/>
  <c r="Y57" i="10"/>
  <c r="X57" i="10"/>
  <c r="AF57" i="10" s="1"/>
  <c r="AP57" i="10" s="1"/>
  <c r="S57" i="10"/>
  <c r="Q57" i="10"/>
  <c r="U57" i="10" s="1"/>
  <c r="A57" i="10"/>
  <c r="AC56" i="10"/>
  <c r="AA56" i="10"/>
  <c r="U56" i="10"/>
  <c r="Y56" i="10" s="1"/>
  <c r="S56" i="10"/>
  <c r="X56" i="10" s="1"/>
  <c r="AF56" i="10" s="1"/>
  <c r="AP56" i="10" s="1"/>
  <c r="Q56" i="10"/>
  <c r="A56" i="10"/>
  <c r="AA55" i="10"/>
  <c r="S55" i="10"/>
  <c r="X55" i="10" s="1"/>
  <c r="AF55" i="10" s="1"/>
  <c r="AP55" i="10" s="1"/>
  <c r="Q55" i="10"/>
  <c r="U55" i="10" s="1"/>
  <c r="A55" i="10"/>
  <c r="AC54" i="10"/>
  <c r="X54" i="10"/>
  <c r="AF54" i="10" s="1"/>
  <c r="AP54" i="10" s="1"/>
  <c r="U54" i="10"/>
  <c r="Q54" i="10"/>
  <c r="S54" i="10" s="1"/>
  <c r="A54" i="10"/>
  <c r="U53" i="10"/>
  <c r="Q53" i="10"/>
  <c r="S53" i="10" s="1"/>
  <c r="X53" i="10" s="1"/>
  <c r="AF53" i="10" s="1"/>
  <c r="AP53" i="10" s="1"/>
  <c r="A53" i="10"/>
  <c r="Q52" i="10"/>
  <c r="A52" i="10"/>
  <c r="Q51" i="10"/>
  <c r="U51" i="10" s="1"/>
  <c r="A51" i="10"/>
  <c r="S50" i="10"/>
  <c r="X50" i="10" s="1"/>
  <c r="AF50" i="10" s="1"/>
  <c r="AP50" i="10" s="1"/>
  <c r="Q50" i="10"/>
  <c r="A50" i="10"/>
  <c r="AA49" i="10"/>
  <c r="X49" i="10"/>
  <c r="AF49" i="10" s="1"/>
  <c r="AP49" i="10" s="1"/>
  <c r="S49" i="10"/>
  <c r="Q49" i="10"/>
  <c r="U49" i="10" s="1"/>
  <c r="AC49" i="10" s="1"/>
  <c r="A49" i="10"/>
  <c r="U48" i="10"/>
  <c r="Y48" i="10" s="1"/>
  <c r="S48" i="10"/>
  <c r="X48" i="10" s="1"/>
  <c r="AF48" i="10" s="1"/>
  <c r="AP48" i="10" s="1"/>
  <c r="Q48" i="10"/>
  <c r="A48" i="10"/>
  <c r="S47" i="10"/>
  <c r="X47" i="10" s="1"/>
  <c r="AF47" i="10" s="1"/>
  <c r="AP47" i="10" s="1"/>
  <c r="Q47" i="10"/>
  <c r="U47" i="10" s="1"/>
  <c r="A47" i="10"/>
  <c r="U46" i="10"/>
  <c r="Q46" i="10"/>
  <c r="S46" i="10" s="1"/>
  <c r="X46" i="10" s="1"/>
  <c r="AF46" i="10" s="1"/>
  <c r="AP46" i="10" s="1"/>
  <c r="A46" i="10"/>
  <c r="AP45" i="10"/>
  <c r="Q45" i="10"/>
  <c r="S45" i="10" s="1"/>
  <c r="X45" i="10" s="1"/>
  <c r="AF45" i="10" s="1"/>
  <c r="A45" i="10"/>
  <c r="Q44" i="10"/>
  <c r="A44" i="10"/>
  <c r="Q43" i="10"/>
  <c r="A43" i="10"/>
  <c r="Q42" i="10"/>
  <c r="U42" i="10" s="1"/>
  <c r="AC42" i="10" s="1"/>
  <c r="AH42" i="10" s="1"/>
  <c r="A42" i="10"/>
  <c r="Y41" i="10"/>
  <c r="U41" i="10"/>
  <c r="AC41" i="10" s="1"/>
  <c r="S41" i="10"/>
  <c r="X41" i="10" s="1"/>
  <c r="AF41" i="10" s="1"/>
  <c r="AP41" i="10" s="1"/>
  <c r="Q41" i="10"/>
  <c r="A41" i="10"/>
  <c r="S40" i="10"/>
  <c r="X40" i="10" s="1"/>
  <c r="AF40" i="10" s="1"/>
  <c r="AP40" i="10" s="1"/>
  <c r="Q40" i="10"/>
  <c r="A40" i="10"/>
  <c r="X39" i="10"/>
  <c r="AF39" i="10" s="1"/>
  <c r="AP39" i="10" s="1"/>
  <c r="S39" i="10"/>
  <c r="Q39" i="10"/>
  <c r="U39" i="10" s="1"/>
  <c r="A39" i="10"/>
  <c r="U38" i="10"/>
  <c r="AA38" i="10" s="1"/>
  <c r="S38" i="10"/>
  <c r="X38" i="10" s="1"/>
  <c r="AF38" i="10" s="1"/>
  <c r="AP38" i="10" s="1"/>
  <c r="Q38" i="10"/>
  <c r="A38" i="10"/>
  <c r="S37" i="10"/>
  <c r="X37" i="10" s="1"/>
  <c r="AF37" i="10" s="1"/>
  <c r="AP37" i="10" s="1"/>
  <c r="Q37" i="10"/>
  <c r="U37" i="10" s="1"/>
  <c r="A37" i="10"/>
  <c r="U36" i="10"/>
  <c r="AC36" i="10" s="1"/>
  <c r="Q36" i="10"/>
  <c r="S36" i="10" s="1"/>
  <c r="X36" i="10" s="1"/>
  <c r="AF36" i="10" s="1"/>
  <c r="AP36" i="10" s="1"/>
  <c r="A36" i="10"/>
  <c r="U35" i="10"/>
  <c r="AA35" i="10" s="1"/>
  <c r="Q35" i="10"/>
  <c r="S35" i="10" s="1"/>
  <c r="X35" i="10" s="1"/>
  <c r="AF35" i="10" s="1"/>
  <c r="AP35" i="10" s="1"/>
  <c r="A35" i="10"/>
  <c r="Q34" i="10"/>
  <c r="A34" i="10"/>
  <c r="Y33" i="10"/>
  <c r="U33" i="10"/>
  <c r="AC33" i="10" s="1"/>
  <c r="S33" i="10"/>
  <c r="X33" i="10" s="1"/>
  <c r="AF33" i="10" s="1"/>
  <c r="AP33" i="10" s="1"/>
  <c r="Q33" i="10"/>
  <c r="A33" i="10"/>
  <c r="S32" i="10"/>
  <c r="X32" i="10" s="1"/>
  <c r="AF32" i="10" s="1"/>
  <c r="AP32" i="10" s="1"/>
  <c r="Q32" i="10"/>
  <c r="A32" i="10"/>
  <c r="AA31" i="10"/>
  <c r="Y31" i="10"/>
  <c r="X31" i="10"/>
  <c r="AF31" i="10" s="1"/>
  <c r="AP31" i="10" s="1"/>
  <c r="U31" i="10"/>
  <c r="AC31" i="10" s="1"/>
  <c r="S31" i="10"/>
  <c r="Q31" i="10"/>
  <c r="A31" i="10"/>
  <c r="U30" i="10"/>
  <c r="AA30" i="10" s="1"/>
  <c r="S30" i="10"/>
  <c r="X30" i="10" s="1"/>
  <c r="AF30" i="10" s="1"/>
  <c r="AP30" i="10" s="1"/>
  <c r="Q30" i="10"/>
  <c r="A30" i="10"/>
  <c r="AA29" i="10"/>
  <c r="Q29" i="10"/>
  <c r="U29" i="10" s="1"/>
  <c r="A29" i="10"/>
  <c r="U28" i="10"/>
  <c r="AC28" i="10" s="1"/>
  <c r="Q28" i="10"/>
  <c r="S28" i="10" s="1"/>
  <c r="X28" i="10" s="1"/>
  <c r="AF28" i="10" s="1"/>
  <c r="AP28" i="10" s="1"/>
  <c r="A28" i="10"/>
  <c r="AC27" i="10"/>
  <c r="AH27" i="10" s="1"/>
  <c r="U27" i="10"/>
  <c r="Q27" i="10"/>
  <c r="S27" i="10" s="1"/>
  <c r="X27" i="10" s="1"/>
  <c r="AF27" i="10" s="1"/>
  <c r="AP27" i="10" s="1"/>
  <c r="A27" i="10"/>
  <c r="Q26" i="10"/>
  <c r="A26" i="10"/>
  <c r="Y25" i="10"/>
  <c r="U25" i="10"/>
  <c r="AC25" i="10" s="1"/>
  <c r="S25" i="10"/>
  <c r="X25" i="10" s="1"/>
  <c r="AF25" i="10" s="1"/>
  <c r="AP25" i="10" s="1"/>
  <c r="Q25" i="10"/>
  <c r="A25" i="10"/>
  <c r="S24" i="10"/>
  <c r="X24" i="10" s="1"/>
  <c r="AF24" i="10" s="1"/>
  <c r="AP24" i="10" s="1"/>
  <c r="Q24" i="10"/>
  <c r="A24" i="10"/>
  <c r="AA23" i="10"/>
  <c r="Y23" i="10"/>
  <c r="X23" i="10"/>
  <c r="AF23" i="10" s="1"/>
  <c r="AP23" i="10" s="1"/>
  <c r="U23" i="10"/>
  <c r="AC23" i="10" s="1"/>
  <c r="S23" i="10"/>
  <c r="Q23" i="10"/>
  <c r="A23" i="10"/>
  <c r="U22" i="10"/>
  <c r="S22" i="10"/>
  <c r="X22" i="10" s="1"/>
  <c r="AF22" i="10" s="1"/>
  <c r="AP22" i="10" s="1"/>
  <c r="Q22" i="10"/>
  <c r="A22" i="10"/>
  <c r="AA21" i="10"/>
  <c r="Q21" i="10"/>
  <c r="U21" i="10" s="1"/>
  <c r="A21" i="10"/>
  <c r="U20" i="10"/>
  <c r="AC20" i="10" s="1"/>
  <c r="Q20" i="10"/>
  <c r="S20" i="10" s="1"/>
  <c r="X20" i="10" s="1"/>
  <c r="AF20" i="10" s="1"/>
  <c r="AP20" i="10" s="1"/>
  <c r="A20" i="10"/>
  <c r="U19" i="10"/>
  <c r="Q19" i="10"/>
  <c r="S19" i="10" s="1"/>
  <c r="X19" i="10" s="1"/>
  <c r="AF19" i="10" s="1"/>
  <c r="AP19" i="10" s="1"/>
  <c r="A19" i="10"/>
  <c r="Q18" i="10"/>
  <c r="A18" i="10"/>
  <c r="Y17" i="10"/>
  <c r="U17" i="10"/>
  <c r="AC17" i="10" s="1"/>
  <c r="S17" i="10"/>
  <c r="X17" i="10" s="1"/>
  <c r="AF17" i="10" s="1"/>
  <c r="AP17" i="10" s="1"/>
  <c r="Q17" i="10"/>
  <c r="A17" i="10"/>
  <c r="S16" i="10"/>
  <c r="X16" i="10" s="1"/>
  <c r="AF16" i="10" s="1"/>
  <c r="AP16" i="10" s="1"/>
  <c r="Q16" i="10"/>
  <c r="A16" i="10"/>
  <c r="AF15" i="10"/>
  <c r="AP15" i="10" s="1"/>
  <c r="X15" i="10"/>
  <c r="S15" i="10"/>
  <c r="Q15" i="10"/>
  <c r="U15" i="10" s="1"/>
  <c r="A15" i="10"/>
  <c r="AC14" i="10"/>
  <c r="U14" i="10"/>
  <c r="S14" i="10"/>
  <c r="X14" i="10" s="1"/>
  <c r="AF14" i="10" s="1"/>
  <c r="AP14" i="10" s="1"/>
  <c r="Q14" i="10"/>
  <c r="A14" i="10"/>
  <c r="S13" i="10"/>
  <c r="X13" i="10" s="1"/>
  <c r="AF13" i="10" s="1"/>
  <c r="AP13" i="10" s="1"/>
  <c r="Q13" i="10"/>
  <c r="U13" i="10" s="1"/>
  <c r="A13" i="10"/>
  <c r="X12" i="10"/>
  <c r="AF12" i="10" s="1"/>
  <c r="AP12" i="10" s="1"/>
  <c r="U12" i="10"/>
  <c r="AC12" i="10" s="1"/>
  <c r="Q12" i="10"/>
  <c r="S12" i="10" s="1"/>
  <c r="A12" i="10"/>
  <c r="AM11" i="10"/>
  <c r="AC11" i="10"/>
  <c r="AH11" i="10" s="1"/>
  <c r="U11" i="10"/>
  <c r="Q11" i="10"/>
  <c r="S11" i="10" s="1"/>
  <c r="X11" i="10" s="1"/>
  <c r="AF11" i="10" s="1"/>
  <c r="AP11" i="10" s="1"/>
  <c r="A11" i="10"/>
  <c r="Q10" i="10"/>
  <c r="A10" i="10"/>
  <c r="Q9" i="10"/>
  <c r="U9" i="10" s="1"/>
  <c r="A9" i="10"/>
  <c r="S8" i="10"/>
  <c r="X8" i="10" s="1"/>
  <c r="AF8" i="10" s="1"/>
  <c r="AP8" i="10" s="1"/>
  <c r="Q8" i="10"/>
  <c r="A8" i="10"/>
  <c r="X7" i="10"/>
  <c r="AF7" i="10" s="1"/>
  <c r="AP7" i="10" s="1"/>
  <c r="S7" i="10"/>
  <c r="Q7" i="10"/>
  <c r="U7" i="10" s="1"/>
  <c r="A7" i="10"/>
  <c r="AC6" i="10"/>
  <c r="U6" i="10"/>
  <c r="S6" i="10"/>
  <c r="X6" i="10" s="1"/>
  <c r="AF6" i="10" s="1"/>
  <c r="AP6" i="10" s="1"/>
  <c r="Q6" i="10"/>
  <c r="A6" i="10"/>
  <c r="Q5" i="10"/>
  <c r="U5" i="10" s="1"/>
  <c r="A5" i="10"/>
  <c r="X4" i="10"/>
  <c r="AF4" i="10" s="1"/>
  <c r="AP4" i="10" s="1"/>
  <c r="U4" i="10"/>
  <c r="AC4" i="10" s="1"/>
  <c r="Q4" i="10"/>
  <c r="S4" i="10" s="1"/>
  <c r="A4" i="10"/>
  <c r="AM3" i="10"/>
  <c r="AC3" i="10"/>
  <c r="AH3" i="10" s="1"/>
  <c r="U3" i="10"/>
  <c r="Q3" i="10"/>
  <c r="S3" i="10" s="1"/>
  <c r="X3" i="10" s="1"/>
  <c r="AF3" i="10" s="1"/>
  <c r="AP3" i="10" s="1"/>
  <c r="K3" i="10"/>
  <c r="A3" i="10"/>
  <c r="K246" i="9"/>
  <c r="B246" i="9"/>
  <c r="A246" i="9"/>
  <c r="K245" i="9"/>
  <c r="B245" i="9"/>
  <c r="A245" i="9"/>
  <c r="K244" i="9"/>
  <c r="B244" i="9"/>
  <c r="A244" i="9"/>
  <c r="K243" i="9"/>
  <c r="B243" i="9"/>
  <c r="A243" i="9"/>
  <c r="K242" i="9"/>
  <c r="B242" i="9"/>
  <c r="A242" i="9"/>
  <c r="K241" i="9"/>
  <c r="B241" i="9"/>
  <c r="A241" i="9"/>
  <c r="K240" i="9"/>
  <c r="B240" i="9"/>
  <c r="A240" i="9"/>
  <c r="K239" i="9"/>
  <c r="B239" i="9"/>
  <c r="A239" i="9"/>
  <c r="K238" i="9"/>
  <c r="B238" i="9"/>
  <c r="A238" i="9"/>
  <c r="K237" i="9"/>
  <c r="B237" i="9"/>
  <c r="A237" i="9"/>
  <c r="K236" i="9"/>
  <c r="B236" i="9"/>
  <c r="A236" i="9"/>
  <c r="K235" i="9"/>
  <c r="B235" i="9"/>
  <c r="A235" i="9"/>
  <c r="K234" i="9"/>
  <c r="B234" i="9"/>
  <c r="A234" i="9"/>
  <c r="K233" i="9"/>
  <c r="B233" i="9"/>
  <c r="A233" i="9"/>
  <c r="K232" i="9"/>
  <c r="B232" i="9"/>
  <c r="A232" i="9"/>
  <c r="K231" i="9"/>
  <c r="B231" i="9"/>
  <c r="A231" i="9"/>
  <c r="K230" i="9"/>
  <c r="B230" i="9"/>
  <c r="A230" i="9"/>
  <c r="K229" i="9"/>
  <c r="B229" i="9"/>
  <c r="A229" i="9"/>
  <c r="K228" i="9"/>
  <c r="B228" i="9"/>
  <c r="A228" i="9"/>
  <c r="K227" i="9"/>
  <c r="B227" i="9"/>
  <c r="A227" i="9"/>
  <c r="K226" i="9"/>
  <c r="B226" i="9"/>
  <c r="A226" i="9"/>
  <c r="K225" i="9"/>
  <c r="B225" i="9"/>
  <c r="A225" i="9"/>
  <c r="K224" i="9"/>
  <c r="B224" i="9"/>
  <c r="A224" i="9"/>
  <c r="K223" i="9"/>
  <c r="B223" i="9"/>
  <c r="A223" i="9"/>
  <c r="K222" i="9"/>
  <c r="B222" i="9"/>
  <c r="A222" i="9"/>
  <c r="K221" i="9"/>
  <c r="B221" i="9"/>
  <c r="A221" i="9"/>
  <c r="K220" i="9"/>
  <c r="B220" i="9"/>
  <c r="A220" i="9"/>
  <c r="K219" i="9"/>
  <c r="B219" i="9"/>
  <c r="A219" i="9"/>
  <c r="K218" i="9"/>
  <c r="B218" i="9"/>
  <c r="A218" i="9"/>
  <c r="K217" i="9"/>
  <c r="B217" i="9"/>
  <c r="A217" i="9"/>
  <c r="K216" i="9"/>
  <c r="B216" i="9"/>
  <c r="A216" i="9"/>
  <c r="K215" i="9"/>
  <c r="B215" i="9"/>
  <c r="A215" i="9"/>
  <c r="K214" i="9"/>
  <c r="B214" i="9"/>
  <c r="A214" i="9"/>
  <c r="K213" i="9"/>
  <c r="B213" i="9"/>
  <c r="A213" i="9"/>
  <c r="K212" i="9"/>
  <c r="B212" i="9"/>
  <c r="A212" i="9"/>
  <c r="K211" i="9"/>
  <c r="B211" i="9"/>
  <c r="A211" i="9"/>
  <c r="K210" i="9"/>
  <c r="B210" i="9"/>
  <c r="A210" i="9"/>
  <c r="K209" i="9"/>
  <c r="B209" i="9"/>
  <c r="A209" i="9"/>
  <c r="K208" i="9"/>
  <c r="B208" i="9"/>
  <c r="A208" i="9"/>
  <c r="K207" i="9"/>
  <c r="B207" i="9"/>
  <c r="A207" i="9"/>
  <c r="K206" i="9"/>
  <c r="B206" i="9"/>
  <c r="A206" i="9"/>
  <c r="K205" i="9"/>
  <c r="B205" i="9"/>
  <c r="A205" i="9"/>
  <c r="K204" i="9"/>
  <c r="B204" i="9"/>
  <c r="A204" i="9"/>
  <c r="K203" i="9"/>
  <c r="B203" i="9"/>
  <c r="A203" i="9"/>
  <c r="K202" i="9"/>
  <c r="B202" i="9"/>
  <c r="A202" i="9"/>
  <c r="K201" i="9"/>
  <c r="B201" i="9"/>
  <c r="A201" i="9"/>
  <c r="K200" i="9"/>
  <c r="B200" i="9"/>
  <c r="A200" i="9"/>
  <c r="K199" i="9"/>
  <c r="B199" i="9"/>
  <c r="A199" i="9"/>
  <c r="K198" i="9"/>
  <c r="B198" i="9"/>
  <c r="A198" i="9"/>
  <c r="K197" i="9"/>
  <c r="B197" i="9"/>
  <c r="A197" i="9"/>
  <c r="K196" i="9"/>
  <c r="B196" i="9"/>
  <c r="A196" i="9"/>
  <c r="K195" i="9"/>
  <c r="B195" i="9"/>
  <c r="A195" i="9"/>
  <c r="K194" i="9"/>
  <c r="B194" i="9"/>
  <c r="A194" i="9"/>
  <c r="K193" i="9"/>
  <c r="B193" i="9"/>
  <c r="A193" i="9"/>
  <c r="K192" i="9"/>
  <c r="B192" i="9"/>
  <c r="A192" i="9"/>
  <c r="K191" i="9"/>
  <c r="B191" i="9"/>
  <c r="A191" i="9"/>
  <c r="K190" i="9"/>
  <c r="B190" i="9"/>
  <c r="A190" i="9"/>
  <c r="K189" i="9"/>
  <c r="B189" i="9"/>
  <c r="A189" i="9"/>
  <c r="K188" i="9"/>
  <c r="B188" i="9"/>
  <c r="A188" i="9"/>
  <c r="K187" i="9"/>
  <c r="B187" i="9"/>
  <c r="A187" i="9"/>
  <c r="K186" i="9"/>
  <c r="B186" i="9"/>
  <c r="A186" i="9"/>
  <c r="K185" i="9"/>
  <c r="B185" i="9"/>
  <c r="A185" i="9"/>
  <c r="K184" i="9"/>
  <c r="B184" i="9"/>
  <c r="A184" i="9"/>
  <c r="K183" i="9"/>
  <c r="B183" i="9"/>
  <c r="A183" i="9"/>
  <c r="K182" i="9"/>
  <c r="B182" i="9"/>
  <c r="A182" i="9"/>
  <c r="K181" i="9"/>
  <c r="B181" i="9"/>
  <c r="A181" i="9"/>
  <c r="K180" i="9"/>
  <c r="B180" i="9"/>
  <c r="A180" i="9"/>
  <c r="K179" i="9"/>
  <c r="B179" i="9"/>
  <c r="A179" i="9"/>
  <c r="K178" i="9"/>
  <c r="B178" i="9"/>
  <c r="A178" i="9"/>
  <c r="K177" i="9"/>
  <c r="B177" i="9"/>
  <c r="A177" i="9"/>
  <c r="K176" i="9"/>
  <c r="B176" i="9"/>
  <c r="A176" i="9"/>
  <c r="K175" i="9"/>
  <c r="B175" i="9"/>
  <c r="A175" i="9"/>
  <c r="K174" i="9"/>
  <c r="B174" i="9"/>
  <c r="A174" i="9"/>
  <c r="K173" i="9"/>
  <c r="B173" i="9"/>
  <c r="A173" i="9"/>
  <c r="K172" i="9"/>
  <c r="B172" i="9"/>
  <c r="A172" i="9"/>
  <c r="K171" i="9"/>
  <c r="B171" i="9"/>
  <c r="A171" i="9"/>
  <c r="K170" i="9"/>
  <c r="B170" i="9"/>
  <c r="A170" i="9"/>
  <c r="K169" i="9"/>
  <c r="B169" i="9"/>
  <c r="A169" i="9"/>
  <c r="K168" i="9"/>
  <c r="B168" i="9"/>
  <c r="A168" i="9"/>
  <c r="K167" i="9"/>
  <c r="B167" i="9"/>
  <c r="A167" i="9"/>
  <c r="K166" i="9"/>
  <c r="B166" i="9"/>
  <c r="A166" i="9"/>
  <c r="K165" i="9"/>
  <c r="B165" i="9"/>
  <c r="A165" i="9"/>
  <c r="K164" i="9"/>
  <c r="B164" i="9"/>
  <c r="A164" i="9"/>
  <c r="K163" i="9"/>
  <c r="B163" i="9"/>
  <c r="A163" i="9"/>
  <c r="K162" i="9"/>
  <c r="B162" i="9"/>
  <c r="A162" i="9"/>
  <c r="K161" i="9"/>
  <c r="B161" i="9"/>
  <c r="A161" i="9"/>
  <c r="K160" i="9"/>
  <c r="B160" i="9"/>
  <c r="A160" i="9"/>
  <c r="K159" i="9"/>
  <c r="B159" i="9"/>
  <c r="A159" i="9"/>
  <c r="K158" i="9"/>
  <c r="B158" i="9"/>
  <c r="A158" i="9"/>
  <c r="K157" i="9"/>
  <c r="B157" i="9"/>
  <c r="A157" i="9"/>
  <c r="K156" i="9"/>
  <c r="B156" i="9"/>
  <c r="A156" i="9"/>
  <c r="K155" i="9"/>
  <c r="B155" i="9"/>
  <c r="A155" i="9"/>
  <c r="K154" i="9"/>
  <c r="B154" i="9"/>
  <c r="A154" i="9"/>
  <c r="K153" i="9"/>
  <c r="B153" i="9"/>
  <c r="A153" i="9"/>
  <c r="K152" i="9"/>
  <c r="B152" i="9"/>
  <c r="A152" i="9"/>
  <c r="K151" i="9"/>
  <c r="B151" i="9"/>
  <c r="A151" i="9"/>
  <c r="K150" i="9"/>
  <c r="B150" i="9"/>
  <c r="A150" i="9"/>
  <c r="K149" i="9"/>
  <c r="B149" i="9"/>
  <c r="A149" i="9"/>
  <c r="K148" i="9"/>
  <c r="B148" i="9"/>
  <c r="A148" i="9"/>
  <c r="K147" i="9"/>
  <c r="B147" i="9"/>
  <c r="A147" i="9"/>
  <c r="K146" i="9"/>
  <c r="B146" i="9"/>
  <c r="A146" i="9"/>
  <c r="K145" i="9"/>
  <c r="B145" i="9"/>
  <c r="A145" i="9"/>
  <c r="K144" i="9"/>
  <c r="B144" i="9"/>
  <c r="A144" i="9"/>
  <c r="K143" i="9"/>
  <c r="B143" i="9"/>
  <c r="A143" i="9"/>
  <c r="K142" i="9"/>
  <c r="B142" i="9"/>
  <c r="A142" i="9"/>
  <c r="K141" i="9"/>
  <c r="B141" i="9"/>
  <c r="A141" i="9"/>
  <c r="K140" i="9"/>
  <c r="B140" i="9"/>
  <c r="A140" i="9"/>
  <c r="K139" i="9"/>
  <c r="B139" i="9"/>
  <c r="A139" i="9"/>
  <c r="K138" i="9"/>
  <c r="B138" i="9"/>
  <c r="A138" i="9"/>
  <c r="K137" i="9"/>
  <c r="B137" i="9"/>
  <c r="A137" i="9"/>
  <c r="K136" i="9"/>
  <c r="B136" i="9"/>
  <c r="A136" i="9"/>
  <c r="K135" i="9"/>
  <c r="B135" i="9"/>
  <c r="A135" i="9"/>
  <c r="K134" i="9"/>
  <c r="B134" i="9"/>
  <c r="A134" i="9"/>
  <c r="K133" i="9"/>
  <c r="B133" i="9"/>
  <c r="A133" i="9"/>
  <c r="K132" i="9"/>
  <c r="B132" i="9"/>
  <c r="A132" i="9"/>
  <c r="K131" i="9"/>
  <c r="B131" i="9"/>
  <c r="A131" i="9"/>
  <c r="K130" i="9"/>
  <c r="B130" i="9"/>
  <c r="A130" i="9"/>
  <c r="K129" i="9"/>
  <c r="B129" i="9"/>
  <c r="A129" i="9"/>
  <c r="K128" i="9"/>
  <c r="B128" i="9"/>
  <c r="A128" i="9"/>
  <c r="K127" i="9"/>
  <c r="B127" i="9"/>
  <c r="A127" i="9"/>
  <c r="K126" i="9"/>
  <c r="B126" i="9"/>
  <c r="A126" i="9"/>
  <c r="K125" i="9"/>
  <c r="B125" i="9"/>
  <c r="A125" i="9"/>
  <c r="K124" i="9"/>
  <c r="B124" i="9"/>
  <c r="A124" i="9"/>
  <c r="K123" i="9"/>
  <c r="B123" i="9"/>
  <c r="A123" i="9"/>
  <c r="K122" i="9"/>
  <c r="B122" i="9"/>
  <c r="A122" i="9"/>
  <c r="K121" i="9"/>
  <c r="B121" i="9"/>
  <c r="A121" i="9"/>
  <c r="K120" i="9"/>
  <c r="B120" i="9"/>
  <c r="A120" i="9"/>
  <c r="K119" i="9"/>
  <c r="B119" i="9"/>
  <c r="A119" i="9"/>
  <c r="K118" i="9"/>
  <c r="B118" i="9"/>
  <c r="A118" i="9"/>
  <c r="K117" i="9"/>
  <c r="B117" i="9"/>
  <c r="A117" i="9"/>
  <c r="K116" i="9"/>
  <c r="B116" i="9"/>
  <c r="A116" i="9"/>
  <c r="K115" i="9"/>
  <c r="B115" i="9"/>
  <c r="A115" i="9"/>
  <c r="K114" i="9"/>
  <c r="B114" i="9"/>
  <c r="A114" i="9"/>
  <c r="K113" i="9"/>
  <c r="B113" i="9"/>
  <c r="A113" i="9"/>
  <c r="K112" i="9"/>
  <c r="B112" i="9"/>
  <c r="A112" i="9"/>
  <c r="K111" i="9"/>
  <c r="B111" i="9"/>
  <c r="A111" i="9"/>
  <c r="K110" i="9"/>
  <c r="B110" i="9"/>
  <c r="A110" i="9"/>
  <c r="K109" i="9"/>
  <c r="B109" i="9"/>
  <c r="A109" i="9"/>
  <c r="K108" i="9"/>
  <c r="B108" i="9"/>
  <c r="A108" i="9"/>
  <c r="K107" i="9"/>
  <c r="B107" i="9"/>
  <c r="A107" i="9"/>
  <c r="K106" i="9"/>
  <c r="B106" i="9"/>
  <c r="A106" i="9"/>
  <c r="K105" i="9"/>
  <c r="B105" i="9"/>
  <c r="A105" i="9"/>
  <c r="K104" i="9"/>
  <c r="B104" i="9"/>
  <c r="A104" i="9"/>
  <c r="K103" i="9"/>
  <c r="B103" i="9"/>
  <c r="A103" i="9"/>
  <c r="K102" i="9"/>
  <c r="B102" i="9"/>
  <c r="A102" i="9"/>
  <c r="K101" i="9"/>
  <c r="B101" i="9"/>
  <c r="A101" i="9"/>
  <c r="K100" i="9"/>
  <c r="B100" i="9"/>
  <c r="A100" i="9"/>
  <c r="K99" i="9"/>
  <c r="B99" i="9"/>
  <c r="A99" i="9"/>
  <c r="K98" i="9"/>
  <c r="B98" i="9"/>
  <c r="A98" i="9"/>
  <c r="K97" i="9"/>
  <c r="B97" i="9"/>
  <c r="A97" i="9"/>
  <c r="K96" i="9"/>
  <c r="B96" i="9"/>
  <c r="A96" i="9"/>
  <c r="K95" i="9"/>
  <c r="B95" i="9"/>
  <c r="A95" i="9"/>
  <c r="K94" i="9"/>
  <c r="B94" i="9"/>
  <c r="A94" i="9"/>
  <c r="K93" i="9"/>
  <c r="B93" i="9"/>
  <c r="A93" i="9"/>
  <c r="K92" i="9"/>
  <c r="B92" i="9"/>
  <c r="A92" i="9"/>
  <c r="K91" i="9"/>
  <c r="B91" i="9"/>
  <c r="A91" i="9"/>
  <c r="K90" i="9"/>
  <c r="B90" i="9"/>
  <c r="A90" i="9"/>
  <c r="K89" i="9"/>
  <c r="B89" i="9"/>
  <c r="A89" i="9"/>
  <c r="K88" i="9"/>
  <c r="B88" i="9"/>
  <c r="A88" i="9"/>
  <c r="K87" i="9"/>
  <c r="B87" i="9"/>
  <c r="A87" i="9"/>
  <c r="K86" i="9"/>
  <c r="B86" i="9"/>
  <c r="A86" i="9"/>
  <c r="K85" i="9"/>
  <c r="B85" i="9"/>
  <c r="A85" i="9"/>
  <c r="K84" i="9"/>
  <c r="B84" i="9"/>
  <c r="A84" i="9"/>
  <c r="K83" i="9"/>
  <c r="B83" i="9"/>
  <c r="A83" i="9"/>
  <c r="K82" i="9"/>
  <c r="B82" i="9"/>
  <c r="A82" i="9"/>
  <c r="K81" i="9"/>
  <c r="B81" i="9"/>
  <c r="A81" i="9"/>
  <c r="K80" i="9"/>
  <c r="B80" i="9"/>
  <c r="A80" i="9"/>
  <c r="K79" i="9"/>
  <c r="B79" i="9"/>
  <c r="A79" i="9"/>
  <c r="K78" i="9"/>
  <c r="B78" i="9"/>
  <c r="A78" i="9"/>
  <c r="K77" i="9"/>
  <c r="B77" i="9"/>
  <c r="A77" i="9"/>
  <c r="K76" i="9"/>
  <c r="B76" i="9"/>
  <c r="A76" i="9"/>
  <c r="K75" i="9"/>
  <c r="B75" i="9"/>
  <c r="A75" i="9"/>
  <c r="K74" i="9"/>
  <c r="B74" i="9"/>
  <c r="A74" i="9"/>
  <c r="K73" i="9"/>
  <c r="B73" i="9"/>
  <c r="A73" i="9"/>
  <c r="K72" i="9"/>
  <c r="B72" i="9"/>
  <c r="A72" i="9"/>
  <c r="K71" i="9"/>
  <c r="B71" i="9"/>
  <c r="A71" i="9"/>
  <c r="K70" i="9"/>
  <c r="B70" i="9"/>
  <c r="A70" i="9"/>
  <c r="K69" i="9"/>
  <c r="B69" i="9"/>
  <c r="A69" i="9"/>
  <c r="K68" i="9"/>
  <c r="B68" i="9"/>
  <c r="A68" i="9"/>
  <c r="K67" i="9"/>
  <c r="B67" i="9"/>
  <c r="A67" i="9"/>
  <c r="K66" i="9"/>
  <c r="B66" i="9"/>
  <c r="A66" i="9"/>
  <c r="K65" i="9"/>
  <c r="B65" i="9"/>
  <c r="A65" i="9"/>
  <c r="K64" i="9"/>
  <c r="B64" i="9"/>
  <c r="A64" i="9"/>
  <c r="K63" i="9"/>
  <c r="B63" i="9"/>
  <c r="A63" i="9"/>
  <c r="K62" i="9"/>
  <c r="B62" i="9"/>
  <c r="A62" i="9"/>
  <c r="K61" i="9"/>
  <c r="B61" i="9"/>
  <c r="A61" i="9"/>
  <c r="K60" i="9"/>
  <c r="B60" i="9"/>
  <c r="A60" i="9"/>
  <c r="K59" i="9"/>
  <c r="B59" i="9"/>
  <c r="A59" i="9"/>
  <c r="K58" i="9"/>
  <c r="B58" i="9"/>
  <c r="A58" i="9"/>
  <c r="K57" i="9"/>
  <c r="B57" i="9"/>
  <c r="A57" i="9"/>
  <c r="K56" i="9"/>
  <c r="B56" i="9"/>
  <c r="A56" i="9"/>
  <c r="K55" i="9"/>
  <c r="B55" i="9"/>
  <c r="A55" i="9"/>
  <c r="K54" i="9"/>
  <c r="B54" i="9"/>
  <c r="A54" i="9"/>
  <c r="K53" i="9"/>
  <c r="B53" i="9"/>
  <c r="A53" i="9"/>
  <c r="K52" i="9"/>
  <c r="B52" i="9"/>
  <c r="A52" i="9"/>
  <c r="K51" i="9"/>
  <c r="B51" i="9"/>
  <c r="A51" i="9"/>
  <c r="K50" i="9"/>
  <c r="B50" i="9"/>
  <c r="A50" i="9"/>
  <c r="K49" i="9"/>
  <c r="B49" i="9"/>
  <c r="A49" i="9"/>
  <c r="K48" i="9"/>
  <c r="B48" i="9"/>
  <c r="A48" i="9"/>
  <c r="K47" i="9"/>
  <c r="B47" i="9"/>
  <c r="A47" i="9"/>
  <c r="B46" i="9"/>
  <c r="A46" i="9"/>
  <c r="B45" i="9"/>
  <c r="A45" i="9"/>
  <c r="B44" i="9"/>
  <c r="A44" i="9"/>
  <c r="B43" i="9"/>
  <c r="A43" i="9"/>
  <c r="B42" i="9"/>
  <c r="A42" i="9"/>
  <c r="B41" i="9"/>
  <c r="A41" i="9"/>
  <c r="B40" i="9"/>
  <c r="A40" i="9"/>
  <c r="B39" i="9"/>
  <c r="A39" i="9"/>
  <c r="B38" i="9"/>
  <c r="A38" i="9"/>
  <c r="B37" i="9"/>
  <c r="A37" i="9"/>
  <c r="B36" i="9"/>
  <c r="A36" i="9"/>
  <c r="B35" i="9"/>
  <c r="A35" i="9"/>
  <c r="B34" i="9"/>
  <c r="A34" i="9"/>
  <c r="B33" i="9"/>
  <c r="A33" i="9"/>
  <c r="B32" i="9"/>
  <c r="A32" i="9"/>
  <c r="B31" i="9"/>
  <c r="A31" i="9"/>
  <c r="B30" i="9"/>
  <c r="A30" i="9"/>
  <c r="B29" i="9"/>
  <c r="A29" i="9"/>
  <c r="B28" i="9"/>
  <c r="A28" i="9"/>
  <c r="B27" i="9"/>
  <c r="A27" i="9"/>
  <c r="B26" i="9"/>
  <c r="A26" i="9"/>
  <c r="B25" i="9"/>
  <c r="A25" i="9"/>
  <c r="B24" i="9"/>
  <c r="A24" i="9"/>
  <c r="K23" i="9"/>
  <c r="B23" i="9"/>
  <c r="A23" i="9"/>
  <c r="K22" i="9"/>
  <c r="B22" i="9"/>
  <c r="A22" i="9"/>
  <c r="K21" i="9"/>
  <c r="B21" i="9"/>
  <c r="A21" i="9"/>
  <c r="K20" i="9"/>
  <c r="B20" i="9"/>
  <c r="A20" i="9"/>
  <c r="K19" i="9"/>
  <c r="B19" i="9"/>
  <c r="A19" i="9"/>
  <c r="K18" i="9"/>
  <c r="B18" i="9"/>
  <c r="A18" i="9"/>
  <c r="K17" i="9"/>
  <c r="B17" i="9"/>
  <c r="A17" i="9"/>
  <c r="K16" i="9"/>
  <c r="B16" i="9"/>
  <c r="A16" i="9"/>
  <c r="K15" i="9"/>
  <c r="B15" i="9"/>
  <c r="A15" i="9"/>
  <c r="K14" i="9"/>
  <c r="B14" i="9"/>
  <c r="A14" i="9"/>
  <c r="K13" i="9"/>
  <c r="B13" i="9"/>
  <c r="A13" i="9"/>
  <c r="K12" i="9"/>
  <c r="B12" i="9"/>
  <c r="A12" i="9"/>
  <c r="K11" i="9"/>
  <c r="B11" i="9"/>
  <c r="A11" i="9"/>
  <c r="K10" i="9"/>
  <c r="B10" i="9"/>
  <c r="A10" i="9"/>
  <c r="K9" i="9"/>
  <c r="B9" i="9"/>
  <c r="A9" i="9"/>
  <c r="K8" i="9"/>
  <c r="B8" i="9"/>
  <c r="A8" i="9"/>
  <c r="K7" i="9"/>
  <c r="B7" i="9"/>
  <c r="A7" i="9"/>
  <c r="K6" i="9"/>
  <c r="B6" i="9"/>
  <c r="A6" i="9"/>
  <c r="K5" i="9"/>
  <c r="B5" i="9"/>
  <c r="A5" i="9"/>
  <c r="K4" i="9"/>
  <c r="B4" i="9"/>
  <c r="A4" i="9"/>
  <c r="K3" i="9"/>
  <c r="B3" i="9"/>
  <c r="A3" i="9"/>
  <c r="K24" i="10" s="1"/>
  <c r="K2" i="9"/>
  <c r="B2" i="9"/>
  <c r="A2" i="9"/>
  <c r="C35" i="10" s="1"/>
  <c r="K266" i="8"/>
  <c r="B266" i="8"/>
  <c r="A266" i="8"/>
  <c r="K265" i="8"/>
  <c r="B265" i="8"/>
  <c r="A265" i="8"/>
  <c r="K264" i="8"/>
  <c r="B264" i="8"/>
  <c r="A264" i="8"/>
  <c r="K263" i="8"/>
  <c r="B263" i="8"/>
  <c r="A263" i="8"/>
  <c r="K262" i="8"/>
  <c r="B262" i="8"/>
  <c r="A262" i="8"/>
  <c r="K261" i="8"/>
  <c r="B261" i="8"/>
  <c r="A261" i="8"/>
  <c r="K260" i="8"/>
  <c r="B260" i="8"/>
  <c r="A260" i="8"/>
  <c r="K259" i="8"/>
  <c r="B259" i="8"/>
  <c r="A259" i="8"/>
  <c r="K258" i="8"/>
  <c r="B258" i="8"/>
  <c r="A258" i="8"/>
  <c r="K257" i="8"/>
  <c r="B257" i="8"/>
  <c r="A257" i="8"/>
  <c r="K256" i="8"/>
  <c r="B256" i="8"/>
  <c r="A256" i="8"/>
  <c r="K255" i="8"/>
  <c r="B255" i="8"/>
  <c r="A255" i="8"/>
  <c r="K254" i="8"/>
  <c r="B254" i="8"/>
  <c r="A254" i="8"/>
  <c r="K253" i="8"/>
  <c r="B253" i="8"/>
  <c r="A253" i="8"/>
  <c r="K252" i="8"/>
  <c r="B252" i="8"/>
  <c r="A252" i="8"/>
  <c r="K251" i="8"/>
  <c r="B251" i="8"/>
  <c r="A251" i="8"/>
  <c r="K250" i="8"/>
  <c r="B250" i="8"/>
  <c r="A250" i="8"/>
  <c r="K249" i="8"/>
  <c r="B249" i="8"/>
  <c r="A249" i="8"/>
  <c r="K248" i="8"/>
  <c r="B248" i="8"/>
  <c r="A248" i="8"/>
  <c r="K247" i="8"/>
  <c r="B247" i="8"/>
  <c r="A247" i="8"/>
  <c r="K246" i="8"/>
  <c r="B246" i="8"/>
  <c r="A246" i="8"/>
  <c r="K245" i="8"/>
  <c r="B245" i="8"/>
  <c r="A245" i="8"/>
  <c r="K244" i="8"/>
  <c r="B244" i="8"/>
  <c r="A244" i="8"/>
  <c r="K243" i="8"/>
  <c r="B243" i="8"/>
  <c r="A243" i="8"/>
  <c r="K242" i="8"/>
  <c r="B242" i="8"/>
  <c r="A242" i="8"/>
  <c r="K241" i="8"/>
  <c r="B241" i="8"/>
  <c r="A241" i="8"/>
  <c r="K240" i="8"/>
  <c r="B240" i="8"/>
  <c r="A240" i="8"/>
  <c r="K239" i="8"/>
  <c r="B239" i="8"/>
  <c r="A239" i="8"/>
  <c r="K238" i="8"/>
  <c r="B238" i="8"/>
  <c r="A238" i="8"/>
  <c r="K237" i="8"/>
  <c r="B237" i="8"/>
  <c r="A237" i="8"/>
  <c r="K236" i="8"/>
  <c r="B236" i="8"/>
  <c r="A236" i="8"/>
  <c r="K235" i="8"/>
  <c r="B235" i="8"/>
  <c r="A235" i="8"/>
  <c r="K234" i="8"/>
  <c r="B234" i="8"/>
  <c r="A234" i="8"/>
  <c r="K233" i="8"/>
  <c r="B233" i="8"/>
  <c r="A233" i="8"/>
  <c r="K232" i="8"/>
  <c r="B232" i="8"/>
  <c r="A232" i="8"/>
  <c r="K231" i="8"/>
  <c r="B231" i="8"/>
  <c r="A231" i="8"/>
  <c r="K230" i="8"/>
  <c r="B230" i="8"/>
  <c r="A230" i="8"/>
  <c r="K229" i="8"/>
  <c r="B229" i="8"/>
  <c r="A229" i="8"/>
  <c r="K228" i="8"/>
  <c r="B228" i="8"/>
  <c r="A228" i="8"/>
  <c r="K227" i="8"/>
  <c r="B227" i="8"/>
  <c r="A227" i="8"/>
  <c r="K226" i="8"/>
  <c r="B226" i="8"/>
  <c r="A226" i="8"/>
  <c r="K225" i="8"/>
  <c r="B225" i="8"/>
  <c r="A225" i="8"/>
  <c r="K224" i="8"/>
  <c r="B224" i="8"/>
  <c r="A224" i="8"/>
  <c r="K223" i="8"/>
  <c r="B223" i="8"/>
  <c r="A223" i="8"/>
  <c r="K222" i="8"/>
  <c r="B222" i="8"/>
  <c r="A222" i="8"/>
  <c r="K221" i="8"/>
  <c r="B221" i="8"/>
  <c r="A221" i="8"/>
  <c r="K220" i="8"/>
  <c r="B220" i="8"/>
  <c r="A220" i="8"/>
  <c r="K219" i="8"/>
  <c r="B219" i="8"/>
  <c r="A219" i="8"/>
  <c r="K218" i="8"/>
  <c r="B218" i="8"/>
  <c r="A218" i="8"/>
  <c r="K217" i="8"/>
  <c r="B217" i="8"/>
  <c r="A217" i="8"/>
  <c r="K216" i="8"/>
  <c r="B216" i="8"/>
  <c r="A216" i="8"/>
  <c r="K215" i="8"/>
  <c r="B215" i="8"/>
  <c r="A215" i="8"/>
  <c r="K214" i="8"/>
  <c r="B214" i="8"/>
  <c r="A214" i="8"/>
  <c r="K213" i="8"/>
  <c r="B213" i="8"/>
  <c r="A213" i="8"/>
  <c r="K212" i="8"/>
  <c r="B212" i="8"/>
  <c r="A212" i="8"/>
  <c r="K211" i="8"/>
  <c r="B211" i="8"/>
  <c r="A211" i="8"/>
  <c r="K210" i="8"/>
  <c r="B210" i="8"/>
  <c r="A210" i="8"/>
  <c r="K209" i="8"/>
  <c r="B209" i="8"/>
  <c r="A209" i="8"/>
  <c r="K208" i="8"/>
  <c r="B208" i="8"/>
  <c r="A208" i="8"/>
  <c r="K207" i="8"/>
  <c r="B207" i="8"/>
  <c r="A207" i="8"/>
  <c r="K206" i="8"/>
  <c r="B206" i="8"/>
  <c r="A206" i="8"/>
  <c r="K205" i="8"/>
  <c r="B205" i="8"/>
  <c r="A205" i="8"/>
  <c r="K204" i="8"/>
  <c r="B204" i="8"/>
  <c r="A204" i="8"/>
  <c r="K203" i="8"/>
  <c r="B203" i="8"/>
  <c r="A203" i="8"/>
  <c r="K202" i="8"/>
  <c r="B202" i="8"/>
  <c r="A202" i="8"/>
  <c r="K201" i="8"/>
  <c r="B201" i="8"/>
  <c r="A201" i="8"/>
  <c r="K200" i="8"/>
  <c r="B200" i="8"/>
  <c r="A200" i="8"/>
  <c r="K199" i="8"/>
  <c r="B199" i="8"/>
  <c r="A199" i="8"/>
  <c r="K198" i="8"/>
  <c r="B198" i="8"/>
  <c r="A198" i="8"/>
  <c r="K197" i="8"/>
  <c r="B197" i="8"/>
  <c r="A197" i="8"/>
  <c r="K196" i="8"/>
  <c r="B196" i="8"/>
  <c r="A196" i="8"/>
  <c r="K195" i="8"/>
  <c r="B195" i="8"/>
  <c r="A195" i="8"/>
  <c r="K194" i="8"/>
  <c r="B194" i="8"/>
  <c r="A194" i="8"/>
  <c r="K193" i="8"/>
  <c r="B193" i="8"/>
  <c r="A193" i="8"/>
  <c r="K192" i="8"/>
  <c r="B192" i="8"/>
  <c r="A192" i="8"/>
  <c r="K191" i="8"/>
  <c r="B191" i="8"/>
  <c r="A191" i="8"/>
  <c r="K190" i="8"/>
  <c r="B190" i="8"/>
  <c r="A190" i="8"/>
  <c r="K189" i="8"/>
  <c r="B189" i="8"/>
  <c r="A189" i="8"/>
  <c r="K188" i="8"/>
  <c r="B188" i="8"/>
  <c r="A188" i="8"/>
  <c r="K187" i="8"/>
  <c r="B187" i="8"/>
  <c r="A187" i="8"/>
  <c r="K186" i="8"/>
  <c r="B186" i="8"/>
  <c r="A186" i="8"/>
  <c r="K185" i="8"/>
  <c r="B185" i="8"/>
  <c r="A185" i="8"/>
  <c r="K184" i="8"/>
  <c r="B184" i="8"/>
  <c r="A184" i="8"/>
  <c r="K183" i="8"/>
  <c r="B183" i="8"/>
  <c r="A183" i="8"/>
  <c r="K182" i="8"/>
  <c r="B182" i="8"/>
  <c r="A182" i="8"/>
  <c r="K181" i="8"/>
  <c r="B181" i="8"/>
  <c r="A181" i="8"/>
  <c r="K180" i="8"/>
  <c r="B180" i="8"/>
  <c r="A180" i="8"/>
  <c r="K179" i="8"/>
  <c r="B179" i="8"/>
  <c r="A179" i="8"/>
  <c r="K178" i="8"/>
  <c r="B178" i="8"/>
  <c r="A178" i="8"/>
  <c r="K177" i="8"/>
  <c r="B177" i="8"/>
  <c r="A177" i="8"/>
  <c r="K176" i="8"/>
  <c r="B176" i="8"/>
  <c r="A176" i="8"/>
  <c r="K175" i="8"/>
  <c r="B175" i="8"/>
  <c r="A175" i="8"/>
  <c r="K174" i="8"/>
  <c r="B174" i="8"/>
  <c r="A174" i="8"/>
  <c r="K173" i="8"/>
  <c r="B173" i="8"/>
  <c r="A173" i="8"/>
  <c r="K172" i="8"/>
  <c r="B172" i="8"/>
  <c r="A172" i="8"/>
  <c r="K171" i="8"/>
  <c r="B171" i="8"/>
  <c r="A171" i="8"/>
  <c r="K170" i="8"/>
  <c r="B170" i="8"/>
  <c r="A170" i="8"/>
  <c r="K169" i="8"/>
  <c r="B169" i="8"/>
  <c r="A169" i="8"/>
  <c r="K168" i="8"/>
  <c r="B168" i="8"/>
  <c r="A168" i="8"/>
  <c r="K167" i="8"/>
  <c r="B167" i="8"/>
  <c r="A167" i="8"/>
  <c r="K166" i="8"/>
  <c r="B166" i="8"/>
  <c r="A166" i="8"/>
  <c r="K165" i="8"/>
  <c r="B165" i="8"/>
  <c r="A165" i="8"/>
  <c r="K164" i="8"/>
  <c r="B164" i="8"/>
  <c r="A164" i="8"/>
  <c r="K163" i="8"/>
  <c r="B163" i="8"/>
  <c r="A163" i="8"/>
  <c r="K162" i="8"/>
  <c r="B162" i="8"/>
  <c r="A162" i="8"/>
  <c r="K161" i="8"/>
  <c r="B161" i="8"/>
  <c r="A161" i="8"/>
  <c r="K160" i="8"/>
  <c r="B160" i="8"/>
  <c r="A160" i="8"/>
  <c r="K159" i="8"/>
  <c r="B159" i="8"/>
  <c r="A159" i="8"/>
  <c r="K158" i="8"/>
  <c r="B158" i="8"/>
  <c r="A158" i="8"/>
  <c r="K157" i="8"/>
  <c r="B157" i="8"/>
  <c r="A157" i="8"/>
  <c r="K156" i="8"/>
  <c r="B156" i="8"/>
  <c r="A156" i="8"/>
  <c r="K155" i="8"/>
  <c r="B155" i="8"/>
  <c r="A155" i="8"/>
  <c r="K154" i="8"/>
  <c r="B154" i="8"/>
  <c r="A154" i="8"/>
  <c r="K153" i="8"/>
  <c r="B153" i="8"/>
  <c r="A153" i="8"/>
  <c r="K152" i="8"/>
  <c r="B152" i="8"/>
  <c r="A152" i="8"/>
  <c r="K151" i="8"/>
  <c r="B151" i="8"/>
  <c r="A151" i="8"/>
  <c r="K150" i="8"/>
  <c r="B150" i="8"/>
  <c r="A150" i="8"/>
  <c r="K149" i="8"/>
  <c r="B149" i="8"/>
  <c r="A149" i="8"/>
  <c r="K148" i="8"/>
  <c r="B148" i="8"/>
  <c r="A148" i="8"/>
  <c r="K147" i="8"/>
  <c r="B147" i="8"/>
  <c r="A147" i="8"/>
  <c r="K146" i="8"/>
  <c r="B146" i="8"/>
  <c r="A146" i="8"/>
  <c r="K145" i="8"/>
  <c r="B145" i="8"/>
  <c r="A145" i="8"/>
  <c r="K144" i="8"/>
  <c r="B144" i="8"/>
  <c r="A144" i="8"/>
  <c r="K143" i="8"/>
  <c r="B143" i="8"/>
  <c r="A143" i="8"/>
  <c r="K142" i="8"/>
  <c r="B142" i="8"/>
  <c r="A142" i="8"/>
  <c r="K141" i="8"/>
  <c r="B141" i="8"/>
  <c r="A141" i="8"/>
  <c r="K140" i="8"/>
  <c r="B140" i="8"/>
  <c r="A140" i="8"/>
  <c r="K139" i="8"/>
  <c r="B139" i="8"/>
  <c r="A139" i="8"/>
  <c r="K138" i="8"/>
  <c r="B138" i="8"/>
  <c r="A138" i="8"/>
  <c r="K137" i="8"/>
  <c r="B137" i="8"/>
  <c r="A137" i="8"/>
  <c r="K136" i="8"/>
  <c r="B136" i="8"/>
  <c r="A136" i="8"/>
  <c r="K135" i="8"/>
  <c r="B135" i="8"/>
  <c r="A135" i="8"/>
  <c r="K134" i="8"/>
  <c r="B134" i="8"/>
  <c r="A134" i="8"/>
  <c r="K133" i="8"/>
  <c r="B133" i="8"/>
  <c r="A133" i="8"/>
  <c r="K132" i="8"/>
  <c r="B132" i="8"/>
  <c r="A132" i="8"/>
  <c r="K131" i="8"/>
  <c r="B131" i="8"/>
  <c r="A131" i="8"/>
  <c r="K130" i="8"/>
  <c r="B130" i="8"/>
  <c r="A130" i="8"/>
  <c r="K129" i="8"/>
  <c r="B129" i="8"/>
  <c r="A129" i="8"/>
  <c r="K128" i="8"/>
  <c r="B128" i="8"/>
  <c r="A128" i="8"/>
  <c r="K127" i="8"/>
  <c r="B127" i="8"/>
  <c r="A127" i="8"/>
  <c r="K126" i="8"/>
  <c r="B126" i="8"/>
  <c r="A126" i="8"/>
  <c r="K125" i="8"/>
  <c r="B125" i="8"/>
  <c r="A125" i="8"/>
  <c r="K124" i="8"/>
  <c r="B124" i="8"/>
  <c r="A124" i="8"/>
  <c r="K123" i="8"/>
  <c r="B123" i="8"/>
  <c r="A123" i="8"/>
  <c r="K122" i="8"/>
  <c r="B122" i="8"/>
  <c r="A122" i="8"/>
  <c r="K121" i="8"/>
  <c r="B121" i="8"/>
  <c r="A121" i="8"/>
  <c r="K120" i="8"/>
  <c r="B120" i="8"/>
  <c r="A120" i="8"/>
  <c r="K119" i="8"/>
  <c r="B119" i="8"/>
  <c r="A119" i="8"/>
  <c r="K118" i="8"/>
  <c r="B118" i="8"/>
  <c r="A118" i="8"/>
  <c r="K117" i="8"/>
  <c r="B117" i="8"/>
  <c r="A117" i="8"/>
  <c r="K116" i="8"/>
  <c r="B116" i="8"/>
  <c r="A116" i="8"/>
  <c r="K115" i="8"/>
  <c r="B115" i="8"/>
  <c r="A115" i="8"/>
  <c r="K114" i="8"/>
  <c r="B114" i="8"/>
  <c r="A114" i="8"/>
  <c r="K113" i="8"/>
  <c r="B113" i="8"/>
  <c r="A113" i="8"/>
  <c r="K112" i="8"/>
  <c r="B112" i="8"/>
  <c r="A112" i="8"/>
  <c r="K111" i="8"/>
  <c r="B111" i="8"/>
  <c r="A111" i="8"/>
  <c r="K110" i="8"/>
  <c r="B110" i="8"/>
  <c r="A110" i="8"/>
  <c r="K109" i="8"/>
  <c r="B109" i="8"/>
  <c r="A109" i="8"/>
  <c r="K108" i="8"/>
  <c r="B108" i="8"/>
  <c r="A108" i="8"/>
  <c r="K107" i="8"/>
  <c r="B107" i="8"/>
  <c r="A107" i="8"/>
  <c r="K106" i="8"/>
  <c r="B106" i="8"/>
  <c r="A106" i="8"/>
  <c r="K105" i="8"/>
  <c r="B105" i="8"/>
  <c r="A105" i="8"/>
  <c r="K104" i="8"/>
  <c r="B104" i="8"/>
  <c r="A104" i="8"/>
  <c r="K103" i="8"/>
  <c r="B103" i="8"/>
  <c r="A103" i="8"/>
  <c r="K102" i="8"/>
  <c r="B102" i="8"/>
  <c r="A102" i="8"/>
  <c r="K101" i="8"/>
  <c r="B101" i="8"/>
  <c r="A101" i="8"/>
  <c r="K100" i="8"/>
  <c r="B100" i="8"/>
  <c r="A100" i="8"/>
  <c r="K99" i="8"/>
  <c r="B99" i="8"/>
  <c r="A99" i="8"/>
  <c r="K98" i="8"/>
  <c r="B98" i="8"/>
  <c r="A98" i="8"/>
  <c r="K97" i="8"/>
  <c r="B97" i="8"/>
  <c r="A97" i="8"/>
  <c r="K96" i="8"/>
  <c r="B96" i="8"/>
  <c r="A96" i="8"/>
  <c r="K95" i="8"/>
  <c r="B95" i="8"/>
  <c r="A95" i="8"/>
  <c r="K94" i="8"/>
  <c r="B94" i="8"/>
  <c r="A94" i="8"/>
  <c r="K93" i="8"/>
  <c r="B93" i="8"/>
  <c r="A93" i="8"/>
  <c r="K92" i="8"/>
  <c r="B92" i="8"/>
  <c r="A92" i="8"/>
  <c r="K91" i="8"/>
  <c r="B91" i="8"/>
  <c r="A91" i="8"/>
  <c r="K90" i="8"/>
  <c r="B90" i="8"/>
  <c r="A90" i="8"/>
  <c r="K89" i="8"/>
  <c r="B89" i="8"/>
  <c r="A89" i="8"/>
  <c r="K88" i="8"/>
  <c r="B88" i="8"/>
  <c r="A88" i="8"/>
  <c r="K87" i="8"/>
  <c r="B87" i="8"/>
  <c r="A87" i="8"/>
  <c r="K86" i="8"/>
  <c r="B86" i="8"/>
  <c r="A86" i="8"/>
  <c r="K85" i="8"/>
  <c r="B85" i="8"/>
  <c r="A85" i="8"/>
  <c r="K84" i="8"/>
  <c r="B84" i="8"/>
  <c r="A84" i="8"/>
  <c r="K83" i="8"/>
  <c r="B83" i="8"/>
  <c r="A83" i="8"/>
  <c r="K82" i="8"/>
  <c r="B82" i="8"/>
  <c r="A82" i="8"/>
  <c r="K81" i="8"/>
  <c r="B81" i="8"/>
  <c r="A81" i="8"/>
  <c r="K80" i="8"/>
  <c r="B80" i="8"/>
  <c r="A80" i="8"/>
  <c r="K79" i="8"/>
  <c r="B79" i="8"/>
  <c r="A79" i="8"/>
  <c r="K78" i="8"/>
  <c r="B78" i="8"/>
  <c r="A78" i="8"/>
  <c r="K77" i="8"/>
  <c r="B77" i="8"/>
  <c r="A77" i="8"/>
  <c r="K76" i="8"/>
  <c r="B76" i="8"/>
  <c r="A76" i="8"/>
  <c r="K75" i="8"/>
  <c r="B75" i="8"/>
  <c r="A75" i="8"/>
  <c r="K74" i="8"/>
  <c r="B74" i="8"/>
  <c r="A74" i="8"/>
  <c r="K73" i="8"/>
  <c r="B73" i="8"/>
  <c r="A73" i="8"/>
  <c r="K72" i="8"/>
  <c r="B72" i="8"/>
  <c r="A72" i="8"/>
  <c r="K71" i="8"/>
  <c r="B71" i="8"/>
  <c r="A71" i="8"/>
  <c r="K70" i="8"/>
  <c r="B70" i="8"/>
  <c r="A70" i="8"/>
  <c r="K69" i="8"/>
  <c r="B69" i="8"/>
  <c r="A69" i="8"/>
  <c r="K68" i="8"/>
  <c r="B68" i="8"/>
  <c r="A68" i="8"/>
  <c r="K67" i="8"/>
  <c r="B67" i="8"/>
  <c r="A67" i="8"/>
  <c r="K66" i="8"/>
  <c r="B66" i="8"/>
  <c r="A66" i="8"/>
  <c r="K65" i="8"/>
  <c r="B65" i="8"/>
  <c r="A65" i="8"/>
  <c r="K64" i="8"/>
  <c r="B64" i="8"/>
  <c r="A64" i="8"/>
  <c r="K63" i="8"/>
  <c r="B63" i="8"/>
  <c r="A63" i="8"/>
  <c r="K62" i="8"/>
  <c r="B62" i="8"/>
  <c r="A62" i="8"/>
  <c r="K61" i="8"/>
  <c r="B61" i="8"/>
  <c r="A61" i="8"/>
  <c r="K60" i="8"/>
  <c r="B60" i="8"/>
  <c r="A60" i="8"/>
  <c r="K59" i="8"/>
  <c r="B59" i="8"/>
  <c r="A59" i="8"/>
  <c r="K58" i="8"/>
  <c r="B58" i="8"/>
  <c r="A58" i="8"/>
  <c r="K57" i="8"/>
  <c r="B57" i="8"/>
  <c r="A57" i="8"/>
  <c r="K56" i="8"/>
  <c r="B56" i="8"/>
  <c r="A56" i="8"/>
  <c r="K55" i="8"/>
  <c r="B55" i="8"/>
  <c r="A55" i="8"/>
  <c r="K54" i="8"/>
  <c r="B54" i="8"/>
  <c r="A54" i="8"/>
  <c r="K53" i="8"/>
  <c r="B53" i="8"/>
  <c r="A53" i="8"/>
  <c r="K52" i="8"/>
  <c r="B52" i="8"/>
  <c r="A52" i="8"/>
  <c r="K51" i="8"/>
  <c r="B51" i="8"/>
  <c r="A51" i="8"/>
  <c r="K50" i="8"/>
  <c r="B50" i="8"/>
  <c r="A50" i="8"/>
  <c r="K49" i="8"/>
  <c r="B49" i="8"/>
  <c r="A49" i="8"/>
  <c r="B48" i="8"/>
  <c r="A48" i="8"/>
  <c r="B47" i="8"/>
  <c r="A47" i="8"/>
  <c r="B46" i="8"/>
  <c r="A46" i="8"/>
  <c r="B45" i="8"/>
  <c r="A45" i="8"/>
  <c r="B44" i="8"/>
  <c r="A44" i="8"/>
  <c r="B43" i="8"/>
  <c r="A43" i="8"/>
  <c r="B42" i="8"/>
  <c r="A42" i="8"/>
  <c r="B41" i="8"/>
  <c r="A41" i="8"/>
  <c r="B40" i="8"/>
  <c r="A40" i="8"/>
  <c r="B39" i="8"/>
  <c r="A39" i="8"/>
  <c r="B38" i="8"/>
  <c r="A38" i="8"/>
  <c r="B37" i="8"/>
  <c r="A37" i="8"/>
  <c r="B36" i="8"/>
  <c r="A36" i="8"/>
  <c r="B35" i="8"/>
  <c r="A35" i="8"/>
  <c r="B34" i="8"/>
  <c r="A34" i="8"/>
  <c r="B33" i="8"/>
  <c r="A33" i="8"/>
  <c r="B32" i="8"/>
  <c r="A32" i="8"/>
  <c r="B31" i="8"/>
  <c r="A31" i="8"/>
  <c r="B30" i="8"/>
  <c r="A30" i="8"/>
  <c r="B29" i="8"/>
  <c r="A29" i="8"/>
  <c r="B28" i="8"/>
  <c r="A28" i="8"/>
  <c r="B27" i="8"/>
  <c r="A27" i="8"/>
  <c r="B26" i="8"/>
  <c r="A26" i="8"/>
  <c r="B25" i="8"/>
  <c r="A25" i="8"/>
  <c r="B24" i="8"/>
  <c r="A24" i="8"/>
  <c r="K23" i="8"/>
  <c r="B23" i="8"/>
  <c r="A23" i="8"/>
  <c r="K22" i="8"/>
  <c r="B22" i="8"/>
  <c r="A22" i="8"/>
  <c r="K21" i="8"/>
  <c r="B21" i="8"/>
  <c r="A21" i="8"/>
  <c r="K20" i="8"/>
  <c r="B20" i="8"/>
  <c r="A20" i="8"/>
  <c r="K19" i="8"/>
  <c r="B19" i="8"/>
  <c r="A19" i="8"/>
  <c r="K18" i="8"/>
  <c r="B18" i="8"/>
  <c r="A18" i="8"/>
  <c r="K17" i="8"/>
  <c r="B17" i="8"/>
  <c r="A17" i="8"/>
  <c r="K16" i="8"/>
  <c r="B16" i="8"/>
  <c r="A16" i="8"/>
  <c r="K15" i="8"/>
  <c r="B15" i="8"/>
  <c r="A15" i="8"/>
  <c r="K14" i="8"/>
  <c r="B14" i="8"/>
  <c r="A14" i="8"/>
  <c r="K13" i="8"/>
  <c r="B13" i="8"/>
  <c r="A13" i="8"/>
  <c r="K12" i="8"/>
  <c r="B12" i="8"/>
  <c r="A12" i="8"/>
  <c r="K11" i="8"/>
  <c r="B11" i="8"/>
  <c r="A11" i="8"/>
  <c r="K10" i="8"/>
  <c r="B10" i="8"/>
  <c r="A10" i="8"/>
  <c r="K9" i="8"/>
  <c r="B9" i="8"/>
  <c r="A9" i="8"/>
  <c r="K8" i="8"/>
  <c r="B8" i="8"/>
  <c r="A8" i="8"/>
  <c r="K7" i="8"/>
  <c r="B7" i="8"/>
  <c r="A7" i="8"/>
  <c r="K6" i="8"/>
  <c r="B6" i="8"/>
  <c r="A6" i="8"/>
  <c r="K5" i="8"/>
  <c r="B5" i="8"/>
  <c r="A5" i="8"/>
  <c r="K4" i="8"/>
  <c r="B4" i="8"/>
  <c r="A4" i="8"/>
  <c r="K3" i="8"/>
  <c r="B3" i="8"/>
  <c r="A3" i="8"/>
  <c r="K2" i="8"/>
  <c r="B2" i="8"/>
  <c r="A2" i="8"/>
  <c r="B330" i="7"/>
  <c r="A330" i="7"/>
  <c r="B329" i="7"/>
  <c r="A329" i="7"/>
  <c r="B328" i="7"/>
  <c r="A328" i="7"/>
  <c r="B327" i="7"/>
  <c r="A327" i="7"/>
  <c r="B326" i="7"/>
  <c r="A326" i="7"/>
  <c r="B325" i="7"/>
  <c r="A325" i="7"/>
  <c r="B324" i="7"/>
  <c r="A324" i="7"/>
  <c r="B323" i="7"/>
  <c r="A323" i="7"/>
  <c r="B322" i="7"/>
  <c r="A322" i="7"/>
  <c r="B321" i="7"/>
  <c r="A321" i="7"/>
  <c r="B320" i="7"/>
  <c r="A320" i="7"/>
  <c r="B319" i="7"/>
  <c r="A319" i="7"/>
  <c r="B318" i="7"/>
  <c r="A318" i="7"/>
  <c r="B317" i="7"/>
  <c r="A317" i="7"/>
  <c r="B316" i="7"/>
  <c r="A316" i="7"/>
  <c r="B315" i="7"/>
  <c r="A315" i="7"/>
  <c r="B314" i="7"/>
  <c r="A314" i="7"/>
  <c r="B313" i="7"/>
  <c r="A313" i="7"/>
  <c r="B312" i="7"/>
  <c r="A312" i="7"/>
  <c r="B311" i="7"/>
  <c r="A311" i="7"/>
  <c r="B310" i="7"/>
  <c r="A310" i="7"/>
  <c r="B309" i="7"/>
  <c r="A309" i="7"/>
  <c r="B308" i="7"/>
  <c r="A308" i="7"/>
  <c r="B307" i="7"/>
  <c r="A307" i="7"/>
  <c r="B306" i="7"/>
  <c r="A306" i="7"/>
  <c r="B305" i="7"/>
  <c r="A305" i="7"/>
  <c r="B304" i="7"/>
  <c r="A304" i="7"/>
  <c r="B303" i="7"/>
  <c r="A303" i="7"/>
  <c r="B302" i="7"/>
  <c r="A302" i="7"/>
  <c r="B301" i="7"/>
  <c r="A301" i="7"/>
  <c r="B300" i="7"/>
  <c r="A300" i="7"/>
  <c r="B299" i="7"/>
  <c r="A299" i="7"/>
  <c r="B298" i="7"/>
  <c r="A298" i="7"/>
  <c r="B297" i="7"/>
  <c r="A297" i="7"/>
  <c r="B296" i="7"/>
  <c r="A296" i="7"/>
  <c r="B295" i="7"/>
  <c r="A295" i="7"/>
  <c r="B294" i="7"/>
  <c r="A294" i="7"/>
  <c r="B293" i="7"/>
  <c r="A293" i="7"/>
  <c r="B292" i="7"/>
  <c r="A292" i="7"/>
  <c r="B291" i="7"/>
  <c r="A291" i="7"/>
  <c r="B290" i="7"/>
  <c r="A290" i="7"/>
  <c r="B289" i="7"/>
  <c r="A289" i="7"/>
  <c r="B288" i="7"/>
  <c r="A288" i="7"/>
  <c r="B287" i="7"/>
  <c r="A287" i="7"/>
  <c r="B286" i="7"/>
  <c r="A286" i="7"/>
  <c r="B285" i="7"/>
  <c r="A285" i="7"/>
  <c r="B284" i="7"/>
  <c r="A284" i="7"/>
  <c r="B283" i="7"/>
  <c r="A283" i="7"/>
  <c r="B282" i="7"/>
  <c r="A282" i="7"/>
  <c r="B281" i="7"/>
  <c r="A281" i="7"/>
  <c r="B280" i="7"/>
  <c r="A280" i="7"/>
  <c r="B279" i="7"/>
  <c r="A279" i="7"/>
  <c r="B278" i="7"/>
  <c r="A278" i="7"/>
  <c r="B277" i="7"/>
  <c r="A277" i="7"/>
  <c r="B276" i="7"/>
  <c r="A276" i="7"/>
  <c r="B275" i="7"/>
  <c r="A275" i="7"/>
  <c r="B274" i="7"/>
  <c r="A274" i="7"/>
  <c r="B273" i="7"/>
  <c r="A273" i="7"/>
  <c r="B272" i="7"/>
  <c r="A272" i="7"/>
  <c r="B271" i="7"/>
  <c r="A271" i="7"/>
  <c r="B270" i="7"/>
  <c r="A270" i="7"/>
  <c r="B269" i="7"/>
  <c r="A269" i="7"/>
  <c r="B268" i="7"/>
  <c r="A268" i="7"/>
  <c r="B267" i="7"/>
  <c r="A267" i="7"/>
  <c r="B266" i="7"/>
  <c r="A266" i="7"/>
  <c r="B265" i="7"/>
  <c r="A265" i="7"/>
  <c r="B264" i="7"/>
  <c r="A264" i="7"/>
  <c r="B263" i="7"/>
  <c r="A263" i="7"/>
  <c r="B262" i="7"/>
  <c r="A262" i="7"/>
  <c r="B261" i="7"/>
  <c r="A261" i="7"/>
  <c r="B260" i="7"/>
  <c r="A260" i="7"/>
  <c r="B259" i="7"/>
  <c r="A259" i="7"/>
  <c r="B258" i="7"/>
  <c r="A258" i="7"/>
  <c r="B257" i="7"/>
  <c r="A257" i="7"/>
  <c r="B256" i="7"/>
  <c r="A256" i="7"/>
  <c r="B255" i="7"/>
  <c r="A255" i="7"/>
  <c r="B254" i="7"/>
  <c r="A254" i="7"/>
  <c r="B253" i="7"/>
  <c r="A253" i="7"/>
  <c r="B252" i="7"/>
  <c r="A252" i="7"/>
  <c r="B251" i="7"/>
  <c r="A251" i="7"/>
  <c r="B250" i="7"/>
  <c r="A250" i="7"/>
  <c r="B249" i="7"/>
  <c r="A249" i="7"/>
  <c r="B248" i="7"/>
  <c r="A248" i="7"/>
  <c r="B247" i="7"/>
  <c r="A247" i="7"/>
  <c r="B246" i="7"/>
  <c r="A246" i="7"/>
  <c r="B245" i="7"/>
  <c r="A245" i="7"/>
  <c r="B244" i="7"/>
  <c r="A244" i="7"/>
  <c r="B243" i="7"/>
  <c r="A243" i="7"/>
  <c r="B242" i="7"/>
  <c r="A242" i="7"/>
  <c r="B241" i="7"/>
  <c r="A241" i="7"/>
  <c r="B240" i="7"/>
  <c r="A240" i="7"/>
  <c r="B239" i="7"/>
  <c r="A239" i="7"/>
  <c r="B238" i="7"/>
  <c r="A238" i="7"/>
  <c r="B237" i="7"/>
  <c r="A237" i="7"/>
  <c r="B236" i="7"/>
  <c r="A236" i="7"/>
  <c r="B235" i="7"/>
  <c r="A235" i="7"/>
  <c r="B234" i="7"/>
  <c r="A234" i="7"/>
  <c r="B233" i="7"/>
  <c r="A233" i="7"/>
  <c r="B232" i="7"/>
  <c r="A232" i="7"/>
  <c r="B231" i="7"/>
  <c r="A231" i="7"/>
  <c r="B230" i="7"/>
  <c r="A230" i="7"/>
  <c r="B229" i="7"/>
  <c r="A229" i="7"/>
  <c r="B228" i="7"/>
  <c r="A228" i="7"/>
  <c r="B227" i="7"/>
  <c r="A227" i="7"/>
  <c r="B226" i="7"/>
  <c r="A226" i="7"/>
  <c r="B225" i="7"/>
  <c r="A225" i="7"/>
  <c r="B224" i="7"/>
  <c r="A224" i="7"/>
  <c r="B223" i="7"/>
  <c r="A223" i="7"/>
  <c r="B222" i="7"/>
  <c r="A222" i="7"/>
  <c r="B221" i="7"/>
  <c r="A221" i="7"/>
  <c r="B220" i="7"/>
  <c r="A220" i="7"/>
  <c r="B219" i="7"/>
  <c r="A219" i="7"/>
  <c r="B218" i="7"/>
  <c r="A218" i="7"/>
  <c r="B217" i="7"/>
  <c r="A217" i="7"/>
  <c r="B216" i="7"/>
  <c r="A216" i="7"/>
  <c r="B215" i="7"/>
  <c r="A215" i="7"/>
  <c r="B214" i="7"/>
  <c r="A214" i="7"/>
  <c r="B213" i="7"/>
  <c r="A213" i="7"/>
  <c r="B212" i="7"/>
  <c r="A212" i="7"/>
  <c r="B211" i="7"/>
  <c r="A211" i="7"/>
  <c r="B210" i="7"/>
  <c r="A210" i="7"/>
  <c r="B209" i="7"/>
  <c r="A209" i="7"/>
  <c r="B208" i="7"/>
  <c r="A208" i="7"/>
  <c r="B207" i="7"/>
  <c r="A207" i="7"/>
  <c r="B206" i="7"/>
  <c r="A206" i="7"/>
  <c r="B205" i="7"/>
  <c r="A205" i="7"/>
  <c r="B204" i="7"/>
  <c r="A204" i="7"/>
  <c r="B203" i="7"/>
  <c r="A203" i="7"/>
  <c r="B202" i="7"/>
  <c r="A202" i="7"/>
  <c r="B201" i="7"/>
  <c r="A201" i="7"/>
  <c r="B200" i="7"/>
  <c r="A200" i="7"/>
  <c r="B199" i="7"/>
  <c r="A199" i="7"/>
  <c r="B198" i="7"/>
  <c r="A198" i="7"/>
  <c r="B197" i="7"/>
  <c r="A197" i="7"/>
  <c r="B196" i="7"/>
  <c r="A196" i="7"/>
  <c r="B195" i="7"/>
  <c r="A195" i="7"/>
  <c r="B194" i="7"/>
  <c r="A194" i="7"/>
  <c r="B193" i="7"/>
  <c r="A193" i="7"/>
  <c r="B192" i="7"/>
  <c r="A192" i="7"/>
  <c r="B191" i="7"/>
  <c r="A191" i="7"/>
  <c r="B190" i="7"/>
  <c r="A190" i="7"/>
  <c r="B189" i="7"/>
  <c r="A189" i="7"/>
  <c r="B188" i="7"/>
  <c r="A188" i="7"/>
  <c r="B187" i="7"/>
  <c r="A187" i="7"/>
  <c r="B186" i="7"/>
  <c r="A186" i="7"/>
  <c r="B185" i="7"/>
  <c r="A185" i="7"/>
  <c r="B184" i="7"/>
  <c r="A184" i="7"/>
  <c r="B183" i="7"/>
  <c r="A183" i="7"/>
  <c r="B182" i="7"/>
  <c r="A182" i="7"/>
  <c r="B181" i="7"/>
  <c r="A181" i="7"/>
  <c r="B180" i="7"/>
  <c r="A180" i="7"/>
  <c r="B179" i="7"/>
  <c r="A179" i="7"/>
  <c r="B178" i="7"/>
  <c r="A178" i="7"/>
  <c r="B177" i="7"/>
  <c r="A177" i="7"/>
  <c r="B176" i="7"/>
  <c r="A176" i="7"/>
  <c r="B175" i="7"/>
  <c r="A175" i="7"/>
  <c r="B174" i="7"/>
  <c r="A174" i="7"/>
  <c r="B173" i="7"/>
  <c r="A173" i="7"/>
  <c r="B172" i="7"/>
  <c r="A172" i="7"/>
  <c r="B171" i="7"/>
  <c r="A171" i="7"/>
  <c r="B170" i="7"/>
  <c r="A170" i="7"/>
  <c r="B169" i="7"/>
  <c r="A169" i="7"/>
  <c r="B168" i="7"/>
  <c r="A168" i="7"/>
  <c r="B167" i="7"/>
  <c r="A167" i="7"/>
  <c r="B166" i="7"/>
  <c r="A166" i="7"/>
  <c r="B165" i="7"/>
  <c r="A165" i="7"/>
  <c r="B164" i="7"/>
  <c r="A164" i="7"/>
  <c r="B163" i="7"/>
  <c r="A163" i="7"/>
  <c r="B162" i="7"/>
  <c r="A162" i="7"/>
  <c r="B161" i="7"/>
  <c r="A161" i="7"/>
  <c r="B160" i="7"/>
  <c r="A160" i="7"/>
  <c r="B159" i="7"/>
  <c r="A159" i="7"/>
  <c r="B158" i="7"/>
  <c r="A158" i="7"/>
  <c r="B157" i="7"/>
  <c r="A157" i="7"/>
  <c r="B156" i="7"/>
  <c r="A156" i="7"/>
  <c r="B155" i="7"/>
  <c r="A155" i="7"/>
  <c r="B154" i="7"/>
  <c r="A154" i="7"/>
  <c r="B153" i="7"/>
  <c r="A153" i="7"/>
  <c r="B152" i="7"/>
  <c r="A152" i="7"/>
  <c r="B151" i="7"/>
  <c r="A151" i="7"/>
  <c r="B150" i="7"/>
  <c r="A150" i="7"/>
  <c r="B149" i="7"/>
  <c r="A149" i="7"/>
  <c r="B148" i="7"/>
  <c r="A148" i="7"/>
  <c r="B147" i="7"/>
  <c r="A147" i="7"/>
  <c r="B146" i="7"/>
  <c r="A146" i="7"/>
  <c r="B145" i="7"/>
  <c r="A145" i="7"/>
  <c r="B144" i="7"/>
  <c r="A144" i="7"/>
  <c r="B143" i="7"/>
  <c r="A143" i="7"/>
  <c r="B142" i="7"/>
  <c r="A142" i="7"/>
  <c r="B141" i="7"/>
  <c r="A141" i="7"/>
  <c r="B140" i="7"/>
  <c r="A140" i="7"/>
  <c r="B139" i="7"/>
  <c r="A139" i="7"/>
  <c r="B138" i="7"/>
  <c r="A138" i="7"/>
  <c r="B137" i="7"/>
  <c r="A137" i="7"/>
  <c r="B136" i="7"/>
  <c r="A136" i="7"/>
  <c r="B135" i="7"/>
  <c r="A135" i="7"/>
  <c r="B134" i="7"/>
  <c r="A134" i="7"/>
  <c r="B133" i="7"/>
  <c r="A133" i="7"/>
  <c r="B132" i="7"/>
  <c r="A132" i="7"/>
  <c r="B131" i="7"/>
  <c r="A131" i="7"/>
  <c r="B130" i="7"/>
  <c r="A130" i="7"/>
  <c r="B129" i="7"/>
  <c r="A129" i="7"/>
  <c r="B128" i="7"/>
  <c r="A128" i="7"/>
  <c r="B127" i="7"/>
  <c r="A127" i="7"/>
  <c r="B126" i="7"/>
  <c r="A126" i="7"/>
  <c r="B125" i="7"/>
  <c r="A125" i="7"/>
  <c r="B124" i="7"/>
  <c r="A124" i="7"/>
  <c r="B123" i="7"/>
  <c r="A123" i="7"/>
  <c r="B122" i="7"/>
  <c r="A122" i="7"/>
  <c r="B121" i="7"/>
  <c r="A121" i="7"/>
  <c r="B120" i="7"/>
  <c r="A120" i="7"/>
  <c r="B119" i="7"/>
  <c r="A119" i="7"/>
  <c r="B118" i="7"/>
  <c r="A118" i="7"/>
  <c r="B117" i="7"/>
  <c r="A117" i="7"/>
  <c r="B116" i="7"/>
  <c r="A116" i="7"/>
  <c r="B115" i="7"/>
  <c r="A115" i="7"/>
  <c r="B114" i="7"/>
  <c r="A114" i="7"/>
  <c r="B113" i="7"/>
  <c r="A113" i="7"/>
  <c r="B112" i="7"/>
  <c r="A112" i="7"/>
  <c r="B111" i="7"/>
  <c r="A111" i="7"/>
  <c r="B110" i="7"/>
  <c r="A110" i="7"/>
  <c r="B109" i="7"/>
  <c r="A109" i="7"/>
  <c r="B108" i="7"/>
  <c r="A108" i="7"/>
  <c r="B107" i="7"/>
  <c r="A107" i="7"/>
  <c r="B106" i="7"/>
  <c r="A106" i="7"/>
  <c r="B105" i="7"/>
  <c r="A105" i="7"/>
  <c r="B104" i="7"/>
  <c r="A104" i="7"/>
  <c r="B103" i="7"/>
  <c r="A103" i="7"/>
  <c r="B102" i="7"/>
  <c r="A102" i="7"/>
  <c r="B101" i="7"/>
  <c r="A101" i="7"/>
  <c r="B100" i="7"/>
  <c r="A100" i="7"/>
  <c r="B99" i="7"/>
  <c r="A99" i="7"/>
  <c r="B98" i="7"/>
  <c r="A98" i="7"/>
  <c r="B97" i="7"/>
  <c r="A97" i="7"/>
  <c r="B96" i="7"/>
  <c r="A96" i="7"/>
  <c r="B95" i="7"/>
  <c r="A95" i="7"/>
  <c r="B94" i="7"/>
  <c r="A94" i="7"/>
  <c r="B93" i="7"/>
  <c r="A93" i="7"/>
  <c r="B92" i="7"/>
  <c r="A92" i="7"/>
  <c r="B91" i="7"/>
  <c r="A91" i="7"/>
  <c r="B90" i="7"/>
  <c r="A90" i="7"/>
  <c r="B89" i="7"/>
  <c r="A89" i="7"/>
  <c r="B88" i="7"/>
  <c r="A88" i="7"/>
  <c r="B87" i="7"/>
  <c r="A87" i="7"/>
  <c r="B86" i="7"/>
  <c r="A86" i="7"/>
  <c r="B85" i="7"/>
  <c r="A85" i="7"/>
  <c r="B84" i="7"/>
  <c r="A84" i="7"/>
  <c r="B83" i="7"/>
  <c r="A83" i="7"/>
  <c r="B82" i="7"/>
  <c r="A82" i="7"/>
  <c r="B81" i="7"/>
  <c r="A81" i="7"/>
  <c r="B80" i="7"/>
  <c r="A80" i="7"/>
  <c r="B79" i="7"/>
  <c r="A79" i="7"/>
  <c r="B78" i="7"/>
  <c r="A78" i="7"/>
  <c r="B77" i="7"/>
  <c r="A77" i="7"/>
  <c r="B76" i="7"/>
  <c r="A76" i="7"/>
  <c r="B75" i="7"/>
  <c r="A75" i="7"/>
  <c r="B74" i="7"/>
  <c r="A74" i="7"/>
  <c r="B73" i="7"/>
  <c r="A73" i="7"/>
  <c r="B72" i="7"/>
  <c r="A72" i="7"/>
  <c r="B71" i="7"/>
  <c r="A71" i="7"/>
  <c r="B70" i="7"/>
  <c r="A70" i="7"/>
  <c r="B69" i="7"/>
  <c r="A69" i="7"/>
  <c r="B68" i="7"/>
  <c r="A68" i="7"/>
  <c r="B67" i="7"/>
  <c r="A67" i="7"/>
  <c r="B66" i="7"/>
  <c r="A66" i="7"/>
  <c r="B65" i="7"/>
  <c r="A65" i="7"/>
  <c r="B64" i="7"/>
  <c r="A64" i="7"/>
  <c r="B63" i="7"/>
  <c r="A63" i="7"/>
  <c r="B62" i="7"/>
  <c r="A62" i="7"/>
  <c r="B61" i="7"/>
  <c r="A61" i="7"/>
  <c r="B60" i="7"/>
  <c r="A60" i="7"/>
  <c r="B59" i="7"/>
  <c r="A59" i="7"/>
  <c r="B58" i="7"/>
  <c r="A58" i="7"/>
  <c r="B57" i="7"/>
  <c r="A57" i="7"/>
  <c r="B56" i="7"/>
  <c r="A56" i="7"/>
  <c r="B55" i="7"/>
  <c r="A55" i="7"/>
  <c r="B54" i="7"/>
  <c r="A54" i="7"/>
  <c r="B53" i="7"/>
  <c r="A53" i="7"/>
  <c r="B52" i="7"/>
  <c r="A52" i="7"/>
  <c r="B51" i="7"/>
  <c r="A51" i="7"/>
  <c r="B50" i="7"/>
  <c r="A50" i="7"/>
  <c r="B49" i="7"/>
  <c r="A49" i="7"/>
  <c r="B48" i="7"/>
  <c r="A48" i="7"/>
  <c r="B47" i="7"/>
  <c r="A47" i="7"/>
  <c r="B46" i="7"/>
  <c r="A46" i="7"/>
  <c r="B45" i="7"/>
  <c r="A45" i="7"/>
  <c r="B44" i="7"/>
  <c r="A44" i="7"/>
  <c r="B43" i="7"/>
  <c r="A43" i="7"/>
  <c r="B42" i="7"/>
  <c r="A42" i="7"/>
  <c r="B41" i="7"/>
  <c r="A41" i="7"/>
  <c r="B40" i="7"/>
  <c r="A40" i="7"/>
  <c r="B39" i="7"/>
  <c r="A39" i="7"/>
  <c r="B38" i="7"/>
  <c r="A38" i="7"/>
  <c r="B37" i="7"/>
  <c r="A37" i="7"/>
  <c r="B36" i="7"/>
  <c r="A36" i="7"/>
  <c r="B35" i="7"/>
  <c r="A35" i="7"/>
  <c r="B34" i="7"/>
  <c r="A34" i="7"/>
  <c r="B33" i="7"/>
  <c r="A33" i="7"/>
  <c r="B32" i="7"/>
  <c r="A32" i="7"/>
  <c r="B31" i="7"/>
  <c r="A31" i="7"/>
  <c r="B30" i="7"/>
  <c r="A30" i="7"/>
  <c r="B29" i="7"/>
  <c r="A29" i="7"/>
  <c r="B28" i="7"/>
  <c r="A28" i="7"/>
  <c r="B27" i="7"/>
  <c r="A27" i="7"/>
  <c r="B26" i="7"/>
  <c r="A26" i="7"/>
  <c r="B25" i="7"/>
  <c r="A25" i="7"/>
  <c r="B24" i="7"/>
  <c r="A24" i="7"/>
  <c r="B23" i="7"/>
  <c r="A23" i="7"/>
  <c r="B22" i="7"/>
  <c r="A22" i="7"/>
  <c r="B21" i="7"/>
  <c r="A21" i="7"/>
  <c r="B20" i="7"/>
  <c r="A20" i="7"/>
  <c r="B19" i="7"/>
  <c r="A19" i="7"/>
  <c r="B18" i="7"/>
  <c r="A18" i="7"/>
  <c r="B17" i="7"/>
  <c r="A17" i="7"/>
  <c r="B16" i="7"/>
  <c r="A16" i="7"/>
  <c r="B15" i="7"/>
  <c r="A15" i="7"/>
  <c r="B14" i="7"/>
  <c r="A14" i="7"/>
  <c r="B13" i="7"/>
  <c r="A13" i="7"/>
  <c r="B12" i="7"/>
  <c r="A12" i="7"/>
  <c r="B11" i="7"/>
  <c r="A11" i="7"/>
  <c r="B10" i="7"/>
  <c r="A10" i="7"/>
  <c r="B9" i="7"/>
  <c r="A9" i="7"/>
  <c r="B8" i="7"/>
  <c r="A8" i="7"/>
  <c r="B7" i="7"/>
  <c r="A7" i="7"/>
  <c r="B6" i="7"/>
  <c r="A6" i="7"/>
  <c r="B5" i="7"/>
  <c r="A5" i="7"/>
  <c r="B4" i="7"/>
  <c r="A4" i="7"/>
  <c r="H26" i="10" s="1"/>
  <c r="B3" i="7"/>
  <c r="A3" i="7"/>
  <c r="B2" i="7"/>
  <c r="A2" i="7"/>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19" i="5"/>
  <c r="A18" i="5"/>
  <c r="A17" i="5"/>
  <c r="A16" i="5"/>
  <c r="A15" i="5"/>
  <c r="A14" i="5"/>
  <c r="A13" i="5"/>
  <c r="A12" i="5"/>
  <c r="A11" i="5"/>
  <c r="A10" i="5"/>
  <c r="A9" i="5"/>
  <c r="A8" i="5"/>
  <c r="A7" i="5"/>
  <c r="A6" i="5"/>
  <c r="A5" i="5"/>
  <c r="A4" i="5"/>
  <c r="A3" i="5"/>
  <c r="B14" i="4"/>
  <c r="H13" i="4"/>
  <c r="F13" i="4"/>
  <c r="C13" i="4" s="1"/>
  <c r="H12" i="4"/>
  <c r="F12" i="4"/>
  <c r="H11" i="4"/>
  <c r="F11" i="4"/>
  <c r="C11" i="4"/>
  <c r="E11" i="4" s="1"/>
  <c r="H10" i="4"/>
  <c r="F10" i="4"/>
  <c r="C10" i="4" s="1"/>
  <c r="H9" i="4"/>
  <c r="F9" i="4"/>
  <c r="E9" i="4"/>
  <c r="D9" i="4"/>
  <c r="C9" i="4"/>
  <c r="H8" i="4"/>
  <c r="F8" i="4"/>
  <c r="D8" i="4"/>
  <c r="C8" i="4"/>
  <c r="H7" i="4"/>
  <c r="F7" i="4"/>
  <c r="H6" i="4"/>
  <c r="F6" i="4"/>
  <c r="C6" i="4"/>
  <c r="H5" i="4"/>
  <c r="F5" i="4"/>
  <c r="C5" i="4"/>
  <c r="D5" i="4" s="1"/>
  <c r="H4" i="4"/>
  <c r="F4" i="4"/>
  <c r="H3" i="4"/>
  <c r="F3" i="4"/>
  <c r="AL21" i="10" s="1"/>
  <c r="C3" i="4"/>
  <c r="P15" i="10" s="1"/>
  <c r="H2" i="4"/>
  <c r="H14" i="4" s="1"/>
  <c r="F2" i="4"/>
  <c r="C2" i="4" s="1"/>
  <c r="B5" i="1"/>
  <c r="B6" i="1" s="1"/>
  <c r="B7" i="1" s="1"/>
  <c r="B8" i="1" s="1"/>
  <c r="B9" i="1" s="1"/>
  <c r="B10" i="1" s="1"/>
  <c r="B11" i="1" s="1"/>
  <c r="B12" i="1" s="1"/>
  <c r="B13" i="1" s="1"/>
  <c r="B14" i="1" s="1"/>
  <c r="B15" i="1" s="1"/>
  <c r="B16" i="1" s="1"/>
  <c r="AB87" i="10" l="1"/>
  <c r="AB79" i="10"/>
  <c r="AB71" i="10"/>
  <c r="AB82" i="10"/>
  <c r="AB85" i="10"/>
  <c r="AB77" i="10"/>
  <c r="AB88" i="10"/>
  <c r="AB80" i="10"/>
  <c r="AB72" i="10"/>
  <c r="AB83" i="10"/>
  <c r="AB84" i="10"/>
  <c r="AB76" i="10"/>
  <c r="AB68" i="10"/>
  <c r="AB81" i="10"/>
  <c r="AB78" i="10"/>
  <c r="AB75" i="10"/>
  <c r="AB73" i="10"/>
  <c r="AB64" i="10"/>
  <c r="AB59" i="10"/>
  <c r="AB67" i="10"/>
  <c r="AB62" i="10"/>
  <c r="AB74" i="10"/>
  <c r="AB70" i="10"/>
  <c r="AB69" i="10"/>
  <c r="AB65" i="10"/>
  <c r="AB60" i="10"/>
  <c r="AB86" i="10"/>
  <c r="AB63" i="10"/>
  <c r="AB66" i="10"/>
  <c r="AB61" i="10"/>
  <c r="AB58" i="10"/>
  <c r="P47" i="10"/>
  <c r="P45" i="10"/>
  <c r="P46" i="10"/>
  <c r="P37" i="10"/>
  <c r="P29" i="10"/>
  <c r="P40" i="10"/>
  <c r="P32" i="10"/>
  <c r="P43" i="10"/>
  <c r="P35" i="10"/>
  <c r="P27" i="10"/>
  <c r="P38" i="10"/>
  <c r="P30" i="10"/>
  <c r="P41" i="10"/>
  <c r="P33" i="10"/>
  <c r="P25" i="10"/>
  <c r="P36" i="10"/>
  <c r="P28" i="10"/>
  <c r="P39" i="10"/>
  <c r="P44" i="10"/>
  <c r="P42" i="10"/>
  <c r="P34" i="10"/>
  <c r="P31" i="10"/>
  <c r="E13" i="4"/>
  <c r="D13" i="4"/>
  <c r="P26" i="10"/>
  <c r="V26" i="10"/>
  <c r="AD26" i="10" s="1"/>
  <c r="AN26" i="10" s="1"/>
  <c r="Z26" i="10"/>
  <c r="P55" i="10"/>
  <c r="P53" i="10"/>
  <c r="P56" i="10"/>
  <c r="P48" i="10"/>
  <c r="P51" i="10"/>
  <c r="P54" i="10"/>
  <c r="P50" i="10"/>
  <c r="P57" i="10"/>
  <c r="P49" i="10"/>
  <c r="P52" i="10"/>
  <c r="E2" i="4"/>
  <c r="D2" i="4"/>
  <c r="P157" i="10"/>
  <c r="P155" i="10"/>
  <c r="P153" i="10"/>
  <c r="P151" i="10"/>
  <c r="P149" i="10"/>
  <c r="P147" i="10"/>
  <c r="P156" i="10"/>
  <c r="P154" i="10"/>
  <c r="P152" i="10"/>
  <c r="P150" i="10"/>
  <c r="P146" i="10"/>
  <c r="P148" i="10"/>
  <c r="P158" i="10"/>
  <c r="E10" i="4"/>
  <c r="D10" i="4"/>
  <c r="J5" i="10"/>
  <c r="W5" i="10" s="1"/>
  <c r="AE5" i="10" s="1"/>
  <c r="AO5" i="10" s="1"/>
  <c r="C6" i="10"/>
  <c r="AM6" i="10"/>
  <c r="AH6" i="10"/>
  <c r="P7" i="10"/>
  <c r="I8" i="10"/>
  <c r="H8" i="10"/>
  <c r="V8" i="10" s="1"/>
  <c r="AD8" i="10" s="1"/>
  <c r="AN8" i="10" s="1"/>
  <c r="G8" i="10"/>
  <c r="O8" i="10" s="1"/>
  <c r="N8" i="10"/>
  <c r="F8" i="10"/>
  <c r="M8" i="10"/>
  <c r="AG8" i="10" s="1"/>
  <c r="AQ8" i="10" s="1"/>
  <c r="E8" i="10"/>
  <c r="L8" i="10"/>
  <c r="C8" i="10"/>
  <c r="AL8" i="10"/>
  <c r="I10" i="10"/>
  <c r="C11" i="10"/>
  <c r="AM12" i="10"/>
  <c r="AH12" i="10"/>
  <c r="I13" i="10"/>
  <c r="K14" i="10"/>
  <c r="G20" i="10"/>
  <c r="O20" i="10" s="1"/>
  <c r="AM23" i="10"/>
  <c r="AH23" i="10"/>
  <c r="J24" i="10"/>
  <c r="W24" i="10" s="1"/>
  <c r="AE24" i="10" s="1"/>
  <c r="AO24" i="10" s="1"/>
  <c r="AM25" i="10"/>
  <c r="AH25" i="10"/>
  <c r="G26" i="10"/>
  <c r="O26" i="10" s="1"/>
  <c r="I34" i="10"/>
  <c r="K36" i="10"/>
  <c r="L43" i="10"/>
  <c r="P167" i="10"/>
  <c r="P165" i="10"/>
  <c r="P163" i="10"/>
  <c r="P161" i="10"/>
  <c r="P159" i="10"/>
  <c r="P164" i="10"/>
  <c r="P166" i="10"/>
  <c r="P168" i="10"/>
  <c r="P162" i="10"/>
  <c r="P160" i="10"/>
  <c r="AL235" i="10"/>
  <c r="AL233" i="10"/>
  <c r="AL231" i="10"/>
  <c r="AL229" i="10"/>
  <c r="AL227" i="10"/>
  <c r="AL236" i="10"/>
  <c r="AL234" i="10"/>
  <c r="AL232" i="10"/>
  <c r="AL230" i="10"/>
  <c r="AL228" i="10"/>
  <c r="AL226" i="10"/>
  <c r="AL223" i="10"/>
  <c r="AL224" i="10"/>
  <c r="AL222" i="10"/>
  <c r="AL225" i="10"/>
  <c r="AB112" i="10"/>
  <c r="AB104" i="10"/>
  <c r="AB96" i="10"/>
  <c r="AB107" i="10"/>
  <c r="AB99" i="10"/>
  <c r="AB110" i="10"/>
  <c r="AB102" i="10"/>
  <c r="AB94" i="10"/>
  <c r="AB113" i="10"/>
  <c r="AB105" i="10"/>
  <c r="AB97" i="10"/>
  <c r="AB119" i="10"/>
  <c r="AB108" i="10"/>
  <c r="AB116" i="10"/>
  <c r="AB90" i="10"/>
  <c r="AB115" i="10"/>
  <c r="AB109" i="10"/>
  <c r="AB118" i="10"/>
  <c r="AB114" i="10"/>
  <c r="AB91" i="10"/>
  <c r="AB117" i="10"/>
  <c r="AB111" i="10"/>
  <c r="AB106" i="10"/>
  <c r="AB100" i="10"/>
  <c r="AB98" i="10"/>
  <c r="AB93" i="10"/>
  <c r="AB92" i="10"/>
  <c r="AB103" i="10"/>
  <c r="AB89" i="10"/>
  <c r="AB101" i="10"/>
  <c r="AB95" i="10"/>
  <c r="L3" i="10"/>
  <c r="K4" i="10"/>
  <c r="Y5" i="10"/>
  <c r="AC5" i="10"/>
  <c r="E6" i="10"/>
  <c r="AC7" i="10"/>
  <c r="AA7" i="10"/>
  <c r="J8" i="10"/>
  <c r="W8" i="10" s="1"/>
  <c r="AE8" i="10" s="1"/>
  <c r="AO8" i="10" s="1"/>
  <c r="P10" i="10"/>
  <c r="K11" i="10"/>
  <c r="J13" i="10"/>
  <c r="W13" i="10" s="1"/>
  <c r="AE13" i="10" s="1"/>
  <c r="AO13" i="10" s="1"/>
  <c r="C14" i="10"/>
  <c r="AM14" i="10"/>
  <c r="AH14" i="10"/>
  <c r="I16" i="10"/>
  <c r="H16" i="10"/>
  <c r="V16" i="10" s="1"/>
  <c r="AD16" i="10" s="1"/>
  <c r="AN16" i="10" s="1"/>
  <c r="G16" i="10"/>
  <c r="O16" i="10" s="1"/>
  <c r="N16" i="10"/>
  <c r="F16" i="10"/>
  <c r="M16" i="10"/>
  <c r="AG16" i="10" s="1"/>
  <c r="AQ16" i="10" s="1"/>
  <c r="E16" i="10"/>
  <c r="L16" i="10"/>
  <c r="C16" i="10"/>
  <c r="AL16" i="10"/>
  <c r="AA19" i="10"/>
  <c r="Y19" i="10"/>
  <c r="N20" i="10"/>
  <c r="L23" i="10"/>
  <c r="L25" i="10"/>
  <c r="J27" i="10"/>
  <c r="W27" i="10" s="1"/>
  <c r="AE27" i="10" s="1"/>
  <c r="AO27" i="10" s="1"/>
  <c r="I27" i="10"/>
  <c r="H27" i="10"/>
  <c r="V27" i="10" s="1"/>
  <c r="AD27" i="10" s="1"/>
  <c r="AN27" i="10" s="1"/>
  <c r="G27" i="10"/>
  <c r="O27" i="10" s="1"/>
  <c r="N27" i="10"/>
  <c r="F27" i="10"/>
  <c r="M27" i="10"/>
  <c r="AG27" i="10" s="1"/>
  <c r="AQ27" i="10" s="1"/>
  <c r="E27" i="10"/>
  <c r="N29" i="10"/>
  <c r="AL29" i="10"/>
  <c r="AM31" i="10"/>
  <c r="AH31" i="10"/>
  <c r="U34" i="10"/>
  <c r="S34" i="10"/>
  <c r="X34" i="10" s="1"/>
  <c r="AF34" i="10" s="1"/>
  <c r="AP34" i="10" s="1"/>
  <c r="L41" i="10"/>
  <c r="AL169" i="10"/>
  <c r="AL177" i="10"/>
  <c r="AL176" i="10"/>
  <c r="AL173" i="10"/>
  <c r="AL172" i="10"/>
  <c r="AL171" i="10"/>
  <c r="AL170" i="10"/>
  <c r="AL178" i="10"/>
  <c r="AL175" i="10"/>
  <c r="AL174" i="10"/>
  <c r="E6" i="4"/>
  <c r="P221" i="10"/>
  <c r="P219" i="10"/>
  <c r="P218" i="10"/>
  <c r="P215" i="10"/>
  <c r="P211" i="10"/>
  <c r="P209" i="10"/>
  <c r="P207" i="10"/>
  <c r="P205" i="10"/>
  <c r="P203" i="10"/>
  <c r="P201" i="10"/>
  <c r="P199" i="10"/>
  <c r="P220" i="10"/>
  <c r="P217" i="10"/>
  <c r="P214" i="10"/>
  <c r="P213" i="10"/>
  <c r="P216" i="10"/>
  <c r="P212" i="10"/>
  <c r="P210" i="10"/>
  <c r="P208" i="10"/>
  <c r="P206" i="10"/>
  <c r="P204" i="10"/>
  <c r="P202" i="10"/>
  <c r="P200" i="10"/>
  <c r="P198" i="10"/>
  <c r="P196" i="10"/>
  <c r="P194" i="10"/>
  <c r="P192" i="10"/>
  <c r="P190" i="10"/>
  <c r="P188" i="10"/>
  <c r="P186" i="10"/>
  <c r="P184" i="10"/>
  <c r="P182" i="10"/>
  <c r="P180" i="10"/>
  <c r="P197" i="10"/>
  <c r="P195" i="10"/>
  <c r="P193" i="10"/>
  <c r="P191" i="10"/>
  <c r="P189" i="10"/>
  <c r="P187" i="10"/>
  <c r="P185" i="10"/>
  <c r="P183" i="10"/>
  <c r="P181" i="10"/>
  <c r="P179" i="10"/>
  <c r="AL119" i="10"/>
  <c r="AL116" i="10"/>
  <c r="AL115" i="10"/>
  <c r="AL114" i="10"/>
  <c r="AL109" i="10"/>
  <c r="AL101" i="10"/>
  <c r="AL93" i="10"/>
  <c r="AL118" i="10"/>
  <c r="AL112" i="10"/>
  <c r="AL104" i="10"/>
  <c r="AL107" i="10"/>
  <c r="AL99" i="10"/>
  <c r="AL110" i="10"/>
  <c r="AL102" i="10"/>
  <c r="AL113" i="10"/>
  <c r="AL105" i="10"/>
  <c r="AL117" i="10"/>
  <c r="AL97" i="10"/>
  <c r="AL92" i="10"/>
  <c r="AL95" i="10"/>
  <c r="AL90" i="10"/>
  <c r="AL96" i="10"/>
  <c r="AL103" i="10"/>
  <c r="AL100" i="10"/>
  <c r="AL98" i="10"/>
  <c r="AL94" i="10"/>
  <c r="AL89" i="10"/>
  <c r="AL111" i="10"/>
  <c r="AL91" i="10"/>
  <c r="AL106" i="10"/>
  <c r="AL108" i="10"/>
  <c r="D11" i="4"/>
  <c r="D3" i="14"/>
  <c r="G3" i="14"/>
  <c r="F3" i="14"/>
  <c r="E3" i="14"/>
  <c r="D5" i="14"/>
  <c r="N9" i="13"/>
  <c r="N8" i="13"/>
  <c r="N18" i="14"/>
  <c r="N16" i="14"/>
  <c r="N6" i="13"/>
  <c r="N13" i="14"/>
  <c r="N6" i="14"/>
  <c r="N7" i="13"/>
  <c r="N3" i="13"/>
  <c r="N8" i="14"/>
  <c r="N4" i="13"/>
  <c r="N14" i="14"/>
  <c r="N5" i="13"/>
  <c r="N10" i="14"/>
  <c r="H234" i="10"/>
  <c r="L231" i="10"/>
  <c r="H236" i="10"/>
  <c r="V236" i="10" s="1"/>
  <c r="AD236" i="10" s="1"/>
  <c r="AN236" i="10" s="1"/>
  <c r="L235" i="10"/>
  <c r="L229" i="10"/>
  <c r="H230" i="10"/>
  <c r="H228" i="10"/>
  <c r="V228" i="10" s="1"/>
  <c r="AD228" i="10" s="1"/>
  <c r="AN228" i="10" s="1"/>
  <c r="H226" i="10"/>
  <c r="V226" i="10" s="1"/>
  <c r="AD226" i="10" s="1"/>
  <c r="AN226" i="10" s="1"/>
  <c r="H222" i="10"/>
  <c r="V222" i="10" s="1"/>
  <c r="AD222" i="10" s="1"/>
  <c r="AN222" i="10" s="1"/>
  <c r="H216" i="10"/>
  <c r="V216" i="10" s="1"/>
  <c r="AD216" i="10" s="1"/>
  <c r="AN216" i="10" s="1"/>
  <c r="H211" i="10"/>
  <c r="V211" i="10" s="1"/>
  <c r="AD211" i="10" s="1"/>
  <c r="AN211" i="10" s="1"/>
  <c r="H209" i="10"/>
  <c r="V209" i="10" s="1"/>
  <c r="AD209" i="10" s="1"/>
  <c r="AN209" i="10" s="1"/>
  <c r="H224" i="10"/>
  <c r="V224" i="10" s="1"/>
  <c r="AD224" i="10" s="1"/>
  <c r="AN224" i="10" s="1"/>
  <c r="H220" i="10"/>
  <c r="H212" i="10"/>
  <c r="V212" i="10" s="1"/>
  <c r="AD212" i="10" s="1"/>
  <c r="AN212" i="10" s="1"/>
  <c r="H210" i="10"/>
  <c r="V210" i="10" s="1"/>
  <c r="AD210" i="10" s="1"/>
  <c r="AN210" i="10" s="1"/>
  <c r="H208" i="10"/>
  <c r="V208" i="10" s="1"/>
  <c r="AD208" i="10" s="1"/>
  <c r="AN208" i="10" s="1"/>
  <c r="H206" i="10"/>
  <c r="V206" i="10" s="1"/>
  <c r="AD206" i="10" s="1"/>
  <c r="AN206" i="10" s="1"/>
  <c r="H204" i="10"/>
  <c r="V204" i="10" s="1"/>
  <c r="AD204" i="10" s="1"/>
  <c r="AN204" i="10" s="1"/>
  <c r="H232" i="10"/>
  <c r="L223" i="10"/>
  <c r="L216" i="10"/>
  <c r="H214" i="10"/>
  <c r="L221" i="10"/>
  <c r="L213" i="10"/>
  <c r="H192" i="10"/>
  <c r="V192" i="10" s="1"/>
  <c r="AD192" i="10" s="1"/>
  <c r="AN192" i="10" s="1"/>
  <c r="H178" i="10"/>
  <c r="V178" i="10" s="1"/>
  <c r="AD178" i="10" s="1"/>
  <c r="AN178" i="10" s="1"/>
  <c r="H190" i="10"/>
  <c r="H170" i="10"/>
  <c r="H168" i="10"/>
  <c r="H166" i="10"/>
  <c r="H164" i="10"/>
  <c r="H162" i="10"/>
  <c r="M150" i="10"/>
  <c r="AG150" i="10" s="1"/>
  <c r="AQ150" i="10" s="1"/>
  <c r="L197" i="10"/>
  <c r="H188" i="10"/>
  <c r="V188" i="10" s="1"/>
  <c r="AD188" i="10" s="1"/>
  <c r="AN188" i="10" s="1"/>
  <c r="H186" i="10"/>
  <c r="M173" i="10"/>
  <c r="AG173" i="10" s="1"/>
  <c r="AQ173" i="10" s="1"/>
  <c r="M163" i="10"/>
  <c r="AG163" i="10" s="1"/>
  <c r="AQ163" i="10" s="1"/>
  <c r="H202" i="10"/>
  <c r="V202" i="10" s="1"/>
  <c r="AD202" i="10" s="1"/>
  <c r="AN202" i="10" s="1"/>
  <c r="H182" i="10"/>
  <c r="H172" i="10"/>
  <c r="V172" i="10" s="1"/>
  <c r="AD172" i="10" s="1"/>
  <c r="AN172" i="10" s="1"/>
  <c r="H160" i="10"/>
  <c r="V160" i="10" s="1"/>
  <c r="AD160" i="10" s="1"/>
  <c r="AN160" i="10" s="1"/>
  <c r="H158" i="10"/>
  <c r="V158" i="10" s="1"/>
  <c r="AD158" i="10" s="1"/>
  <c r="AN158" i="10" s="1"/>
  <c r="H156" i="10"/>
  <c r="V156" i="10" s="1"/>
  <c r="AD156" i="10" s="1"/>
  <c r="AN156" i="10" s="1"/>
  <c r="H154" i="10"/>
  <c r="V154" i="10" s="1"/>
  <c r="AD154" i="10" s="1"/>
  <c r="AN154" i="10" s="1"/>
  <c r="H152" i="10"/>
  <c r="V152" i="10" s="1"/>
  <c r="AD152" i="10" s="1"/>
  <c r="AN152" i="10" s="1"/>
  <c r="H150" i="10"/>
  <c r="V150" i="10" s="1"/>
  <c r="AD150" i="10" s="1"/>
  <c r="AN150" i="10" s="1"/>
  <c r="H148" i="10"/>
  <c r="V148" i="10" s="1"/>
  <c r="AD148" i="10" s="1"/>
  <c r="AN148" i="10" s="1"/>
  <c r="H146" i="10"/>
  <c r="V146" i="10" s="1"/>
  <c r="AD146" i="10" s="1"/>
  <c r="AN146" i="10" s="1"/>
  <c r="H144" i="10"/>
  <c r="V144" i="10" s="1"/>
  <c r="AD144" i="10" s="1"/>
  <c r="AN144" i="10" s="1"/>
  <c r="H180" i="10"/>
  <c r="V180" i="10" s="1"/>
  <c r="AD180" i="10" s="1"/>
  <c r="AN180" i="10" s="1"/>
  <c r="L169" i="10"/>
  <c r="H184" i="10"/>
  <c r="H176" i="10"/>
  <c r="V176" i="10" s="1"/>
  <c r="AD176" i="10" s="1"/>
  <c r="AN176" i="10" s="1"/>
  <c r="L163" i="10"/>
  <c r="L157" i="10"/>
  <c r="H200" i="10"/>
  <c r="L165" i="10"/>
  <c r="H142" i="10"/>
  <c r="V142" i="10" s="1"/>
  <c r="AD142" i="10" s="1"/>
  <c r="AN142" i="10" s="1"/>
  <c r="H140" i="10"/>
  <c r="V140" i="10" s="1"/>
  <c r="AD140" i="10" s="1"/>
  <c r="AN140" i="10" s="1"/>
  <c r="H196" i="10"/>
  <c r="V196" i="10" s="1"/>
  <c r="AD196" i="10" s="1"/>
  <c r="AN196" i="10" s="1"/>
  <c r="H194" i="10"/>
  <c r="H174" i="10"/>
  <c r="L147" i="10"/>
  <c r="J112" i="10"/>
  <c r="W112" i="10" s="1"/>
  <c r="AE112" i="10" s="1"/>
  <c r="AO112" i="10" s="1"/>
  <c r="L110" i="10"/>
  <c r="J104" i="10"/>
  <c r="W104" i="10" s="1"/>
  <c r="AE104" i="10" s="1"/>
  <c r="AO104" i="10" s="1"/>
  <c r="L102" i="10"/>
  <c r="L143" i="10"/>
  <c r="L118" i="10"/>
  <c r="H112" i="10"/>
  <c r="V112" i="10" s="1"/>
  <c r="AD112" i="10" s="1"/>
  <c r="AN112" i="10" s="1"/>
  <c r="J110" i="10"/>
  <c r="W110" i="10" s="1"/>
  <c r="AE110" i="10" s="1"/>
  <c r="AO110" i="10" s="1"/>
  <c r="H104" i="10"/>
  <c r="V104" i="10" s="1"/>
  <c r="AD104" i="10" s="1"/>
  <c r="AN104" i="10" s="1"/>
  <c r="J102" i="10"/>
  <c r="W102" i="10" s="1"/>
  <c r="AE102" i="10" s="1"/>
  <c r="AO102" i="10" s="1"/>
  <c r="J117" i="10"/>
  <c r="W117" i="10" s="1"/>
  <c r="AE117" i="10" s="1"/>
  <c r="AO117" i="10" s="1"/>
  <c r="J113" i="10"/>
  <c r="W113" i="10" s="1"/>
  <c r="AE113" i="10" s="1"/>
  <c r="AO113" i="10" s="1"/>
  <c r="H107" i="10"/>
  <c r="V107" i="10" s="1"/>
  <c r="AD107" i="10" s="1"/>
  <c r="AN107" i="10" s="1"/>
  <c r="J105" i="10"/>
  <c r="W105" i="10" s="1"/>
  <c r="AE105" i="10" s="1"/>
  <c r="AO105" i="10" s="1"/>
  <c r="H115" i="10"/>
  <c r="V115" i="10" s="1"/>
  <c r="AD115" i="10" s="1"/>
  <c r="AN115" i="10" s="1"/>
  <c r="L112" i="10"/>
  <c r="L121" i="10"/>
  <c r="H108" i="10"/>
  <c r="V108" i="10" s="1"/>
  <c r="AD108" i="10" s="1"/>
  <c r="AN108" i="10" s="1"/>
  <c r="H94" i="10"/>
  <c r="V94" i="10" s="1"/>
  <c r="AD94" i="10" s="1"/>
  <c r="AN94" i="10" s="1"/>
  <c r="L133" i="10"/>
  <c r="H110" i="10"/>
  <c r="V110" i="10" s="1"/>
  <c r="AD110" i="10" s="1"/>
  <c r="AN110" i="10" s="1"/>
  <c r="L95" i="10"/>
  <c r="J87" i="10"/>
  <c r="W87" i="10" s="1"/>
  <c r="AE87" i="10" s="1"/>
  <c r="AO87" i="10" s="1"/>
  <c r="L85" i="10"/>
  <c r="J79" i="10"/>
  <c r="W79" i="10" s="1"/>
  <c r="AE79" i="10" s="1"/>
  <c r="AO79" i="10" s="1"/>
  <c r="L77" i="10"/>
  <c r="L167" i="10"/>
  <c r="H100" i="10"/>
  <c r="V100" i="10" s="1"/>
  <c r="AD100" i="10" s="1"/>
  <c r="AN100" i="10" s="1"/>
  <c r="H92" i="10"/>
  <c r="V92" i="10" s="1"/>
  <c r="AD92" i="10" s="1"/>
  <c r="AN92" i="10" s="1"/>
  <c r="L88" i="10"/>
  <c r="H84" i="10"/>
  <c r="V84" i="10" s="1"/>
  <c r="AD84" i="10" s="1"/>
  <c r="AN84" i="10" s="1"/>
  <c r="L80" i="10"/>
  <c r="H76" i="10"/>
  <c r="V76" i="10" s="1"/>
  <c r="AD76" i="10" s="1"/>
  <c r="AN76" i="10" s="1"/>
  <c r="L72" i="10"/>
  <c r="L130" i="10"/>
  <c r="L128" i="10"/>
  <c r="L126" i="10"/>
  <c r="L124" i="10"/>
  <c r="J95" i="10"/>
  <c r="W95" i="10" s="1"/>
  <c r="AE95" i="10" s="1"/>
  <c r="AO95" i="10" s="1"/>
  <c r="H87" i="10"/>
  <c r="V87" i="10" s="1"/>
  <c r="AD87" i="10" s="1"/>
  <c r="AN87" i="10" s="1"/>
  <c r="H79" i="10"/>
  <c r="V79" i="10" s="1"/>
  <c r="AD79" i="10" s="1"/>
  <c r="AN79" i="10" s="1"/>
  <c r="L122" i="10"/>
  <c r="H117" i="10"/>
  <c r="V117" i="10" s="1"/>
  <c r="AD117" i="10" s="1"/>
  <c r="AN117" i="10" s="1"/>
  <c r="H113" i="10"/>
  <c r="V113" i="10" s="1"/>
  <c r="AD113" i="10" s="1"/>
  <c r="AN113" i="10" s="1"/>
  <c r="H102" i="10"/>
  <c r="V102" i="10" s="1"/>
  <c r="AD102" i="10" s="1"/>
  <c r="AN102" i="10" s="1"/>
  <c r="H99" i="10"/>
  <c r="V99" i="10" s="1"/>
  <c r="AD99" i="10" s="1"/>
  <c r="AN99" i="10" s="1"/>
  <c r="H90" i="10"/>
  <c r="V90" i="10" s="1"/>
  <c r="AD90" i="10" s="1"/>
  <c r="AN90" i="10" s="1"/>
  <c r="J88" i="10"/>
  <c r="W88" i="10" s="1"/>
  <c r="AE88" i="10" s="1"/>
  <c r="AO88" i="10" s="1"/>
  <c r="H82" i="10"/>
  <c r="V82" i="10" s="1"/>
  <c r="AD82" i="10" s="1"/>
  <c r="AN82" i="10" s="1"/>
  <c r="L135" i="10"/>
  <c r="L131" i="10"/>
  <c r="L129" i="10"/>
  <c r="L127" i="10"/>
  <c r="L125" i="10"/>
  <c r="L123" i="10"/>
  <c r="H96" i="10"/>
  <c r="V96" i="10" s="1"/>
  <c r="AD96" i="10" s="1"/>
  <c r="AN96" i="10" s="1"/>
  <c r="L87" i="10"/>
  <c r="L79" i="10"/>
  <c r="L119" i="10"/>
  <c r="L96" i="10"/>
  <c r="L81" i="10"/>
  <c r="H80" i="10"/>
  <c r="J78" i="10"/>
  <c r="W78" i="10" s="1"/>
  <c r="AE78" i="10" s="1"/>
  <c r="AO78" i="10" s="1"/>
  <c r="H63" i="10"/>
  <c r="H55" i="10"/>
  <c r="H47" i="10"/>
  <c r="H116" i="10"/>
  <c r="V116" i="10" s="1"/>
  <c r="AD116" i="10" s="1"/>
  <c r="AN116" i="10" s="1"/>
  <c r="J96" i="10"/>
  <c r="W96" i="10" s="1"/>
  <c r="AE96" i="10" s="1"/>
  <c r="AO96" i="10" s="1"/>
  <c r="L94" i="10"/>
  <c r="L84" i="10"/>
  <c r="J75" i="10"/>
  <c r="W75" i="10" s="1"/>
  <c r="AE75" i="10" s="1"/>
  <c r="AO75" i="10" s="1"/>
  <c r="L67" i="10"/>
  <c r="J64" i="10"/>
  <c r="W64" i="10" s="1"/>
  <c r="AE64" i="10" s="1"/>
  <c r="AO64" i="10" s="1"/>
  <c r="L62" i="10"/>
  <c r="L145" i="10"/>
  <c r="J108" i="10"/>
  <c r="W108" i="10" s="1"/>
  <c r="AE108" i="10" s="1"/>
  <c r="AO108" i="10" s="1"/>
  <c r="L101" i="10"/>
  <c r="J94" i="10"/>
  <c r="W94" i="10" s="1"/>
  <c r="AE94" i="10" s="1"/>
  <c r="AO94" i="10" s="1"/>
  <c r="H93" i="10"/>
  <c r="V93" i="10" s="1"/>
  <c r="AD93" i="10" s="1"/>
  <c r="AN93" i="10" s="1"/>
  <c r="L120" i="10"/>
  <c r="J111" i="10"/>
  <c r="W111" i="10" s="1"/>
  <c r="AE111" i="10" s="1"/>
  <c r="AO111" i="10" s="1"/>
  <c r="H88" i="10"/>
  <c r="J83" i="10"/>
  <c r="W83" i="10" s="1"/>
  <c r="AE83" i="10" s="1"/>
  <c r="AO83" i="10" s="1"/>
  <c r="J67" i="10"/>
  <c r="W67" i="10" s="1"/>
  <c r="AE67" i="10" s="1"/>
  <c r="AO67" i="10" s="1"/>
  <c r="J62" i="10"/>
  <c r="W62" i="10" s="1"/>
  <c r="AE62" i="10" s="1"/>
  <c r="AO62" i="10" s="1"/>
  <c r="J54" i="10"/>
  <c r="W54" i="10" s="1"/>
  <c r="AE54" i="10" s="1"/>
  <c r="AO54" i="10" s="1"/>
  <c r="J46" i="10"/>
  <c r="W46" i="10" s="1"/>
  <c r="AE46" i="10" s="1"/>
  <c r="AO46" i="10" s="1"/>
  <c r="J103" i="10"/>
  <c r="W103" i="10" s="1"/>
  <c r="AE103" i="10" s="1"/>
  <c r="AO103" i="10" s="1"/>
  <c r="M72" i="10"/>
  <c r="AG72" i="10" s="1"/>
  <c r="AQ72" i="10" s="1"/>
  <c r="L69" i="10"/>
  <c r="L63" i="10"/>
  <c r="J57" i="10"/>
  <c r="W57" i="10" s="1"/>
  <c r="AE57" i="10" s="1"/>
  <c r="AO57" i="10" s="1"/>
  <c r="L55" i="10"/>
  <c r="J115" i="10"/>
  <c r="W115" i="10" s="1"/>
  <c r="AE115" i="10" s="1"/>
  <c r="AO115" i="10" s="1"/>
  <c r="H105" i="10"/>
  <c r="L92" i="10"/>
  <c r="L76" i="10"/>
  <c r="J72" i="10"/>
  <c r="W72" i="10" s="1"/>
  <c r="AE72" i="10" s="1"/>
  <c r="AO72" i="10" s="1"/>
  <c r="J71" i="10"/>
  <c r="W71" i="10" s="1"/>
  <c r="AE71" i="10" s="1"/>
  <c r="AO71" i="10" s="1"/>
  <c r="H67" i="10"/>
  <c r="V67" i="10" s="1"/>
  <c r="AD67" i="10" s="1"/>
  <c r="AN67" i="10" s="1"/>
  <c r="H62" i="10"/>
  <c r="V62" i="10" s="1"/>
  <c r="AD62" i="10" s="1"/>
  <c r="AN62" i="10" s="1"/>
  <c r="H54" i="10"/>
  <c r="V54" i="10" s="1"/>
  <c r="AD54" i="10" s="1"/>
  <c r="AN54" i="10" s="1"/>
  <c r="L106" i="10"/>
  <c r="J49" i="10"/>
  <c r="W49" i="10" s="1"/>
  <c r="AE49" i="10" s="1"/>
  <c r="AO49" i="10" s="1"/>
  <c r="J47" i="10"/>
  <c r="W47" i="10" s="1"/>
  <c r="AE47" i="10" s="1"/>
  <c r="AO47" i="10" s="1"/>
  <c r="H37" i="10"/>
  <c r="V37" i="10" s="1"/>
  <c r="AD37" i="10" s="1"/>
  <c r="AN37" i="10" s="1"/>
  <c r="H29" i="10"/>
  <c r="H21" i="10"/>
  <c r="M20" i="10"/>
  <c r="AG20" i="10" s="1"/>
  <c r="AQ20" i="10" s="1"/>
  <c r="H13" i="10"/>
  <c r="V13" i="10" s="1"/>
  <c r="AD13" i="10" s="1"/>
  <c r="AN13" i="10" s="1"/>
  <c r="H5" i="10"/>
  <c r="V5" i="10" s="1"/>
  <c r="AD5" i="10" s="1"/>
  <c r="AN5" i="10" s="1"/>
  <c r="L64" i="10"/>
  <c r="H49" i="10"/>
  <c r="V49" i="10" s="1"/>
  <c r="AD49" i="10" s="1"/>
  <c r="AN49" i="10" s="1"/>
  <c r="J38" i="10"/>
  <c r="W38" i="10" s="1"/>
  <c r="AE38" i="10" s="1"/>
  <c r="AO38" i="10" s="1"/>
  <c r="L36" i="10"/>
  <c r="M31" i="10"/>
  <c r="AG31" i="10" s="1"/>
  <c r="AQ31" i="10" s="1"/>
  <c r="J30" i="10"/>
  <c r="W30" i="10" s="1"/>
  <c r="AE30" i="10" s="1"/>
  <c r="AO30" i="10" s="1"/>
  <c r="L28" i="10"/>
  <c r="J22" i="10"/>
  <c r="W22" i="10" s="1"/>
  <c r="AE22" i="10" s="1"/>
  <c r="AO22" i="10" s="1"/>
  <c r="L20" i="10"/>
  <c r="J14" i="10"/>
  <c r="W14" i="10" s="1"/>
  <c r="AE14" i="10" s="1"/>
  <c r="AO14" i="10" s="1"/>
  <c r="L12" i="10"/>
  <c r="M7" i="10"/>
  <c r="AG7" i="10" s="1"/>
  <c r="AQ7" i="10" s="1"/>
  <c r="J6" i="10"/>
  <c r="W6" i="10" s="1"/>
  <c r="AE6" i="10" s="1"/>
  <c r="AO6" i="10" s="1"/>
  <c r="L4" i="10"/>
  <c r="L104" i="10"/>
  <c r="J91" i="10"/>
  <c r="W91" i="10" s="1"/>
  <c r="AE91" i="10" s="1"/>
  <c r="AO91" i="10" s="1"/>
  <c r="H52" i="10"/>
  <c r="V52" i="10" s="1"/>
  <c r="AD52" i="10" s="1"/>
  <c r="AN52" i="10" s="1"/>
  <c r="H77" i="10"/>
  <c r="H74" i="10"/>
  <c r="V74" i="10" s="1"/>
  <c r="AD74" i="10" s="1"/>
  <c r="AN74" i="10" s="1"/>
  <c r="J63" i="10"/>
  <c r="W63" i="10" s="1"/>
  <c r="AE63" i="10" s="1"/>
  <c r="AO63" i="10" s="1"/>
  <c r="L46" i="10"/>
  <c r="J4" i="10"/>
  <c r="W4" i="10" s="1"/>
  <c r="AE4" i="10" s="1"/>
  <c r="AO4" i="10" s="1"/>
  <c r="J80" i="10"/>
  <c r="W80" i="10" s="1"/>
  <c r="AE80" i="10" s="1"/>
  <c r="AO80" i="10" s="1"/>
  <c r="J55" i="10"/>
  <c r="W55" i="10" s="1"/>
  <c r="AE55" i="10" s="1"/>
  <c r="AO55" i="10" s="1"/>
  <c r="L54" i="10"/>
  <c r="L48" i="10"/>
  <c r="J39" i="10"/>
  <c r="W39" i="10" s="1"/>
  <c r="AE39" i="10" s="1"/>
  <c r="AO39" i="10" s="1"/>
  <c r="L37" i="10"/>
  <c r="J31" i="10"/>
  <c r="W31" i="10" s="1"/>
  <c r="AE31" i="10" s="1"/>
  <c r="AO31" i="10" s="1"/>
  <c r="L29" i="10"/>
  <c r="J23" i="10"/>
  <c r="W23" i="10" s="1"/>
  <c r="AE23" i="10" s="1"/>
  <c r="AO23" i="10" s="1"/>
  <c r="L21" i="10"/>
  <c r="J15" i="10"/>
  <c r="W15" i="10" s="1"/>
  <c r="AE15" i="10" s="1"/>
  <c r="AO15" i="10" s="1"/>
  <c r="L13" i="10"/>
  <c r="J7" i="10"/>
  <c r="W7" i="10" s="1"/>
  <c r="AE7" i="10" s="1"/>
  <c r="AO7" i="10" s="1"/>
  <c r="L5" i="10"/>
  <c r="H85" i="10"/>
  <c r="V85" i="10" s="1"/>
  <c r="AD85" i="10" s="1"/>
  <c r="AN85" i="10" s="1"/>
  <c r="L78" i="10"/>
  <c r="H72" i="10"/>
  <c r="H60" i="10"/>
  <c r="L56" i="10"/>
  <c r="J50" i="10"/>
  <c r="W50" i="10" s="1"/>
  <c r="AE50" i="10" s="1"/>
  <c r="AO50" i="10" s="1"/>
  <c r="J48" i="10"/>
  <c r="W48" i="10" s="1"/>
  <c r="AE48" i="10" s="1"/>
  <c r="AO48" i="10" s="1"/>
  <c r="H28" i="10"/>
  <c r="V28" i="10" s="1"/>
  <c r="AD28" i="10" s="1"/>
  <c r="AN28" i="10" s="1"/>
  <c r="H4" i="10"/>
  <c r="V4" i="10" s="1"/>
  <c r="AD4" i="10" s="1"/>
  <c r="AN4" i="10" s="1"/>
  <c r="J70" i="10"/>
  <c r="W70" i="10" s="1"/>
  <c r="AE70" i="10" s="1"/>
  <c r="AO70" i="10" s="1"/>
  <c r="H69" i="10"/>
  <c r="V69" i="10" s="1"/>
  <c r="AD69" i="10" s="1"/>
  <c r="AN69" i="10" s="1"/>
  <c r="J58" i="10"/>
  <c r="W58" i="10" s="1"/>
  <c r="AE58" i="10" s="1"/>
  <c r="AO58" i="10" s="1"/>
  <c r="H57" i="10"/>
  <c r="V57" i="10" s="1"/>
  <c r="AD57" i="10" s="1"/>
  <c r="AN57" i="10" s="1"/>
  <c r="J56" i="10"/>
  <c r="W56" i="10" s="1"/>
  <c r="AE56" i="10" s="1"/>
  <c r="AO56" i="10" s="1"/>
  <c r="H50" i="10"/>
  <c r="V50" i="10" s="1"/>
  <c r="AD50" i="10" s="1"/>
  <c r="AN50" i="10" s="1"/>
  <c r="L45" i="10"/>
  <c r="H39" i="10"/>
  <c r="V39" i="10" s="1"/>
  <c r="AD39" i="10" s="1"/>
  <c r="AN39" i="10" s="1"/>
  <c r="J37" i="10"/>
  <c r="W37" i="10" s="1"/>
  <c r="AE37" i="10" s="1"/>
  <c r="AO37" i="10" s="1"/>
  <c r="L35" i="10"/>
  <c r="L141" i="10"/>
  <c r="L68" i="10"/>
  <c r="H65" i="10"/>
  <c r="V65" i="10" s="1"/>
  <c r="AD65" i="10" s="1"/>
  <c r="AN65" i="10" s="1"/>
  <c r="H58" i="10"/>
  <c r="V58" i="10" s="1"/>
  <c r="AD58" i="10" s="1"/>
  <c r="AN58" i="10" s="1"/>
  <c r="L47" i="10"/>
  <c r="H42" i="10"/>
  <c r="V42" i="10" s="1"/>
  <c r="AD42" i="10" s="1"/>
  <c r="AN42" i="10" s="1"/>
  <c r="L38" i="10"/>
  <c r="H34" i="10"/>
  <c r="V34" i="10" s="1"/>
  <c r="AD34" i="10" s="1"/>
  <c r="AN34" i="10" s="1"/>
  <c r="L30" i="10"/>
  <c r="F4" i="10"/>
  <c r="S5" i="10"/>
  <c r="X5" i="10" s="1"/>
  <c r="AF5" i="10" s="1"/>
  <c r="AP5" i="10" s="1"/>
  <c r="L6" i="10"/>
  <c r="K8" i="10"/>
  <c r="L9" i="10"/>
  <c r="U10" i="10"/>
  <c r="S10" i="10"/>
  <c r="X10" i="10" s="1"/>
  <c r="AF10" i="10" s="1"/>
  <c r="AP10" i="10" s="1"/>
  <c r="L11" i="10"/>
  <c r="K12" i="10"/>
  <c r="Y13" i="10"/>
  <c r="AC13" i="10"/>
  <c r="E14" i="10"/>
  <c r="AC15" i="10"/>
  <c r="AA15" i="10"/>
  <c r="J16" i="10"/>
  <c r="W16" i="10" s="1"/>
  <c r="AE16" i="10" s="1"/>
  <c r="AO16" i="10" s="1"/>
  <c r="AM17" i="10"/>
  <c r="AH17" i="10"/>
  <c r="G18" i="10"/>
  <c r="O18" i="10" s="1"/>
  <c r="G23" i="10"/>
  <c r="O23" i="10" s="1"/>
  <c r="E25" i="10"/>
  <c r="I26" i="10"/>
  <c r="C27" i="10"/>
  <c r="AM27" i="10"/>
  <c r="AM28" i="10"/>
  <c r="AH28" i="10"/>
  <c r="I29" i="10"/>
  <c r="K30" i="10"/>
  <c r="AM33" i="10"/>
  <c r="AH33" i="10"/>
  <c r="Z34" i="10"/>
  <c r="AM36" i="10"/>
  <c r="AH36" i="10"/>
  <c r="L39" i="10"/>
  <c r="G4" i="10"/>
  <c r="O4" i="10" s="1"/>
  <c r="Z5" i="10"/>
  <c r="Z8" i="10"/>
  <c r="E9" i="10"/>
  <c r="F12" i="10"/>
  <c r="L14" i="10"/>
  <c r="K16" i="10"/>
  <c r="L17" i="10"/>
  <c r="H18" i="10"/>
  <c r="J19" i="10"/>
  <c r="W19" i="10" s="1"/>
  <c r="AE19" i="10" s="1"/>
  <c r="AO19" i="10" s="1"/>
  <c r="I19" i="10"/>
  <c r="H19" i="10"/>
  <c r="V19" i="10" s="1"/>
  <c r="AD19" i="10" s="1"/>
  <c r="AN19" i="10" s="1"/>
  <c r="G19" i="10"/>
  <c r="O19" i="10" s="1"/>
  <c r="N19" i="10"/>
  <c r="F19" i="10"/>
  <c r="M19" i="10"/>
  <c r="AG19" i="10" s="1"/>
  <c r="AQ19" i="10" s="1"/>
  <c r="E19" i="10"/>
  <c r="AC19" i="10"/>
  <c r="N21" i="10"/>
  <c r="AA22" i="10"/>
  <c r="Y22" i="10"/>
  <c r="H23" i="10"/>
  <c r="V23" i="10" s="1"/>
  <c r="AD23" i="10" s="1"/>
  <c r="AN23" i="10" s="1"/>
  <c r="F25" i="10"/>
  <c r="K27" i="10"/>
  <c r="J29" i="10"/>
  <c r="W29" i="10" s="1"/>
  <c r="AE29" i="10" s="1"/>
  <c r="AO29" i="10" s="1"/>
  <c r="C30" i="10"/>
  <c r="N37" i="10"/>
  <c r="AC39" i="10"/>
  <c r="AA39" i="10"/>
  <c r="Y39" i="10"/>
  <c r="Y47" i="10"/>
  <c r="AA47" i="10"/>
  <c r="AC47" i="10"/>
  <c r="E8" i="4"/>
  <c r="AL84" i="10"/>
  <c r="AL76" i="10"/>
  <c r="AL68" i="10"/>
  <c r="AL87" i="10"/>
  <c r="AL79" i="10"/>
  <c r="AL82" i="10"/>
  <c r="AL74" i="10"/>
  <c r="AL85" i="10"/>
  <c r="AL77" i="10"/>
  <c r="AL69" i="10"/>
  <c r="AL88" i="10"/>
  <c r="AL81" i="10"/>
  <c r="AL73" i="10"/>
  <c r="AL66" i="10"/>
  <c r="AL61" i="10"/>
  <c r="AL72" i="10"/>
  <c r="AL64" i="10"/>
  <c r="AL59" i="10"/>
  <c r="AL62" i="10"/>
  <c r="AL86" i="10"/>
  <c r="AL67" i="10"/>
  <c r="AL83" i="10"/>
  <c r="AL80" i="10"/>
  <c r="AL75" i="10"/>
  <c r="AL65" i="10"/>
  <c r="AL60" i="10"/>
  <c r="AL70" i="10"/>
  <c r="AL58" i="10"/>
  <c r="AL63" i="10"/>
  <c r="AL78" i="10"/>
  <c r="AL71" i="10"/>
  <c r="AA3" i="10"/>
  <c r="Y3" i="10"/>
  <c r="N4" i="10"/>
  <c r="AA5" i="10"/>
  <c r="N7" i="10"/>
  <c r="Y7" i="10"/>
  <c r="F9" i="10"/>
  <c r="G12" i="10"/>
  <c r="O12" i="10" s="1"/>
  <c r="Z13" i="10"/>
  <c r="Z16" i="10"/>
  <c r="E17" i="10"/>
  <c r="I18" i="10"/>
  <c r="C19" i="10"/>
  <c r="AM20" i="10"/>
  <c r="AH20" i="10"/>
  <c r="I21" i="10"/>
  <c r="K22" i="10"/>
  <c r="U26" i="10"/>
  <c r="S26" i="10"/>
  <c r="X26" i="10" s="1"/>
  <c r="AF26" i="10" s="1"/>
  <c r="AP26" i="10" s="1"/>
  <c r="L27" i="10"/>
  <c r="K28" i="10"/>
  <c r="Y29" i="10"/>
  <c r="AC29" i="10"/>
  <c r="E30" i="10"/>
  <c r="L31" i="10"/>
  <c r="J35" i="10"/>
  <c r="W35" i="10" s="1"/>
  <c r="AE35" i="10" s="1"/>
  <c r="AO35" i="10" s="1"/>
  <c r="Y37" i="10"/>
  <c r="AC37" i="10"/>
  <c r="AA37" i="10"/>
  <c r="AM41" i="10"/>
  <c r="AH41" i="10"/>
  <c r="T112" i="10"/>
  <c r="T104" i="10"/>
  <c r="T96" i="10"/>
  <c r="T119" i="10"/>
  <c r="T107" i="10"/>
  <c r="T99" i="10"/>
  <c r="T110" i="10"/>
  <c r="T102" i="10"/>
  <c r="T94" i="10"/>
  <c r="T113" i="10"/>
  <c r="T105" i="10"/>
  <c r="T117" i="10"/>
  <c r="T108" i="10"/>
  <c r="T111" i="10"/>
  <c r="T103" i="10"/>
  <c r="T101" i="10"/>
  <c r="T90" i="10"/>
  <c r="T116" i="10"/>
  <c r="T106" i="10"/>
  <c r="T97" i="10"/>
  <c r="T115" i="10"/>
  <c r="T100" i="10"/>
  <c r="T98" i="10"/>
  <c r="T95" i="10"/>
  <c r="T91" i="10"/>
  <c r="T118" i="10"/>
  <c r="T92" i="10"/>
  <c r="T93" i="10"/>
  <c r="T114" i="10"/>
  <c r="T109" i="10"/>
  <c r="T89" i="10"/>
  <c r="P21" i="10"/>
  <c r="P13" i="10"/>
  <c r="P5" i="10"/>
  <c r="P24" i="10"/>
  <c r="P16" i="10"/>
  <c r="P8" i="10"/>
  <c r="P19" i="10"/>
  <c r="P11" i="10"/>
  <c r="P3" i="10"/>
  <c r="P22" i="10"/>
  <c r="P14" i="10"/>
  <c r="P6" i="10"/>
  <c r="P17" i="10"/>
  <c r="P9" i="10"/>
  <c r="P20" i="10"/>
  <c r="P12" i="10"/>
  <c r="P4" i="10"/>
  <c r="D6" i="4"/>
  <c r="P86" i="10"/>
  <c r="P78" i="10"/>
  <c r="P70" i="10"/>
  <c r="P81" i="10"/>
  <c r="P84" i="10"/>
  <c r="P76" i="10"/>
  <c r="P87" i="10"/>
  <c r="P79" i="10"/>
  <c r="P71" i="10"/>
  <c r="P82" i="10"/>
  <c r="P83" i="10"/>
  <c r="P75" i="10"/>
  <c r="P73" i="10"/>
  <c r="P63" i="10"/>
  <c r="P88" i="10"/>
  <c r="P74" i="10"/>
  <c r="P69" i="10"/>
  <c r="P66" i="10"/>
  <c r="P61" i="10"/>
  <c r="P77" i="10"/>
  <c r="P72" i="10"/>
  <c r="P85" i="10"/>
  <c r="P68" i="10"/>
  <c r="P64" i="10"/>
  <c r="P59" i="10"/>
  <c r="P80" i="10"/>
  <c r="P67" i="10"/>
  <c r="P62" i="10"/>
  <c r="P60" i="10"/>
  <c r="P58" i="10"/>
  <c r="P65" i="10"/>
  <c r="E5" i="4"/>
  <c r="C7" i="4"/>
  <c r="AL221" i="10"/>
  <c r="AL220" i="10"/>
  <c r="AL218" i="10"/>
  <c r="AL216" i="10"/>
  <c r="AL214" i="10"/>
  <c r="AL217" i="10"/>
  <c r="AL219" i="10"/>
  <c r="AL212" i="10"/>
  <c r="AL210" i="10"/>
  <c r="AL208" i="10"/>
  <c r="AL206" i="10"/>
  <c r="AL204" i="10"/>
  <c r="AL202" i="10"/>
  <c r="AL200" i="10"/>
  <c r="AL198" i="10"/>
  <c r="AL196" i="10"/>
  <c r="AL203" i="10"/>
  <c r="AL205" i="10"/>
  <c r="AL195" i="10"/>
  <c r="AL193" i="10"/>
  <c r="AL191" i="10"/>
  <c r="AL189" i="10"/>
  <c r="AL187" i="10"/>
  <c r="AL185" i="10"/>
  <c r="AL183" i="10"/>
  <c r="AL181" i="10"/>
  <c r="AL179" i="10"/>
  <c r="AL207" i="10"/>
  <c r="AL215" i="10"/>
  <c r="AL209" i="10"/>
  <c r="AL201" i="10"/>
  <c r="AL197" i="10"/>
  <c r="AL211" i="10"/>
  <c r="AL199" i="10"/>
  <c r="AL213" i="10"/>
  <c r="AL192" i="10"/>
  <c r="AL190" i="10"/>
  <c r="AL188" i="10"/>
  <c r="AL186" i="10"/>
  <c r="AL182" i="10"/>
  <c r="AL194" i="10"/>
  <c r="AL180" i="10"/>
  <c r="AL184" i="10"/>
  <c r="G7" i="10"/>
  <c r="O7" i="10" s="1"/>
  <c r="AA11" i="10"/>
  <c r="Y11" i="10"/>
  <c r="N12" i="10"/>
  <c r="AA13" i="10"/>
  <c r="N15" i="10"/>
  <c r="Y15" i="10"/>
  <c r="F17" i="10"/>
  <c r="P18" i="10"/>
  <c r="K19" i="10"/>
  <c r="J21" i="10"/>
  <c r="W21" i="10" s="1"/>
  <c r="AE21" i="10" s="1"/>
  <c r="AO21" i="10" s="1"/>
  <c r="C22" i="10"/>
  <c r="AC22" i="10"/>
  <c r="P23" i="10"/>
  <c r="N25" i="10"/>
  <c r="F28" i="10"/>
  <c r="S29" i="10"/>
  <c r="X29" i="10" s="1"/>
  <c r="AF29" i="10" s="1"/>
  <c r="AP29" i="10" s="1"/>
  <c r="H31" i="10"/>
  <c r="V31" i="10" s="1"/>
  <c r="AD31" i="10" s="1"/>
  <c r="AN31" i="10" s="1"/>
  <c r="L33" i="10"/>
  <c r="AL145" i="10"/>
  <c r="AL143" i="10"/>
  <c r="AL137" i="10"/>
  <c r="AL135" i="10"/>
  <c r="AL133" i="10"/>
  <c r="AL131" i="10"/>
  <c r="AL129" i="10"/>
  <c r="AL127" i="10"/>
  <c r="AL125" i="10"/>
  <c r="AL123" i="10"/>
  <c r="AL121" i="10"/>
  <c r="AL142" i="10"/>
  <c r="AL140" i="10"/>
  <c r="AL138" i="10"/>
  <c r="AL136" i="10"/>
  <c r="AL134" i="10"/>
  <c r="AL144" i="10"/>
  <c r="AL141" i="10"/>
  <c r="AL132" i="10"/>
  <c r="AL130" i="10"/>
  <c r="AL128" i="10"/>
  <c r="AL126" i="10"/>
  <c r="AL124" i="10"/>
  <c r="AL122" i="10"/>
  <c r="AL120" i="10"/>
  <c r="AL139" i="10"/>
  <c r="D3" i="4"/>
  <c r="E3" i="4"/>
  <c r="AL159" i="10"/>
  <c r="AL167" i="10"/>
  <c r="AL165" i="10"/>
  <c r="AL163" i="10"/>
  <c r="AL161" i="10"/>
  <c r="AL162" i="10"/>
  <c r="AL164" i="10"/>
  <c r="AL166" i="10"/>
  <c r="AL160" i="10"/>
  <c r="AL168" i="10"/>
  <c r="T221" i="10"/>
  <c r="T219" i="10"/>
  <c r="T217" i="10"/>
  <c r="T215" i="10"/>
  <c r="T220" i="10"/>
  <c r="T218" i="10"/>
  <c r="T216" i="10"/>
  <c r="T214" i="10"/>
  <c r="T213" i="10"/>
  <c r="T212" i="10"/>
  <c r="T210" i="10"/>
  <c r="T208" i="10"/>
  <c r="T206" i="10"/>
  <c r="T204" i="10"/>
  <c r="T202" i="10"/>
  <c r="T200" i="10"/>
  <c r="T209" i="10"/>
  <c r="T197" i="10"/>
  <c r="T211" i="10"/>
  <c r="T195" i="10"/>
  <c r="T193" i="10"/>
  <c r="T191" i="10"/>
  <c r="T189" i="10"/>
  <c r="T187" i="10"/>
  <c r="T185" i="10"/>
  <c r="T183" i="10"/>
  <c r="T181" i="10"/>
  <c r="T179" i="10"/>
  <c r="T201" i="10"/>
  <c r="T198" i="10"/>
  <c r="T196" i="10"/>
  <c r="T194" i="10"/>
  <c r="T192" i="10"/>
  <c r="T190" i="10"/>
  <c r="T188" i="10"/>
  <c r="T186" i="10"/>
  <c r="T184" i="10"/>
  <c r="T182" i="10"/>
  <c r="T180" i="10"/>
  <c r="T207" i="10"/>
  <c r="T205" i="10"/>
  <c r="T199" i="10"/>
  <c r="T203" i="10"/>
  <c r="AL19" i="10"/>
  <c r="AL11" i="10"/>
  <c r="AL3" i="10"/>
  <c r="AL22" i="10"/>
  <c r="AL14" i="10"/>
  <c r="AL6" i="10"/>
  <c r="AL17" i="10"/>
  <c r="AL9" i="10"/>
  <c r="AL20" i="10"/>
  <c r="AL12" i="10"/>
  <c r="AL4" i="10"/>
  <c r="AL23" i="10"/>
  <c r="AL15" i="10"/>
  <c r="AL7" i="10"/>
  <c r="AL18" i="10"/>
  <c r="AL10" i="10"/>
  <c r="C4" i="4"/>
  <c r="C12" i="4"/>
  <c r="AL45" i="10"/>
  <c r="AL43" i="10"/>
  <c r="AL46" i="10"/>
  <c r="AL44" i="10"/>
  <c r="AL42" i="10"/>
  <c r="AL35" i="10"/>
  <c r="AL27" i="10"/>
  <c r="AL38" i="10"/>
  <c r="AL30" i="10"/>
  <c r="AL41" i="10"/>
  <c r="AL33" i="10"/>
  <c r="AL25" i="10"/>
  <c r="AL36" i="10"/>
  <c r="AL28" i="10"/>
  <c r="AL47" i="10"/>
  <c r="AL39" i="10"/>
  <c r="AL31" i="10"/>
  <c r="AL34" i="10"/>
  <c r="AL26" i="10"/>
  <c r="AL37" i="10"/>
  <c r="AL40" i="10"/>
  <c r="AL32" i="10"/>
  <c r="F236" i="10"/>
  <c r="F234" i="10"/>
  <c r="F232" i="10"/>
  <c r="N228" i="10"/>
  <c r="E228" i="10"/>
  <c r="I236" i="10"/>
  <c r="I234" i="10"/>
  <c r="I232" i="10"/>
  <c r="I230" i="10"/>
  <c r="I228" i="10"/>
  <c r="K236" i="10"/>
  <c r="G232" i="10"/>
  <c r="O232" i="10" s="1"/>
  <c r="E226" i="10"/>
  <c r="G234" i="10"/>
  <c r="O234" i="10" s="1"/>
  <c r="F233" i="10"/>
  <c r="K231" i="10"/>
  <c r="N224" i="10"/>
  <c r="E224" i="10"/>
  <c r="N222" i="10"/>
  <c r="E222" i="10"/>
  <c r="G236" i="10"/>
  <c r="O236" i="10" s="1"/>
  <c r="F235" i="10"/>
  <c r="F231" i="10"/>
  <c r="N226" i="10"/>
  <c r="C235" i="10"/>
  <c r="C231" i="10"/>
  <c r="K230" i="10"/>
  <c r="F229" i="10"/>
  <c r="K226" i="10"/>
  <c r="K228" i="10"/>
  <c r="I226" i="10"/>
  <c r="G230" i="10"/>
  <c r="O230" i="10" s="1"/>
  <c r="C225" i="10"/>
  <c r="C221" i="10"/>
  <c r="C217" i="10"/>
  <c r="F214" i="10"/>
  <c r="G222" i="10"/>
  <c r="O222" i="10" s="1"/>
  <c r="G216" i="10"/>
  <c r="O216" i="10" s="1"/>
  <c r="E214" i="10"/>
  <c r="G211" i="10"/>
  <c r="O211" i="10" s="1"/>
  <c r="G209" i="10"/>
  <c r="O209" i="10" s="1"/>
  <c r="G207" i="10"/>
  <c r="O207" i="10" s="1"/>
  <c r="G205" i="10"/>
  <c r="O205" i="10" s="1"/>
  <c r="G203" i="10"/>
  <c r="O203" i="10" s="1"/>
  <c r="G201" i="10"/>
  <c r="O201" i="10" s="1"/>
  <c r="G199" i="10"/>
  <c r="O199" i="10" s="1"/>
  <c r="G224" i="10"/>
  <c r="O224" i="10" s="1"/>
  <c r="F211" i="10"/>
  <c r="K210" i="10"/>
  <c r="F209" i="10"/>
  <c r="K208" i="10"/>
  <c r="F207" i="10"/>
  <c r="K206" i="10"/>
  <c r="F205" i="10"/>
  <c r="K204" i="10"/>
  <c r="F203" i="10"/>
  <c r="K202" i="10"/>
  <c r="F201" i="10"/>
  <c r="K200" i="10"/>
  <c r="N220" i="10"/>
  <c r="K234" i="10"/>
  <c r="K232" i="10"/>
  <c r="F230" i="10"/>
  <c r="G228" i="10"/>
  <c r="O228" i="10" s="1"/>
  <c r="G226" i="10"/>
  <c r="O226" i="10" s="1"/>
  <c r="E218" i="10"/>
  <c r="N214" i="10"/>
  <c r="C211" i="10"/>
  <c r="C209" i="10"/>
  <c r="C207" i="10"/>
  <c r="C205" i="10"/>
  <c r="C203" i="10"/>
  <c r="F228" i="10"/>
  <c r="F226" i="10"/>
  <c r="G220" i="10"/>
  <c r="O220" i="10" s="1"/>
  <c r="N212" i="10"/>
  <c r="F210" i="10"/>
  <c r="E208" i="10"/>
  <c r="E202" i="10"/>
  <c r="K201" i="10"/>
  <c r="F200" i="10"/>
  <c r="I197" i="10"/>
  <c r="G196" i="10"/>
  <c r="O196" i="10" s="1"/>
  <c r="G194" i="10"/>
  <c r="O194" i="10" s="1"/>
  <c r="G192" i="10"/>
  <c r="O192" i="10" s="1"/>
  <c r="G190" i="10"/>
  <c r="O190" i="10" s="1"/>
  <c r="G188" i="10"/>
  <c r="O188" i="10" s="1"/>
  <c r="G186" i="10"/>
  <c r="O186" i="10" s="1"/>
  <c r="G184" i="10"/>
  <c r="O184" i="10" s="1"/>
  <c r="G182" i="10"/>
  <c r="O182" i="10" s="1"/>
  <c r="G180" i="10"/>
  <c r="O180" i="10" s="1"/>
  <c r="G178" i="10"/>
  <c r="O178" i="10" s="1"/>
  <c r="G176" i="10"/>
  <c r="O176" i="10" s="1"/>
  <c r="G174" i="10"/>
  <c r="O174" i="10" s="1"/>
  <c r="G172" i="10"/>
  <c r="O172" i="10" s="1"/>
  <c r="N216" i="10"/>
  <c r="F212" i="10"/>
  <c r="E210" i="10"/>
  <c r="K205" i="10"/>
  <c r="I201" i="10"/>
  <c r="E200" i="10"/>
  <c r="G197" i="10"/>
  <c r="O197" i="10" s="1"/>
  <c r="F196" i="10"/>
  <c r="F194" i="10"/>
  <c r="F192" i="10"/>
  <c r="F190" i="10"/>
  <c r="F188" i="10"/>
  <c r="K187" i="10"/>
  <c r="F186" i="10"/>
  <c r="K185" i="10"/>
  <c r="F184" i="10"/>
  <c r="K183" i="10"/>
  <c r="F182" i="10"/>
  <c r="K181" i="10"/>
  <c r="F180" i="10"/>
  <c r="K179" i="10"/>
  <c r="F178" i="10"/>
  <c r="K177" i="10"/>
  <c r="F176" i="10"/>
  <c r="K175" i="10"/>
  <c r="F174" i="10"/>
  <c r="C223" i="10"/>
  <c r="I217" i="10"/>
  <c r="C215" i="10"/>
  <c r="E212" i="10"/>
  <c r="K207" i="10"/>
  <c r="I205" i="10"/>
  <c r="K203" i="10"/>
  <c r="C201" i="10"/>
  <c r="F197" i="10"/>
  <c r="N196" i="10"/>
  <c r="E196" i="10"/>
  <c r="N194" i="10"/>
  <c r="E194" i="10"/>
  <c r="N192" i="10"/>
  <c r="E192" i="10"/>
  <c r="N190" i="10"/>
  <c r="E190" i="10"/>
  <c r="I189" i="10"/>
  <c r="N188" i="10"/>
  <c r="E188" i="10"/>
  <c r="I187" i="10"/>
  <c r="N186" i="10"/>
  <c r="E186" i="10"/>
  <c r="I185" i="10"/>
  <c r="N184" i="10"/>
  <c r="E184" i="10"/>
  <c r="I183" i="10"/>
  <c r="N182" i="10"/>
  <c r="E182" i="10"/>
  <c r="I181" i="10"/>
  <c r="N180" i="10"/>
  <c r="E180" i="10"/>
  <c r="I179" i="10"/>
  <c r="G217" i="10"/>
  <c r="O217" i="10" s="1"/>
  <c r="K209" i="10"/>
  <c r="I207" i="10"/>
  <c r="I203" i="10"/>
  <c r="K199" i="10"/>
  <c r="N225" i="10"/>
  <c r="G214" i="10"/>
  <c r="O214" i="10" s="1"/>
  <c r="K211" i="10"/>
  <c r="I209" i="10"/>
  <c r="N204" i="10"/>
  <c r="I199" i="10"/>
  <c r="E220" i="10"/>
  <c r="I211" i="10"/>
  <c r="N206" i="10"/>
  <c r="F204" i="10"/>
  <c r="N202" i="10"/>
  <c r="F199" i="10"/>
  <c r="K196" i="10"/>
  <c r="K194" i="10"/>
  <c r="F193" i="10"/>
  <c r="K192" i="10"/>
  <c r="F191" i="10"/>
  <c r="K190" i="10"/>
  <c r="F189" i="10"/>
  <c r="K188" i="10"/>
  <c r="F187" i="10"/>
  <c r="K186" i="10"/>
  <c r="F185" i="10"/>
  <c r="K184" i="10"/>
  <c r="F183" i="10"/>
  <c r="K182" i="10"/>
  <c r="F181" i="10"/>
  <c r="K180" i="10"/>
  <c r="F179" i="10"/>
  <c r="K178" i="10"/>
  <c r="F177" i="10"/>
  <c r="K176" i="10"/>
  <c r="F175" i="10"/>
  <c r="I190" i="10"/>
  <c r="C189" i="10"/>
  <c r="E187" i="10"/>
  <c r="N183" i="10"/>
  <c r="I177" i="10"/>
  <c r="E176" i="10"/>
  <c r="E175" i="10"/>
  <c r="E174" i="10"/>
  <c r="C173" i="10"/>
  <c r="E171" i="10"/>
  <c r="I170" i="10"/>
  <c r="E169" i="10"/>
  <c r="I168" i="10"/>
  <c r="E167" i="10"/>
  <c r="I166" i="10"/>
  <c r="E165" i="10"/>
  <c r="I164" i="10"/>
  <c r="E163" i="10"/>
  <c r="I162" i="10"/>
  <c r="N160" i="10"/>
  <c r="E160" i="10"/>
  <c r="N158" i="10"/>
  <c r="E158" i="10"/>
  <c r="N156" i="10"/>
  <c r="E156" i="10"/>
  <c r="N154" i="10"/>
  <c r="E154" i="10"/>
  <c r="N152" i="10"/>
  <c r="E152" i="10"/>
  <c r="N150" i="10"/>
  <c r="E150" i="10"/>
  <c r="I221" i="10"/>
  <c r="N210" i="10"/>
  <c r="I188" i="10"/>
  <c r="C187" i="10"/>
  <c r="E185" i="10"/>
  <c r="N181" i="10"/>
  <c r="E178" i="10"/>
  <c r="E177" i="10"/>
  <c r="C175" i="10"/>
  <c r="C171" i="10"/>
  <c r="C169" i="10"/>
  <c r="C167" i="10"/>
  <c r="C165" i="10"/>
  <c r="C163" i="10"/>
  <c r="C160" i="10"/>
  <c r="C158" i="10"/>
  <c r="C156" i="10"/>
  <c r="C154" i="10"/>
  <c r="C152" i="10"/>
  <c r="C150" i="10"/>
  <c r="F206" i="10"/>
  <c r="C199" i="10"/>
  <c r="N195" i="10"/>
  <c r="I186" i="10"/>
  <c r="C185" i="10"/>
  <c r="E183" i="10"/>
  <c r="N179" i="10"/>
  <c r="C177" i="10"/>
  <c r="N173" i="10"/>
  <c r="N172" i="10"/>
  <c r="G170" i="10"/>
  <c r="O170" i="10" s="1"/>
  <c r="G168" i="10"/>
  <c r="O168" i="10" s="1"/>
  <c r="G166" i="10"/>
  <c r="O166" i="10" s="1"/>
  <c r="G164" i="10"/>
  <c r="O164" i="10" s="1"/>
  <c r="G162" i="10"/>
  <c r="O162" i="10" s="1"/>
  <c r="E206" i="10"/>
  <c r="K197" i="10"/>
  <c r="N193" i="10"/>
  <c r="I184" i="10"/>
  <c r="C183" i="10"/>
  <c r="E181" i="10"/>
  <c r="K172" i="10"/>
  <c r="N171" i="10"/>
  <c r="F170" i="10"/>
  <c r="F168" i="10"/>
  <c r="F166" i="10"/>
  <c r="F164" i="10"/>
  <c r="F162" i="10"/>
  <c r="K160" i="10"/>
  <c r="K158" i="10"/>
  <c r="K156" i="10"/>
  <c r="K154" i="10"/>
  <c r="K152" i="10"/>
  <c r="K150" i="10"/>
  <c r="K148" i="10"/>
  <c r="N208" i="10"/>
  <c r="I196" i="10"/>
  <c r="C195" i="10"/>
  <c r="E193" i="10"/>
  <c r="N189" i="10"/>
  <c r="I180" i="10"/>
  <c r="C179" i="10"/>
  <c r="N176" i="10"/>
  <c r="N175" i="10"/>
  <c r="K174" i="10"/>
  <c r="I173" i="10"/>
  <c r="K171" i="10"/>
  <c r="K169" i="10"/>
  <c r="K167" i="10"/>
  <c r="K165" i="10"/>
  <c r="K163" i="10"/>
  <c r="E179" i="10"/>
  <c r="N170" i="10"/>
  <c r="E168" i="10"/>
  <c r="F167" i="10"/>
  <c r="N162" i="10"/>
  <c r="I160" i="10"/>
  <c r="G148" i="10"/>
  <c r="O148" i="10" s="1"/>
  <c r="G146" i="10"/>
  <c r="O146" i="10" s="1"/>
  <c r="G144" i="10"/>
  <c r="O144" i="10" s="1"/>
  <c r="K143" i="10"/>
  <c r="K141" i="10"/>
  <c r="E204" i="10"/>
  <c r="N177" i="10"/>
  <c r="I176" i="10"/>
  <c r="K173" i="10"/>
  <c r="K170" i="10"/>
  <c r="I169" i="10"/>
  <c r="K162" i="10"/>
  <c r="G160" i="10"/>
  <c r="O160" i="10" s="1"/>
  <c r="I158" i="10"/>
  <c r="N157" i="10"/>
  <c r="F148" i="10"/>
  <c r="F146" i="10"/>
  <c r="F144" i="10"/>
  <c r="I143" i="10"/>
  <c r="N142" i="10"/>
  <c r="I141" i="10"/>
  <c r="N140" i="10"/>
  <c r="I182" i="10"/>
  <c r="C181" i="10"/>
  <c r="F173" i="10"/>
  <c r="E170" i="10"/>
  <c r="F169" i="10"/>
  <c r="N164" i="10"/>
  <c r="E162" i="10"/>
  <c r="F160" i="10"/>
  <c r="G158" i="10"/>
  <c r="O158" i="10" s="1"/>
  <c r="I156" i="10"/>
  <c r="E148" i="10"/>
  <c r="E146" i="10"/>
  <c r="E144" i="10"/>
  <c r="F143" i="10"/>
  <c r="K142" i="10"/>
  <c r="F141" i="10"/>
  <c r="K140" i="10"/>
  <c r="N200" i="10"/>
  <c r="I192" i="10"/>
  <c r="N191" i="10"/>
  <c r="N187" i="10"/>
  <c r="N185" i="10"/>
  <c r="N174" i="10"/>
  <c r="E173" i="10"/>
  <c r="I171" i="10"/>
  <c r="K164" i="10"/>
  <c r="I163" i="10"/>
  <c r="E159" i="10"/>
  <c r="F158" i="10"/>
  <c r="K157" i="10"/>
  <c r="G156" i="10"/>
  <c r="O156" i="10" s="1"/>
  <c r="I154" i="10"/>
  <c r="I152" i="10"/>
  <c r="I150" i="10"/>
  <c r="I194" i="10"/>
  <c r="E191" i="10"/>
  <c r="E189" i="10"/>
  <c r="I175" i="10"/>
  <c r="I174" i="10"/>
  <c r="F171" i="10"/>
  <c r="N166" i="10"/>
  <c r="E164" i="10"/>
  <c r="F163" i="10"/>
  <c r="E157" i="10"/>
  <c r="F156" i="10"/>
  <c r="G154" i="10"/>
  <c r="O154" i="10" s="1"/>
  <c r="G152" i="10"/>
  <c r="O152" i="10" s="1"/>
  <c r="G150" i="10"/>
  <c r="O150" i="10" s="1"/>
  <c r="C143" i="10"/>
  <c r="C141" i="10"/>
  <c r="I138" i="10"/>
  <c r="I136" i="10"/>
  <c r="C191" i="10"/>
  <c r="I172" i="10"/>
  <c r="K166" i="10"/>
  <c r="I165" i="10"/>
  <c r="F154" i="10"/>
  <c r="F152" i="10"/>
  <c r="F150" i="10"/>
  <c r="N146" i="10"/>
  <c r="N144" i="10"/>
  <c r="G142" i="10"/>
  <c r="O142" i="10" s="1"/>
  <c r="G140" i="10"/>
  <c r="O140" i="10" s="1"/>
  <c r="N178" i="10"/>
  <c r="F172" i="10"/>
  <c r="F165" i="10"/>
  <c r="I144" i="10"/>
  <c r="E142" i="10"/>
  <c r="F136" i="10"/>
  <c r="F208" i="10"/>
  <c r="I178" i="10"/>
  <c r="E172" i="10"/>
  <c r="K147" i="10"/>
  <c r="I140" i="10"/>
  <c r="K134" i="10"/>
  <c r="C118" i="10"/>
  <c r="N117" i="10"/>
  <c r="C117" i="10"/>
  <c r="C110" i="10"/>
  <c r="C102" i="10"/>
  <c r="K146" i="10"/>
  <c r="F140" i="10"/>
  <c r="I134" i="10"/>
  <c r="K132" i="10"/>
  <c r="C193" i="10"/>
  <c r="I146" i="10"/>
  <c r="E140" i="10"/>
  <c r="K138" i="10"/>
  <c r="G134" i="10"/>
  <c r="O134" i="10" s="1"/>
  <c r="I132" i="10"/>
  <c r="K117" i="10"/>
  <c r="I107" i="10"/>
  <c r="N168" i="10"/>
  <c r="N161" i="10"/>
  <c r="E143" i="10"/>
  <c r="G138" i="10"/>
  <c r="O138" i="10" s="1"/>
  <c r="F134" i="10"/>
  <c r="N133" i="10"/>
  <c r="G132" i="10"/>
  <c r="O132" i="10" s="1"/>
  <c r="K118" i="10"/>
  <c r="K116" i="10"/>
  <c r="K115" i="10"/>
  <c r="G112" i="10"/>
  <c r="O112" i="10" s="1"/>
  <c r="I110" i="10"/>
  <c r="G104" i="10"/>
  <c r="O104" i="10" s="1"/>
  <c r="I102" i="10"/>
  <c r="I167" i="10"/>
  <c r="E166" i="10"/>
  <c r="K144" i="10"/>
  <c r="F142" i="10"/>
  <c r="E141" i="10"/>
  <c r="G136" i="10"/>
  <c r="O136" i="10" s="1"/>
  <c r="K135" i="10"/>
  <c r="F133" i="10"/>
  <c r="K131" i="10"/>
  <c r="K130" i="10"/>
  <c r="K129" i="10"/>
  <c r="K128" i="10"/>
  <c r="K127" i="10"/>
  <c r="K126" i="10"/>
  <c r="K125" i="10"/>
  <c r="K124" i="10"/>
  <c r="K123" i="10"/>
  <c r="K122" i="10"/>
  <c r="K121" i="10"/>
  <c r="K120" i="10"/>
  <c r="K119" i="10"/>
  <c r="F118" i="10"/>
  <c r="G117" i="10"/>
  <c r="O117" i="10" s="1"/>
  <c r="G116" i="10"/>
  <c r="O116" i="10" s="1"/>
  <c r="G113" i="10"/>
  <c r="O113" i="10" s="1"/>
  <c r="C112" i="10"/>
  <c r="N112" i="10"/>
  <c r="N110" i="10"/>
  <c r="F107" i="10"/>
  <c r="E104" i="10"/>
  <c r="G96" i="10"/>
  <c r="O96" i="10" s="1"/>
  <c r="E107" i="10"/>
  <c r="C104" i="10"/>
  <c r="C101" i="10"/>
  <c r="I100" i="10"/>
  <c r="F96" i="10"/>
  <c r="G94" i="10"/>
  <c r="O94" i="10" s="1"/>
  <c r="C93" i="10"/>
  <c r="I92" i="10"/>
  <c r="E88" i="10"/>
  <c r="C85" i="10"/>
  <c r="I84" i="10"/>
  <c r="E80" i="10"/>
  <c r="C77" i="10"/>
  <c r="K168" i="10"/>
  <c r="I142" i="10"/>
  <c r="K133" i="10"/>
  <c r="I118" i="10"/>
  <c r="F112" i="10"/>
  <c r="G110" i="10"/>
  <c r="O110" i="10" s="1"/>
  <c r="N99" i="10"/>
  <c r="E96" i="10"/>
  <c r="K95" i="10"/>
  <c r="F94" i="10"/>
  <c r="C88" i="10"/>
  <c r="I87" i="10"/>
  <c r="C80" i="10"/>
  <c r="I79" i="10"/>
  <c r="N148" i="10"/>
  <c r="G118" i="10"/>
  <c r="O118" i="10" s="1"/>
  <c r="I117" i="10"/>
  <c r="I113" i="10"/>
  <c r="E112" i="10"/>
  <c r="F110" i="10"/>
  <c r="N102" i="10"/>
  <c r="N96" i="10"/>
  <c r="C96" i="10"/>
  <c r="C94" i="10"/>
  <c r="F202" i="10"/>
  <c r="E195" i="10"/>
  <c r="E149" i="10"/>
  <c r="I148" i="10"/>
  <c r="I116" i="10"/>
  <c r="I105" i="10"/>
  <c r="N104" i="10"/>
  <c r="K103" i="10"/>
  <c r="I95" i="10"/>
  <c r="N94" i="10"/>
  <c r="I93" i="10"/>
  <c r="N92" i="10"/>
  <c r="F92" i="10"/>
  <c r="G87" i="10"/>
  <c r="O87" i="10" s="1"/>
  <c r="I85" i="10"/>
  <c r="N84" i="10"/>
  <c r="F84" i="10"/>
  <c r="F138" i="10"/>
  <c r="K136" i="10"/>
  <c r="N121" i="10"/>
  <c r="I115" i="10"/>
  <c r="I108" i="10"/>
  <c r="G107" i="10"/>
  <c r="O107" i="10" s="1"/>
  <c r="F104" i="10"/>
  <c r="E99" i="10"/>
  <c r="C95" i="10"/>
  <c r="I94" i="10"/>
  <c r="G88" i="10"/>
  <c r="O88" i="10" s="1"/>
  <c r="C87" i="10"/>
  <c r="G80" i="10"/>
  <c r="O80" i="10" s="1"/>
  <c r="C79" i="10"/>
  <c r="G72" i="10"/>
  <c r="O72" i="10" s="1"/>
  <c r="C71" i="10"/>
  <c r="K106" i="10"/>
  <c r="G99" i="10"/>
  <c r="O99" i="10" s="1"/>
  <c r="I91" i="10"/>
  <c r="F87" i="10"/>
  <c r="G82" i="10"/>
  <c r="O82" i="10" s="1"/>
  <c r="G79" i="10"/>
  <c r="O79" i="10" s="1"/>
  <c r="E76" i="10"/>
  <c r="E72" i="10"/>
  <c r="F71" i="10"/>
  <c r="G70" i="10"/>
  <c r="O70" i="10" s="1"/>
  <c r="G69" i="10"/>
  <c r="O69" i="10" s="1"/>
  <c r="E67" i="10"/>
  <c r="E62" i="10"/>
  <c r="E54" i="10"/>
  <c r="E46" i="10"/>
  <c r="F132" i="10"/>
  <c r="N131" i="10"/>
  <c r="F99" i="10"/>
  <c r="G95" i="10"/>
  <c r="O95" i="10" s="1"/>
  <c r="K89" i="10"/>
  <c r="E87" i="10"/>
  <c r="F82" i="10"/>
  <c r="K81" i="10"/>
  <c r="F79" i="10"/>
  <c r="C78" i="10"/>
  <c r="C76" i="10"/>
  <c r="C72" i="10"/>
  <c r="E71" i="10"/>
  <c r="F70" i="10"/>
  <c r="C69" i="10"/>
  <c r="C67" i="10"/>
  <c r="N65" i="10"/>
  <c r="F65" i="10"/>
  <c r="G63" i="10"/>
  <c r="O63" i="10" s="1"/>
  <c r="C62" i="10"/>
  <c r="N60" i="10"/>
  <c r="F60" i="10"/>
  <c r="N125" i="10"/>
  <c r="G102" i="10"/>
  <c r="O102" i="10" s="1"/>
  <c r="E95" i="10"/>
  <c r="I88" i="10"/>
  <c r="E84" i="10"/>
  <c r="E79" i="10"/>
  <c r="K145" i="10"/>
  <c r="F137" i="10"/>
  <c r="F102" i="10"/>
  <c r="K101" i="10"/>
  <c r="G93" i="10"/>
  <c r="O93" i="10" s="1"/>
  <c r="N90" i="10"/>
  <c r="K86" i="10"/>
  <c r="C84" i="10"/>
  <c r="N76" i="10"/>
  <c r="N71" i="10"/>
  <c r="E63" i="10"/>
  <c r="E55" i="10"/>
  <c r="E47" i="10"/>
  <c r="N129" i="10"/>
  <c r="G90" i="10"/>
  <c r="O90" i="10" s="1"/>
  <c r="I83" i="10"/>
  <c r="N70" i="10"/>
  <c r="I67" i="10"/>
  <c r="G64" i="10"/>
  <c r="M64" i="10" s="1"/>
  <c r="AG64" i="10" s="1"/>
  <c r="AQ64" i="10" s="1"/>
  <c r="C63" i="10"/>
  <c r="I62" i="10"/>
  <c r="G56" i="10"/>
  <c r="O56" i="10" s="1"/>
  <c r="C55" i="10"/>
  <c r="I54" i="10"/>
  <c r="N123" i="10"/>
  <c r="I103" i="10"/>
  <c r="F90" i="10"/>
  <c r="I77" i="10"/>
  <c r="K69" i="10"/>
  <c r="G62" i="10"/>
  <c r="O62" i="10" s="1"/>
  <c r="F59" i="10"/>
  <c r="E57" i="10"/>
  <c r="C56" i="10"/>
  <c r="N52" i="10"/>
  <c r="C48" i="10"/>
  <c r="I45" i="10"/>
  <c r="N44" i="10"/>
  <c r="N39" i="10"/>
  <c r="F39" i="10"/>
  <c r="E36" i="10"/>
  <c r="N31" i="10"/>
  <c r="F31" i="10"/>
  <c r="E28" i="10"/>
  <c r="N23" i="10"/>
  <c r="F23" i="10"/>
  <c r="E20" i="10"/>
  <c r="E12" i="10"/>
  <c r="E4" i="10"/>
  <c r="N87" i="10"/>
  <c r="N75" i="10"/>
  <c r="N67" i="10"/>
  <c r="F62" i="10"/>
  <c r="E59" i="10"/>
  <c r="I52" i="10"/>
  <c r="K51" i="10"/>
  <c r="I47" i="10"/>
  <c r="F45" i="10"/>
  <c r="K44" i="10"/>
  <c r="F43" i="10"/>
  <c r="N42" i="10"/>
  <c r="F42" i="10"/>
  <c r="E39" i="10"/>
  <c r="G37" i="10"/>
  <c r="O37" i="10" s="1"/>
  <c r="C36" i="10"/>
  <c r="N34" i="10"/>
  <c r="F34" i="10"/>
  <c r="E31" i="10"/>
  <c r="G29" i="10"/>
  <c r="O29" i="10" s="1"/>
  <c r="C28" i="10"/>
  <c r="N26" i="10"/>
  <c r="F26" i="10"/>
  <c r="E23" i="10"/>
  <c r="G21" i="10"/>
  <c r="O21" i="10" s="1"/>
  <c r="C20" i="10"/>
  <c r="N18" i="10"/>
  <c r="F18" i="10"/>
  <c r="E15" i="10"/>
  <c r="G13" i="10"/>
  <c r="O13" i="10" s="1"/>
  <c r="C12" i="10"/>
  <c r="N10" i="10"/>
  <c r="F10" i="10"/>
  <c r="E7" i="10"/>
  <c r="G5" i="10"/>
  <c r="O5" i="10" s="1"/>
  <c r="C4" i="10"/>
  <c r="N119" i="10"/>
  <c r="N107" i="10"/>
  <c r="G67" i="10"/>
  <c r="O67" i="10" s="1"/>
  <c r="E64" i="10"/>
  <c r="G49" i="10"/>
  <c r="O49" i="10" s="1"/>
  <c r="G47" i="10"/>
  <c r="O47" i="10" s="1"/>
  <c r="N46" i="10"/>
  <c r="G105" i="10"/>
  <c r="O105" i="10" s="1"/>
  <c r="I76" i="10"/>
  <c r="F67" i="10"/>
  <c r="C64" i="10"/>
  <c r="N54" i="10"/>
  <c r="F52" i="10"/>
  <c r="E49" i="10"/>
  <c r="C47" i="10"/>
  <c r="E5" i="10"/>
  <c r="N79" i="10"/>
  <c r="G77" i="10"/>
  <c r="O77" i="10" s="1"/>
  <c r="F76" i="10"/>
  <c r="G74" i="10"/>
  <c r="O74" i="10" s="1"/>
  <c r="I72" i="10"/>
  <c r="I71" i="10"/>
  <c r="I63" i="10"/>
  <c r="I60" i="10"/>
  <c r="E51" i="10"/>
  <c r="K50" i="10"/>
  <c r="I46" i="10"/>
  <c r="F44" i="10"/>
  <c r="G38" i="10"/>
  <c r="O38" i="10" s="1"/>
  <c r="C37" i="10"/>
  <c r="I36" i="10"/>
  <c r="G30" i="10"/>
  <c r="O30" i="10" s="1"/>
  <c r="C29" i="10"/>
  <c r="I28" i="10"/>
  <c r="G22" i="10"/>
  <c r="O22" i="10" s="1"/>
  <c r="C21" i="10"/>
  <c r="I20" i="10"/>
  <c r="G14" i="10"/>
  <c r="O14" i="10" s="1"/>
  <c r="C13" i="10"/>
  <c r="I12" i="10"/>
  <c r="G6" i="10"/>
  <c r="O6" i="10" s="1"/>
  <c r="C5" i="10"/>
  <c r="I4" i="10"/>
  <c r="I80" i="10"/>
  <c r="G71" i="10"/>
  <c r="O71" i="10" s="1"/>
  <c r="K70" i="10"/>
  <c r="I69" i="10"/>
  <c r="K58" i="10"/>
  <c r="I55" i="10"/>
  <c r="G54" i="10"/>
  <c r="O54" i="10" s="1"/>
  <c r="G46" i="10"/>
  <c r="O46" i="10" s="1"/>
  <c r="N45" i="10"/>
  <c r="E92" i="10"/>
  <c r="G85" i="10"/>
  <c r="O85" i="10" s="1"/>
  <c r="K78" i="10"/>
  <c r="C66" i="10"/>
  <c r="I65" i="10"/>
  <c r="N59" i="10"/>
  <c r="G55" i="10"/>
  <c r="O55" i="10" s="1"/>
  <c r="F54" i="10"/>
  <c r="G48" i="10"/>
  <c r="O48" i="10" s="1"/>
  <c r="F46" i="10"/>
  <c r="K43" i="10"/>
  <c r="I42" i="10"/>
  <c r="N41" i="10"/>
  <c r="F41" i="10"/>
  <c r="E38" i="10"/>
  <c r="G36" i="10"/>
  <c r="O36" i="10" s="1"/>
  <c r="N127" i="10"/>
  <c r="C92" i="10"/>
  <c r="N82" i="10"/>
  <c r="N62" i="10"/>
  <c r="G57" i="10"/>
  <c r="O57" i="10" s="1"/>
  <c r="E56" i="10"/>
  <c r="C54" i="10"/>
  <c r="N51" i="10"/>
  <c r="E50" i="10"/>
  <c r="E48" i="10"/>
  <c r="C46" i="10"/>
  <c r="K45" i="10"/>
  <c r="I43" i="10"/>
  <c r="E41" i="10"/>
  <c r="G39" i="10"/>
  <c r="O39" i="10" s="1"/>
  <c r="C38" i="10"/>
  <c r="I37" i="10"/>
  <c r="N36" i="10"/>
  <c r="F36" i="10"/>
  <c r="E33" i="10"/>
  <c r="G31" i="10"/>
  <c r="O31" i="10" s="1"/>
  <c r="P18" i="14"/>
  <c r="Q16" i="14"/>
  <c r="R14" i="14"/>
  <c r="R13" i="14"/>
  <c r="S10" i="14"/>
  <c r="T8" i="14"/>
  <c r="O18" i="14"/>
  <c r="P16" i="14"/>
  <c r="Q14" i="14"/>
  <c r="Q13" i="14"/>
  <c r="R10" i="14"/>
  <c r="S8" i="14"/>
  <c r="T6" i="14"/>
  <c r="O16" i="14"/>
  <c r="P14" i="14"/>
  <c r="P13" i="14"/>
  <c r="Q10" i="14"/>
  <c r="R8" i="14"/>
  <c r="S6" i="14"/>
  <c r="T9" i="13"/>
  <c r="T8" i="13"/>
  <c r="T7" i="13"/>
  <c r="T6" i="13"/>
  <c r="T5" i="13"/>
  <c r="T4" i="13"/>
  <c r="T3" i="13"/>
  <c r="O14" i="14"/>
  <c r="O13" i="14"/>
  <c r="P10" i="14"/>
  <c r="Q8" i="14"/>
  <c r="R6" i="14"/>
  <c r="S9" i="13"/>
  <c r="S8" i="13"/>
  <c r="S7" i="13"/>
  <c r="S6" i="13"/>
  <c r="S5" i="13"/>
  <c r="S4" i="13"/>
  <c r="S3" i="13"/>
  <c r="T18" i="14"/>
  <c r="R16" i="14"/>
  <c r="S13" i="14"/>
  <c r="O6" i="14"/>
  <c r="P7" i="13"/>
  <c r="R4" i="13"/>
  <c r="P3" i="13"/>
  <c r="S18" i="14"/>
  <c r="P8" i="14"/>
  <c r="R8" i="13"/>
  <c r="O7" i="13"/>
  <c r="Q4" i="13"/>
  <c r="O3" i="13"/>
  <c r="R18" i="14"/>
  <c r="O8" i="14"/>
  <c r="Q8" i="13"/>
  <c r="R5" i="13"/>
  <c r="P4" i="13"/>
  <c r="Q18" i="14"/>
  <c r="T14" i="14"/>
  <c r="P8" i="13"/>
  <c r="Q5" i="13"/>
  <c r="O4" i="13"/>
  <c r="S14" i="14"/>
  <c r="T10" i="14"/>
  <c r="R9" i="13"/>
  <c r="O8" i="13"/>
  <c r="R6" i="13"/>
  <c r="P5" i="13"/>
  <c r="O10" i="14"/>
  <c r="Q9" i="13"/>
  <c r="Q6" i="13"/>
  <c r="O5" i="13"/>
  <c r="P6" i="14"/>
  <c r="T16" i="14"/>
  <c r="R7" i="13"/>
  <c r="S16" i="14"/>
  <c r="Q7" i="13"/>
  <c r="R3" i="13"/>
  <c r="P6" i="13"/>
  <c r="P9" i="13"/>
  <c r="O9" i="13"/>
  <c r="Q3" i="13"/>
  <c r="T13" i="14"/>
  <c r="Q6" i="14"/>
  <c r="O6" i="13"/>
  <c r="J3" i="10"/>
  <c r="W3" i="10" s="1"/>
  <c r="AE3" i="10" s="1"/>
  <c r="AO3" i="10" s="1"/>
  <c r="I3" i="10"/>
  <c r="H3" i="10"/>
  <c r="V3" i="10" s="1"/>
  <c r="AD3" i="10" s="1"/>
  <c r="AN3" i="10" s="1"/>
  <c r="G3" i="10"/>
  <c r="O3" i="10" s="1"/>
  <c r="N3" i="10"/>
  <c r="F3" i="10"/>
  <c r="E3" i="10"/>
  <c r="N5" i="10"/>
  <c r="AL5" i="10"/>
  <c r="AA6" i="10"/>
  <c r="Y6" i="10"/>
  <c r="H7" i="10"/>
  <c r="V7" i="10" s="1"/>
  <c r="AD7" i="10" s="1"/>
  <c r="AN7" i="10" s="1"/>
  <c r="N9" i="10"/>
  <c r="G10" i="10"/>
  <c r="O10" i="10" s="1"/>
  <c r="G15" i="10"/>
  <c r="O15" i="10" s="1"/>
  <c r="M17" i="10"/>
  <c r="AG17" i="10" s="1"/>
  <c r="AQ17" i="10" s="1"/>
  <c r="U18" i="10"/>
  <c r="S18" i="10"/>
  <c r="X18" i="10" s="1"/>
  <c r="AF18" i="10" s="1"/>
  <c r="AP18" i="10" s="1"/>
  <c r="L19" i="10"/>
  <c r="K20" i="10"/>
  <c r="Y21" i="10"/>
  <c r="AC21" i="10"/>
  <c r="E22" i="10"/>
  <c r="Z23" i="10"/>
  <c r="G28" i="10"/>
  <c r="O28" i="10" s="1"/>
  <c r="Z30" i="10"/>
  <c r="I32" i="10"/>
  <c r="H32" i="10"/>
  <c r="V32" i="10" s="1"/>
  <c r="AD32" i="10" s="1"/>
  <c r="AN32" i="10" s="1"/>
  <c r="G32" i="10"/>
  <c r="O32" i="10" s="1"/>
  <c r="N32" i="10"/>
  <c r="F32" i="10"/>
  <c r="E32" i="10"/>
  <c r="L32" i="10"/>
  <c r="C32" i="10"/>
  <c r="J32" i="10"/>
  <c r="W32" i="10" s="1"/>
  <c r="AE32" i="10" s="1"/>
  <c r="AO32" i="10" s="1"/>
  <c r="F33" i="10"/>
  <c r="K38" i="10"/>
  <c r="I40" i="10"/>
  <c r="G42" i="10"/>
  <c r="O42" i="10" s="1"/>
  <c r="AL53" i="10"/>
  <c r="AL51" i="10"/>
  <c r="AL54" i="10"/>
  <c r="AL57" i="10"/>
  <c r="AL52" i="10"/>
  <c r="AL50" i="10"/>
  <c r="AL48" i="10"/>
  <c r="AL55" i="10"/>
  <c r="AL49" i="10"/>
  <c r="AL56" i="10"/>
  <c r="P118" i="10"/>
  <c r="P115" i="10"/>
  <c r="P111" i="10"/>
  <c r="P103" i="10"/>
  <c r="P95" i="10"/>
  <c r="P114" i="10"/>
  <c r="P106" i="10"/>
  <c r="P98" i="10"/>
  <c r="P109" i="10"/>
  <c r="P101" i="10"/>
  <c r="P93" i="10"/>
  <c r="P119" i="10"/>
  <c r="P112" i="10"/>
  <c r="P104" i="10"/>
  <c r="P107" i="10"/>
  <c r="P117" i="10"/>
  <c r="P116" i="10"/>
  <c r="P99" i="10"/>
  <c r="P102" i="10"/>
  <c r="P96" i="10"/>
  <c r="P89" i="10"/>
  <c r="P113" i="10"/>
  <c r="P105" i="10"/>
  <c r="P94" i="10"/>
  <c r="P92" i="10"/>
  <c r="P90" i="10"/>
  <c r="P91" i="10"/>
  <c r="P100" i="10"/>
  <c r="P108" i="10"/>
  <c r="P110" i="10"/>
  <c r="P97" i="10"/>
  <c r="AL157" i="10"/>
  <c r="AL155" i="10"/>
  <c r="AL153" i="10"/>
  <c r="AL151" i="10"/>
  <c r="AL149" i="10"/>
  <c r="AL154" i="10"/>
  <c r="AL152" i="10"/>
  <c r="AL150" i="10"/>
  <c r="AL147" i="10"/>
  <c r="AL148" i="10"/>
  <c r="AL158" i="10"/>
  <c r="AL156" i="10"/>
  <c r="AL146" i="10"/>
  <c r="C3" i="10"/>
  <c r="AM4" i="10"/>
  <c r="AH4" i="10"/>
  <c r="I5" i="10"/>
  <c r="K6" i="10"/>
  <c r="AC9" i="10"/>
  <c r="AA9" i="10"/>
  <c r="Y9" i="10"/>
  <c r="H10" i="10"/>
  <c r="V10" i="10" s="1"/>
  <c r="AD10" i="10" s="1"/>
  <c r="AN10" i="10" s="1"/>
  <c r="J11" i="10"/>
  <c r="W11" i="10" s="1"/>
  <c r="AE11" i="10" s="1"/>
  <c r="AO11" i="10" s="1"/>
  <c r="I11" i="10"/>
  <c r="H11" i="10"/>
  <c r="V11" i="10" s="1"/>
  <c r="AD11" i="10" s="1"/>
  <c r="AN11" i="10" s="1"/>
  <c r="G11" i="10"/>
  <c r="O11" i="10" s="1"/>
  <c r="N11" i="10"/>
  <c r="F11" i="10"/>
  <c r="E11" i="10"/>
  <c r="N13" i="10"/>
  <c r="AL13" i="10"/>
  <c r="AA14" i="10"/>
  <c r="Y14" i="10"/>
  <c r="H15" i="10"/>
  <c r="V15" i="10" s="1"/>
  <c r="AD15" i="10" s="1"/>
  <c r="AN15" i="10" s="1"/>
  <c r="N17" i="10"/>
  <c r="F20" i="10"/>
  <c r="S21" i="10"/>
  <c r="X21" i="10" s="1"/>
  <c r="AF21" i="10" s="1"/>
  <c r="AP21" i="10" s="1"/>
  <c r="L22" i="10"/>
  <c r="I24" i="10"/>
  <c r="H24" i="10"/>
  <c r="V24" i="10" s="1"/>
  <c r="AD24" i="10" s="1"/>
  <c r="AN24" i="10" s="1"/>
  <c r="G24" i="10"/>
  <c r="O24" i="10" s="1"/>
  <c r="N24" i="10"/>
  <c r="F24" i="10"/>
  <c r="E24" i="10"/>
  <c r="L24" i="10"/>
  <c r="C24" i="10"/>
  <c r="AL24" i="10"/>
  <c r="AA27" i="10"/>
  <c r="Y27" i="10"/>
  <c r="N28" i="10"/>
  <c r="Z31" i="10"/>
  <c r="K32" i="10"/>
  <c r="N33" i="10"/>
  <c r="G34" i="10"/>
  <c r="O34" i="10" s="1"/>
  <c r="Z40" i="10"/>
  <c r="AC30" i="10"/>
  <c r="K35" i="10"/>
  <c r="Z37" i="10"/>
  <c r="AC38" i="10"/>
  <c r="J40" i="10"/>
  <c r="W40" i="10" s="1"/>
  <c r="AE40" i="10" s="1"/>
  <c r="AO40" i="10" s="1"/>
  <c r="Z42" i="10"/>
  <c r="AM42" i="10"/>
  <c r="AA46" i="10"/>
  <c r="Y46" i="10"/>
  <c r="AA53" i="10"/>
  <c r="Y53" i="10"/>
  <c r="N55" i="10"/>
  <c r="AA61" i="10"/>
  <c r="Y61" i="10"/>
  <c r="AC64" i="10"/>
  <c r="AA64" i="10"/>
  <c r="Y64" i="10"/>
  <c r="J66" i="10"/>
  <c r="W66" i="10" s="1"/>
  <c r="AE66" i="10" s="1"/>
  <c r="AO66" i="10" s="1"/>
  <c r="I66" i="10"/>
  <c r="H66" i="10"/>
  <c r="V66" i="10" s="1"/>
  <c r="AD66" i="10" s="1"/>
  <c r="AN66" i="10" s="1"/>
  <c r="G66" i="10"/>
  <c r="O66" i="10" s="1"/>
  <c r="N66" i="10"/>
  <c r="F66" i="10"/>
  <c r="M66" i="10"/>
  <c r="AG66" i="10" s="1"/>
  <c r="AQ66" i="10" s="1"/>
  <c r="E66" i="10"/>
  <c r="L70" i="10"/>
  <c r="AH73" i="10"/>
  <c r="AM73" i="10"/>
  <c r="AH76" i="10"/>
  <c r="AM76" i="10"/>
  <c r="AC35" i="10"/>
  <c r="K40" i="10"/>
  <c r="AA42" i="10"/>
  <c r="U44" i="10"/>
  <c r="S44" i="10"/>
  <c r="X44" i="10" s="1"/>
  <c r="AF44" i="10" s="1"/>
  <c r="AP44" i="10" s="1"/>
  <c r="AC51" i="10"/>
  <c r="AA51" i="10"/>
  <c r="Y51" i="10"/>
  <c r="U52" i="10"/>
  <c r="S52" i="10"/>
  <c r="X52" i="10" s="1"/>
  <c r="AF52" i="10" s="1"/>
  <c r="AP52" i="10" s="1"/>
  <c r="J53" i="10"/>
  <c r="W53" i="10" s="1"/>
  <c r="AE53" i="10" s="1"/>
  <c r="AO53" i="10" s="1"/>
  <c r="H53" i="10"/>
  <c r="G53" i="10"/>
  <c r="O53" i="10" s="1"/>
  <c r="N53" i="10"/>
  <c r="F53" i="10"/>
  <c r="M53" i="10"/>
  <c r="AG53" i="10" s="1"/>
  <c r="AQ53" i="10" s="1"/>
  <c r="E53" i="10"/>
  <c r="AM56" i="10"/>
  <c r="AH56" i="10"/>
  <c r="G60" i="10"/>
  <c r="O60" i="10" s="1"/>
  <c r="I73" i="10"/>
  <c r="G73" i="10"/>
  <c r="O73" i="10" s="1"/>
  <c r="N73" i="10"/>
  <c r="F73" i="10"/>
  <c r="J73" i="10"/>
  <c r="W73" i="10" s="1"/>
  <c r="AE73" i="10" s="1"/>
  <c r="AO73" i="10" s="1"/>
  <c r="M73" i="10"/>
  <c r="AG73" i="10" s="1"/>
  <c r="AQ73" i="10" s="1"/>
  <c r="L73" i="10"/>
  <c r="K73" i="10"/>
  <c r="H73" i="10"/>
  <c r="V73" i="10" s="1"/>
  <c r="AD73" i="10" s="1"/>
  <c r="AN73" i="10" s="1"/>
  <c r="E73" i="10"/>
  <c r="Z89" i="10"/>
  <c r="X52" i="11"/>
  <c r="AH52" i="11" s="1"/>
  <c r="V52" i="11"/>
  <c r="Y4" i="10"/>
  <c r="K5" i="10"/>
  <c r="F6" i="10"/>
  <c r="N6" i="10"/>
  <c r="I7" i="10"/>
  <c r="Z7" i="10"/>
  <c r="U8" i="10"/>
  <c r="G9" i="10"/>
  <c r="O9" i="10" s="1"/>
  <c r="J10" i="10"/>
  <c r="W10" i="10" s="1"/>
  <c r="AE10" i="10" s="1"/>
  <c r="AO10" i="10" s="1"/>
  <c r="H12" i="10"/>
  <c r="V12" i="10" s="1"/>
  <c r="AD12" i="10" s="1"/>
  <c r="AN12" i="10" s="1"/>
  <c r="Y12" i="10"/>
  <c r="K13" i="10"/>
  <c r="F14" i="10"/>
  <c r="N14" i="10"/>
  <c r="I15" i="10"/>
  <c r="Z15" i="10"/>
  <c r="U16" i="10"/>
  <c r="G17" i="10"/>
  <c r="O17" i="10" s="1"/>
  <c r="J18" i="10"/>
  <c r="W18" i="10" s="1"/>
  <c r="AE18" i="10" s="1"/>
  <c r="AO18" i="10" s="1"/>
  <c r="H20" i="10"/>
  <c r="V20" i="10" s="1"/>
  <c r="AD20" i="10" s="1"/>
  <c r="AN20" i="10" s="1"/>
  <c r="Y20" i="10"/>
  <c r="K21" i="10"/>
  <c r="F22" i="10"/>
  <c r="N22" i="10"/>
  <c r="I23" i="10"/>
  <c r="U24" i="10"/>
  <c r="G25" i="10"/>
  <c r="O25" i="10" s="1"/>
  <c r="J26" i="10"/>
  <c r="W26" i="10" s="1"/>
  <c r="AE26" i="10" s="1"/>
  <c r="AO26" i="10" s="1"/>
  <c r="Y28" i="10"/>
  <c r="K29" i="10"/>
  <c r="F30" i="10"/>
  <c r="N30" i="10"/>
  <c r="I31" i="10"/>
  <c r="U32" i="10"/>
  <c r="G33" i="10"/>
  <c r="O33" i="10" s="1"/>
  <c r="J34" i="10"/>
  <c r="W34" i="10" s="1"/>
  <c r="AE34" i="10" s="1"/>
  <c r="AO34" i="10" s="1"/>
  <c r="E35" i="10"/>
  <c r="M35" i="10"/>
  <c r="AG35" i="10" s="1"/>
  <c r="AQ35" i="10" s="1"/>
  <c r="H36" i="10"/>
  <c r="V36" i="10" s="1"/>
  <c r="AD36" i="10" s="1"/>
  <c r="AN36" i="10" s="1"/>
  <c r="Y36" i="10"/>
  <c r="K37" i="10"/>
  <c r="F38" i="10"/>
  <c r="N38" i="10"/>
  <c r="I39" i="10"/>
  <c r="Z39" i="10"/>
  <c r="C40" i="10"/>
  <c r="L40" i="10"/>
  <c r="U40" i="10"/>
  <c r="G41" i="10"/>
  <c r="O41" i="10" s="1"/>
  <c r="J42" i="10"/>
  <c r="W42" i="10" s="1"/>
  <c r="AE42" i="10" s="1"/>
  <c r="AO42" i="10" s="1"/>
  <c r="S42" i="10"/>
  <c r="X42" i="10" s="1"/>
  <c r="AF42" i="10" s="1"/>
  <c r="AP42" i="10" s="1"/>
  <c r="G44" i="10"/>
  <c r="O44" i="10" s="1"/>
  <c r="M44" i="10"/>
  <c r="AG44" i="10" s="1"/>
  <c r="AQ44" i="10" s="1"/>
  <c r="E44" i="10"/>
  <c r="L44" i="10"/>
  <c r="C44" i="10"/>
  <c r="J44" i="10"/>
  <c r="W44" i="10" s="1"/>
  <c r="AE44" i="10" s="1"/>
  <c r="AO44" i="10" s="1"/>
  <c r="L51" i="10"/>
  <c r="C51" i="10"/>
  <c r="J51" i="10"/>
  <c r="W51" i="10" s="1"/>
  <c r="AE51" i="10" s="1"/>
  <c r="AO51" i="10" s="1"/>
  <c r="I51" i="10"/>
  <c r="G51" i="10"/>
  <c r="O51" i="10" s="1"/>
  <c r="C53" i="10"/>
  <c r="AM54" i="10"/>
  <c r="AH54" i="10"/>
  <c r="AC59" i="10"/>
  <c r="AA59" i="10"/>
  <c r="Y59" i="10"/>
  <c r="J61" i="10"/>
  <c r="W61" i="10" s="1"/>
  <c r="AE61" i="10" s="1"/>
  <c r="AO61" i="10" s="1"/>
  <c r="I61" i="10"/>
  <c r="H61" i="10"/>
  <c r="V61" i="10" s="1"/>
  <c r="AD61" i="10" s="1"/>
  <c r="AN61" i="10" s="1"/>
  <c r="G61" i="10"/>
  <c r="O61" i="10" s="1"/>
  <c r="N61" i="10"/>
  <c r="F61" i="10"/>
  <c r="E61" i="10"/>
  <c r="AC61" i="10"/>
  <c r="N63" i="10"/>
  <c r="K66" i="10"/>
  <c r="C73" i="10"/>
  <c r="N74" i="10"/>
  <c r="Z4" i="10"/>
  <c r="H9" i="10"/>
  <c r="V9" i="10" s="1"/>
  <c r="AD9" i="10" s="1"/>
  <c r="AN9" i="10" s="1"/>
  <c r="K10" i="10"/>
  <c r="Z12" i="10"/>
  <c r="H17" i="10"/>
  <c r="V17" i="10" s="1"/>
  <c r="AD17" i="10" s="1"/>
  <c r="AN17" i="10" s="1"/>
  <c r="K18" i="10"/>
  <c r="Z20" i="10"/>
  <c r="H25" i="10"/>
  <c r="V25" i="10" s="1"/>
  <c r="AD25" i="10" s="1"/>
  <c r="AN25" i="10" s="1"/>
  <c r="K26" i="10"/>
  <c r="Z28" i="10"/>
  <c r="H33" i="10"/>
  <c r="V33" i="10" s="1"/>
  <c r="AD33" i="10" s="1"/>
  <c r="AN33" i="10" s="1"/>
  <c r="K34" i="10"/>
  <c r="F35" i="10"/>
  <c r="N35" i="10"/>
  <c r="Z36" i="10"/>
  <c r="E40" i="10"/>
  <c r="H41" i="10"/>
  <c r="V41" i="10" s="1"/>
  <c r="AD41" i="10" s="1"/>
  <c r="AN41" i="10" s="1"/>
  <c r="K42" i="10"/>
  <c r="J43" i="10"/>
  <c r="W43" i="10" s="1"/>
  <c r="AE43" i="10" s="1"/>
  <c r="AO43" i="10" s="1"/>
  <c r="G43" i="10"/>
  <c r="O43" i="10" s="1"/>
  <c r="N47" i="10"/>
  <c r="AA48" i="10"/>
  <c r="N49" i="10"/>
  <c r="AM49" i="10"/>
  <c r="AH49" i="10"/>
  <c r="G52" i="10"/>
  <c r="O52" i="10" s="1"/>
  <c r="I53" i="10"/>
  <c r="AC53" i="10"/>
  <c r="C61" i="10"/>
  <c r="AM62" i="10"/>
  <c r="AH62" i="10"/>
  <c r="K64" i="10"/>
  <c r="U65" i="10"/>
  <c r="S65" i="10"/>
  <c r="X65" i="10" s="1"/>
  <c r="AF65" i="10" s="1"/>
  <c r="AP65" i="10" s="1"/>
  <c r="L66" i="10"/>
  <c r="K67" i="10"/>
  <c r="Z73" i="10"/>
  <c r="AA4" i="10"/>
  <c r="M5" i="10"/>
  <c r="AG5" i="10" s="1"/>
  <c r="AQ5" i="10" s="1"/>
  <c r="H6" i="10"/>
  <c r="V6" i="10" s="1"/>
  <c r="AD6" i="10" s="1"/>
  <c r="AN6" i="10" s="1"/>
  <c r="K7" i="10"/>
  <c r="I9" i="10"/>
  <c r="Z9" i="10"/>
  <c r="C10" i="10"/>
  <c r="L10" i="10"/>
  <c r="J12" i="10"/>
  <c r="W12" i="10" s="1"/>
  <c r="AE12" i="10" s="1"/>
  <c r="AO12" i="10" s="1"/>
  <c r="AA12" i="10"/>
  <c r="E13" i="10"/>
  <c r="M13" i="10"/>
  <c r="AG13" i="10" s="1"/>
  <c r="AQ13" i="10" s="1"/>
  <c r="H14" i="10"/>
  <c r="V14" i="10" s="1"/>
  <c r="AD14" i="10" s="1"/>
  <c r="AN14" i="10" s="1"/>
  <c r="K15" i="10"/>
  <c r="I17" i="10"/>
  <c r="C18" i="10"/>
  <c r="L18" i="10"/>
  <c r="J20" i="10"/>
  <c r="W20" i="10" s="1"/>
  <c r="AE20" i="10" s="1"/>
  <c r="AO20" i="10" s="1"/>
  <c r="AA20" i="10"/>
  <c r="E21" i="10"/>
  <c r="M21" i="10"/>
  <c r="AG21" i="10" s="1"/>
  <c r="AQ21" i="10" s="1"/>
  <c r="H22" i="10"/>
  <c r="V22" i="10" s="1"/>
  <c r="AD22" i="10" s="1"/>
  <c r="AN22" i="10" s="1"/>
  <c r="K23" i="10"/>
  <c r="I25" i="10"/>
  <c r="C26" i="10"/>
  <c r="L26" i="10"/>
  <c r="J28" i="10"/>
  <c r="W28" i="10" s="1"/>
  <c r="AE28" i="10" s="1"/>
  <c r="AO28" i="10" s="1"/>
  <c r="AA28" i="10"/>
  <c r="E29" i="10"/>
  <c r="M29" i="10"/>
  <c r="AG29" i="10" s="1"/>
  <c r="AQ29" i="10" s="1"/>
  <c r="H30" i="10"/>
  <c r="V30" i="10" s="1"/>
  <c r="AD30" i="10" s="1"/>
  <c r="AN30" i="10" s="1"/>
  <c r="Y30" i="10"/>
  <c r="K31" i="10"/>
  <c r="I33" i="10"/>
  <c r="C34" i="10"/>
  <c r="L34" i="10"/>
  <c r="G35" i="10"/>
  <c r="O35" i="10" s="1"/>
  <c r="J36" i="10"/>
  <c r="W36" i="10" s="1"/>
  <c r="AE36" i="10" s="1"/>
  <c r="AO36" i="10" s="1"/>
  <c r="AA36" i="10"/>
  <c r="E37" i="10"/>
  <c r="M37" i="10"/>
  <c r="AG37" i="10" s="1"/>
  <c r="AQ37" i="10" s="1"/>
  <c r="H38" i="10"/>
  <c r="V38" i="10" s="1"/>
  <c r="AD38" i="10" s="1"/>
  <c r="AN38" i="10" s="1"/>
  <c r="Y38" i="10"/>
  <c r="K39" i="10"/>
  <c r="F40" i="10"/>
  <c r="N40" i="10"/>
  <c r="I41" i="10"/>
  <c r="C42" i="10"/>
  <c r="L42" i="10"/>
  <c r="C43" i="10"/>
  <c r="N43" i="10"/>
  <c r="H44" i="10"/>
  <c r="V44" i="10" s="1"/>
  <c r="AD44" i="10" s="1"/>
  <c r="AN44" i="10" s="1"/>
  <c r="J45" i="10"/>
  <c r="W45" i="10" s="1"/>
  <c r="AE45" i="10" s="1"/>
  <c r="AO45" i="10" s="1"/>
  <c r="H45" i="10"/>
  <c r="V45" i="10" s="1"/>
  <c r="AD45" i="10" s="1"/>
  <c r="AN45" i="10" s="1"/>
  <c r="G45" i="10"/>
  <c r="O45" i="10" s="1"/>
  <c r="M45" i="10"/>
  <c r="AG45" i="10" s="1"/>
  <c r="AQ45" i="10" s="1"/>
  <c r="E45" i="10"/>
  <c r="AC46" i="10"/>
  <c r="AC48" i="10"/>
  <c r="F51" i="10"/>
  <c r="Z52" i="10"/>
  <c r="K53" i="10"/>
  <c r="Z58" i="10"/>
  <c r="K61" i="10"/>
  <c r="AA69" i="10"/>
  <c r="AC69" i="10"/>
  <c r="Y69" i="10"/>
  <c r="Z113" i="10"/>
  <c r="F5" i="10"/>
  <c r="I6" i="10"/>
  <c r="C7" i="10"/>
  <c r="L7" i="10"/>
  <c r="J9" i="10"/>
  <c r="W9" i="10" s="1"/>
  <c r="AE9" i="10" s="1"/>
  <c r="AO9" i="10" s="1"/>
  <c r="S9" i="10"/>
  <c r="X9" i="10" s="1"/>
  <c r="AF9" i="10" s="1"/>
  <c r="AP9" i="10" s="1"/>
  <c r="E10" i="10"/>
  <c r="M10" i="10"/>
  <c r="AG10" i="10" s="1"/>
  <c r="AQ10" i="10" s="1"/>
  <c r="F13" i="10"/>
  <c r="I14" i="10"/>
  <c r="C15" i="10"/>
  <c r="L15" i="10"/>
  <c r="J17" i="10"/>
  <c r="W17" i="10" s="1"/>
  <c r="AE17" i="10" s="1"/>
  <c r="AO17" i="10" s="1"/>
  <c r="AA17" i="10"/>
  <c r="E18" i="10"/>
  <c r="M18" i="10"/>
  <c r="AG18" i="10" s="1"/>
  <c r="AQ18" i="10" s="1"/>
  <c r="F21" i="10"/>
  <c r="I22" i="10"/>
  <c r="C23" i="10"/>
  <c r="J25" i="10"/>
  <c r="W25" i="10" s="1"/>
  <c r="AE25" i="10" s="1"/>
  <c r="AO25" i="10" s="1"/>
  <c r="AA25" i="10"/>
  <c r="E26" i="10"/>
  <c r="M26" i="10"/>
  <c r="AG26" i="10" s="1"/>
  <c r="AQ26" i="10" s="1"/>
  <c r="F29" i="10"/>
  <c r="I30" i="10"/>
  <c r="C31" i="10"/>
  <c r="J33" i="10"/>
  <c r="W33" i="10" s="1"/>
  <c r="AE33" i="10" s="1"/>
  <c r="AO33" i="10" s="1"/>
  <c r="AA33" i="10"/>
  <c r="E34" i="10"/>
  <c r="H35" i="10"/>
  <c r="V35" i="10" s="1"/>
  <c r="AD35" i="10" s="1"/>
  <c r="AN35" i="10" s="1"/>
  <c r="Y35" i="10"/>
  <c r="F37" i="10"/>
  <c r="I38" i="10"/>
  <c r="C39" i="10"/>
  <c r="G40" i="10"/>
  <c r="O40" i="10" s="1"/>
  <c r="J41" i="10"/>
  <c r="W41" i="10" s="1"/>
  <c r="AE41" i="10" s="1"/>
  <c r="AO41" i="10" s="1"/>
  <c r="AA41" i="10"/>
  <c r="E42" i="10"/>
  <c r="M42" i="10"/>
  <c r="AG42" i="10" s="1"/>
  <c r="AQ42" i="10" s="1"/>
  <c r="E43" i="10"/>
  <c r="I44" i="10"/>
  <c r="Z44" i="10"/>
  <c r="C45" i="10"/>
  <c r="U45" i="10"/>
  <c r="H51" i="10"/>
  <c r="V51" i="10" s="1"/>
  <c r="AD51" i="10" s="1"/>
  <c r="AN51" i="10" s="1"/>
  <c r="L53" i="10"/>
  <c r="Y55" i="10"/>
  <c r="AC55" i="10"/>
  <c r="AC57" i="10"/>
  <c r="AA57" i="10"/>
  <c r="L59" i="10"/>
  <c r="U60" i="10"/>
  <c r="S60" i="10"/>
  <c r="X60" i="10" s="1"/>
  <c r="AF60" i="10" s="1"/>
  <c r="AP60" i="10" s="1"/>
  <c r="L61" i="10"/>
  <c r="K62" i="10"/>
  <c r="Y63" i="10"/>
  <c r="AC63" i="10"/>
  <c r="Z65" i="10"/>
  <c r="Y70" i="10"/>
  <c r="AC70" i="10"/>
  <c r="AA70" i="10"/>
  <c r="AH81" i="10"/>
  <c r="AM81" i="10"/>
  <c r="K9" i="10"/>
  <c r="Z11" i="10"/>
  <c r="K17" i="10"/>
  <c r="Z19" i="10"/>
  <c r="K25" i="10"/>
  <c r="Z27" i="10"/>
  <c r="K33" i="10"/>
  <c r="I35" i="10"/>
  <c r="Z35" i="10"/>
  <c r="H40" i="10"/>
  <c r="V40" i="10" s="1"/>
  <c r="AD40" i="10" s="1"/>
  <c r="AN40" i="10" s="1"/>
  <c r="K41" i="10"/>
  <c r="U43" i="10"/>
  <c r="S43" i="10"/>
  <c r="X43" i="10" s="1"/>
  <c r="AF43" i="10" s="1"/>
  <c r="AP43" i="10" s="1"/>
  <c r="Z43" i="10"/>
  <c r="K48" i="10"/>
  <c r="Z50" i="10"/>
  <c r="K56" i="10"/>
  <c r="N57" i="10"/>
  <c r="AA66" i="10"/>
  <c r="Y66" i="10"/>
  <c r="G68" i="10"/>
  <c r="O68" i="10" s="1"/>
  <c r="K68" i="10"/>
  <c r="J68" i="10"/>
  <c r="W68" i="10" s="1"/>
  <c r="AE68" i="10" s="1"/>
  <c r="AO68" i="10" s="1"/>
  <c r="I68" i="10"/>
  <c r="H68" i="10"/>
  <c r="F68" i="10"/>
  <c r="N68" i="10"/>
  <c r="E68" i="10"/>
  <c r="U91" i="10"/>
  <c r="Z91" i="10"/>
  <c r="S91" i="10"/>
  <c r="X91" i="10" s="1"/>
  <c r="AF91" i="10" s="1"/>
  <c r="AP91" i="10" s="1"/>
  <c r="U100" i="10"/>
  <c r="Z100" i="10"/>
  <c r="S100" i="10"/>
  <c r="X100" i="10" s="1"/>
  <c r="AF100" i="10" s="1"/>
  <c r="AP100" i="10" s="1"/>
  <c r="F7" i="10"/>
  <c r="C9" i="10"/>
  <c r="F15" i="10"/>
  <c r="C17" i="10"/>
  <c r="C25" i="10"/>
  <c r="C33" i="10"/>
  <c r="C41" i="10"/>
  <c r="Y42" i="10"/>
  <c r="H43" i="10"/>
  <c r="V43" i="10" s="1"/>
  <c r="AD43" i="10" s="1"/>
  <c r="AN43" i="10" s="1"/>
  <c r="K46" i="10"/>
  <c r="Y49" i="10"/>
  <c r="I50" i="10"/>
  <c r="G50" i="10"/>
  <c r="O50" i="10" s="1"/>
  <c r="N50" i="10"/>
  <c r="F50" i="10"/>
  <c r="L50" i="10"/>
  <c r="C50" i="10"/>
  <c r="M51" i="10"/>
  <c r="AG51" i="10" s="1"/>
  <c r="AQ51" i="10" s="1"/>
  <c r="K54" i="10"/>
  <c r="AA54" i="10"/>
  <c r="Y54" i="10"/>
  <c r="I58" i="10"/>
  <c r="G58" i="10"/>
  <c r="O58" i="10" s="1"/>
  <c r="N58" i="10"/>
  <c r="F58" i="10"/>
  <c r="M58" i="10"/>
  <c r="AG58" i="10" s="1"/>
  <c r="AQ58" i="10" s="1"/>
  <c r="E58" i="10"/>
  <c r="L58" i="10"/>
  <c r="C58" i="10"/>
  <c r="G65" i="10"/>
  <c r="O65" i="10" s="1"/>
  <c r="C68" i="10"/>
  <c r="AH68" i="10"/>
  <c r="U75" i="10"/>
  <c r="S75" i="10"/>
  <c r="X75" i="10" s="1"/>
  <c r="AF75" i="10" s="1"/>
  <c r="AP75" i="10" s="1"/>
  <c r="AH78" i="10"/>
  <c r="AM78" i="10"/>
  <c r="AA84" i="10"/>
  <c r="Y84" i="10"/>
  <c r="AC84" i="10"/>
  <c r="L90" i="10"/>
  <c r="H46" i="10"/>
  <c r="K47" i="10"/>
  <c r="F48" i="10"/>
  <c r="N48" i="10"/>
  <c r="I49" i="10"/>
  <c r="Z49" i="10"/>
  <c r="U50" i="10"/>
  <c r="J52" i="10"/>
  <c r="W52" i="10" s="1"/>
  <c r="AE52" i="10" s="1"/>
  <c r="AO52" i="10" s="1"/>
  <c r="K55" i="10"/>
  <c r="F56" i="10"/>
  <c r="N56" i="10"/>
  <c r="I57" i="10"/>
  <c r="Z57" i="10"/>
  <c r="U58" i="10"/>
  <c r="G59" i="10"/>
  <c r="O59" i="10" s="1"/>
  <c r="J60" i="10"/>
  <c r="W60" i="10" s="1"/>
  <c r="AE60" i="10" s="1"/>
  <c r="AO60" i="10" s="1"/>
  <c r="Y62" i="10"/>
  <c r="K63" i="10"/>
  <c r="F64" i="10"/>
  <c r="N64" i="10"/>
  <c r="J65" i="10"/>
  <c r="W65" i="10" s="1"/>
  <c r="AE65" i="10" s="1"/>
  <c r="AO65" i="10" s="1"/>
  <c r="Y67" i="10"/>
  <c r="AH67" i="10"/>
  <c r="Y68" i="10"/>
  <c r="K74" i="10"/>
  <c r="AC82" i="10"/>
  <c r="AA82" i="10"/>
  <c r="Y82" i="10"/>
  <c r="G83" i="10"/>
  <c r="O83" i="10" s="1"/>
  <c r="H86" i="10"/>
  <c r="V86" i="10" s="1"/>
  <c r="AD86" i="10" s="1"/>
  <c r="AN86" i="10" s="1"/>
  <c r="G86" i="10"/>
  <c r="O86" i="10" s="1"/>
  <c r="N86" i="10"/>
  <c r="F86" i="10"/>
  <c r="E86" i="10"/>
  <c r="L86" i="10"/>
  <c r="C86" i="10"/>
  <c r="I86" i="10"/>
  <c r="Z87" i="10"/>
  <c r="AC96" i="10"/>
  <c r="AA96" i="10"/>
  <c r="Y96" i="10"/>
  <c r="AC110" i="10"/>
  <c r="AA110" i="10"/>
  <c r="Y110" i="10"/>
  <c r="L150" i="10"/>
  <c r="AC215" i="10"/>
  <c r="AA215" i="10"/>
  <c r="Y215" i="10"/>
  <c r="K52" i="10"/>
  <c r="Z54" i="10"/>
  <c r="H59" i="10"/>
  <c r="V59" i="10" s="1"/>
  <c r="AD59" i="10" s="1"/>
  <c r="AN59" i="10" s="1"/>
  <c r="K60" i="10"/>
  <c r="Z62" i="10"/>
  <c r="K65" i="10"/>
  <c r="Z67" i="10"/>
  <c r="Z69" i="10"/>
  <c r="Z71" i="10"/>
  <c r="G75" i="10"/>
  <c r="O75" i="10" s="1"/>
  <c r="E75" i="10"/>
  <c r="L75" i="10"/>
  <c r="C75" i="10"/>
  <c r="H75" i="10"/>
  <c r="V75" i="10" s="1"/>
  <c r="AD75" i="10" s="1"/>
  <c r="AN75" i="10" s="1"/>
  <c r="Z79" i="10"/>
  <c r="I81" i="10"/>
  <c r="H81" i="10"/>
  <c r="V81" i="10" s="1"/>
  <c r="AD81" i="10" s="1"/>
  <c r="AN81" i="10" s="1"/>
  <c r="G81" i="10"/>
  <c r="O81" i="10" s="1"/>
  <c r="N81" i="10"/>
  <c r="F81" i="10"/>
  <c r="J81" i="10"/>
  <c r="W81" i="10" s="1"/>
  <c r="AE81" i="10" s="1"/>
  <c r="AO81" i="10" s="1"/>
  <c r="J84" i="10"/>
  <c r="W84" i="10" s="1"/>
  <c r="AE84" i="10" s="1"/>
  <c r="AO84" i="10" s="1"/>
  <c r="J86" i="10"/>
  <c r="W86" i="10" s="1"/>
  <c r="AE86" i="10" s="1"/>
  <c r="AO86" i="10" s="1"/>
  <c r="N88" i="10"/>
  <c r="Y89" i="10"/>
  <c r="AA89" i="10"/>
  <c r="K93" i="10"/>
  <c r="AH98" i="10"/>
  <c r="AM98" i="10"/>
  <c r="N101" i="10"/>
  <c r="H111" i="10"/>
  <c r="V111" i="10" s="1"/>
  <c r="AD111" i="10" s="1"/>
  <c r="AN111" i="10" s="1"/>
  <c r="G111" i="10"/>
  <c r="O111" i="10" s="1"/>
  <c r="N111" i="10"/>
  <c r="F111" i="10"/>
  <c r="E111" i="10"/>
  <c r="L111" i="10"/>
  <c r="C111" i="10"/>
  <c r="I111" i="10"/>
  <c r="K111" i="10"/>
  <c r="Z115" i="10"/>
  <c r="I137" i="10"/>
  <c r="H137" i="10"/>
  <c r="V137" i="10" s="1"/>
  <c r="AD137" i="10" s="1"/>
  <c r="AN137" i="10" s="1"/>
  <c r="G137" i="10"/>
  <c r="O137" i="10" s="1"/>
  <c r="N137" i="10"/>
  <c r="E137" i="10"/>
  <c r="C137" i="10"/>
  <c r="L137" i="10"/>
  <c r="K137" i="10"/>
  <c r="H48" i="10"/>
  <c r="V48" i="10" s="1"/>
  <c r="AD48" i="10" s="1"/>
  <c r="AN48" i="10" s="1"/>
  <c r="K49" i="10"/>
  <c r="Z51" i="10"/>
  <c r="C52" i="10"/>
  <c r="L52" i="10"/>
  <c r="H56" i="10"/>
  <c r="V56" i="10" s="1"/>
  <c r="AD56" i="10" s="1"/>
  <c r="AN56" i="10" s="1"/>
  <c r="K57" i="10"/>
  <c r="I59" i="10"/>
  <c r="Z59" i="10"/>
  <c r="C60" i="10"/>
  <c r="L60" i="10"/>
  <c r="AA62" i="10"/>
  <c r="H64" i="10"/>
  <c r="V64" i="10" s="1"/>
  <c r="AD64" i="10" s="1"/>
  <c r="AN64" i="10" s="1"/>
  <c r="Z64" i="10"/>
  <c r="C65" i="10"/>
  <c r="L65" i="10"/>
  <c r="AA67" i="10"/>
  <c r="AA68" i="10"/>
  <c r="H70" i="10"/>
  <c r="V70" i="10" s="1"/>
  <c r="AD70" i="10" s="1"/>
  <c r="AN70" i="10" s="1"/>
  <c r="M70" i="10"/>
  <c r="AG70" i="10" s="1"/>
  <c r="AQ70" i="10" s="1"/>
  <c r="E70" i="10"/>
  <c r="I70" i="10"/>
  <c r="F75" i="10"/>
  <c r="K79" i="10"/>
  <c r="S80" i="10"/>
  <c r="X80" i="10" s="1"/>
  <c r="AF80" i="10" s="1"/>
  <c r="AP80" i="10" s="1"/>
  <c r="C81" i="10"/>
  <c r="Y81" i="10"/>
  <c r="AA81" i="10"/>
  <c r="AC85" i="10"/>
  <c r="AA85" i="10"/>
  <c r="I89" i="10"/>
  <c r="H89" i="10"/>
  <c r="V89" i="10" s="1"/>
  <c r="AD89" i="10" s="1"/>
  <c r="AN89" i="10" s="1"/>
  <c r="G89" i="10"/>
  <c r="O89" i="10" s="1"/>
  <c r="N89" i="10"/>
  <c r="F89" i="10"/>
  <c r="M89" i="10"/>
  <c r="AG89" i="10" s="1"/>
  <c r="AQ89" i="10" s="1"/>
  <c r="E89" i="10"/>
  <c r="J89" i="10"/>
  <c r="W89" i="10" s="1"/>
  <c r="AE89" i="10" s="1"/>
  <c r="AO89" i="10" s="1"/>
  <c r="AH106" i="10"/>
  <c r="AM106" i="10"/>
  <c r="F47" i="10"/>
  <c r="I48" i="10"/>
  <c r="C49" i="10"/>
  <c r="L49" i="10"/>
  <c r="S51" i="10"/>
  <c r="X51" i="10" s="1"/>
  <c r="AF51" i="10" s="1"/>
  <c r="AP51" i="10" s="1"/>
  <c r="E52" i="10"/>
  <c r="M52" i="10"/>
  <c r="AG52" i="10" s="1"/>
  <c r="AQ52" i="10" s="1"/>
  <c r="F55" i="10"/>
  <c r="I56" i="10"/>
  <c r="C57" i="10"/>
  <c r="L57" i="10"/>
  <c r="J59" i="10"/>
  <c r="W59" i="10" s="1"/>
  <c r="AE59" i="10" s="1"/>
  <c r="AO59" i="10" s="1"/>
  <c r="S59" i="10"/>
  <c r="X59" i="10" s="1"/>
  <c r="AF59" i="10" s="1"/>
  <c r="AP59" i="10" s="1"/>
  <c r="E60" i="10"/>
  <c r="M60" i="10"/>
  <c r="AG60" i="10" s="1"/>
  <c r="AQ60" i="10" s="1"/>
  <c r="F63" i="10"/>
  <c r="I64" i="10"/>
  <c r="S64" i="10"/>
  <c r="X64" i="10" s="1"/>
  <c r="AF64" i="10" s="1"/>
  <c r="AP64" i="10" s="1"/>
  <c r="E65" i="10"/>
  <c r="M65" i="10"/>
  <c r="AG65" i="10" s="1"/>
  <c r="AQ65" i="10" s="1"/>
  <c r="M69" i="10"/>
  <c r="AG69" i="10" s="1"/>
  <c r="AQ69" i="10" s="1"/>
  <c r="E69" i="10"/>
  <c r="J69" i="10"/>
  <c r="W69" i="10" s="1"/>
  <c r="AE69" i="10" s="1"/>
  <c r="AO69" i="10" s="1"/>
  <c r="N69" i="10"/>
  <c r="F69" i="10"/>
  <c r="C70" i="10"/>
  <c r="Z70" i="10"/>
  <c r="K71" i="10"/>
  <c r="N72" i="10"/>
  <c r="AH72" i="10"/>
  <c r="I75" i="10"/>
  <c r="J76" i="10"/>
  <c r="W76" i="10" s="1"/>
  <c r="AE76" i="10" s="1"/>
  <c r="AO76" i="10" s="1"/>
  <c r="U77" i="10"/>
  <c r="S77" i="10"/>
  <c r="X77" i="10" s="1"/>
  <c r="AF77" i="10" s="1"/>
  <c r="AP77" i="10" s="1"/>
  <c r="H78" i="10"/>
  <c r="V78" i="10" s="1"/>
  <c r="AD78" i="10" s="1"/>
  <c r="AN78" i="10" s="1"/>
  <c r="G78" i="10"/>
  <c r="O78" i="10" s="1"/>
  <c r="N78" i="10"/>
  <c r="F78" i="10"/>
  <c r="E78" i="10"/>
  <c r="I78" i="10"/>
  <c r="Y80" i="10"/>
  <c r="E81" i="10"/>
  <c r="L82" i="10"/>
  <c r="AC83" i="10"/>
  <c r="Y83" i="10"/>
  <c r="Z86" i="10"/>
  <c r="K87" i="10"/>
  <c r="C89" i="10"/>
  <c r="AA92" i="10"/>
  <c r="Y92" i="10"/>
  <c r="N132" i="10"/>
  <c r="K59" i="10"/>
  <c r="Z61" i="10"/>
  <c r="Z66" i="10"/>
  <c r="Y71" i="10"/>
  <c r="AC71" i="10"/>
  <c r="L74" i="10"/>
  <c r="C74" i="10"/>
  <c r="J74" i="10"/>
  <c r="W74" i="10" s="1"/>
  <c r="AE74" i="10" s="1"/>
  <c r="AO74" i="10" s="1"/>
  <c r="I74" i="10"/>
  <c r="M74" i="10"/>
  <c r="AG74" i="10" s="1"/>
  <c r="AQ74" i="10" s="1"/>
  <c r="E74" i="10"/>
  <c r="AC74" i="10"/>
  <c r="AA74" i="10"/>
  <c r="AA76" i="10"/>
  <c r="Y76" i="10"/>
  <c r="N80" i="10"/>
  <c r="AC90" i="10"/>
  <c r="AA90" i="10"/>
  <c r="Y90" i="10"/>
  <c r="G91" i="10"/>
  <c r="O91" i="10" s="1"/>
  <c r="S93" i="10"/>
  <c r="X93" i="10" s="1"/>
  <c r="AF93" i="10" s="1"/>
  <c r="AP93" i="10" s="1"/>
  <c r="Z93" i="10"/>
  <c r="U93" i="10"/>
  <c r="N97" i="10"/>
  <c r="F97" i="10"/>
  <c r="L97" i="10"/>
  <c r="C97" i="10"/>
  <c r="K97" i="10"/>
  <c r="J97" i="10"/>
  <c r="W97" i="10" s="1"/>
  <c r="AE97" i="10" s="1"/>
  <c r="AO97" i="10" s="1"/>
  <c r="I97" i="10"/>
  <c r="H97" i="10"/>
  <c r="G97" i="10"/>
  <c r="O97" i="10" s="1"/>
  <c r="I98" i="10"/>
  <c r="G98" i="10"/>
  <c r="O98" i="10" s="1"/>
  <c r="N98" i="10"/>
  <c r="F98" i="10"/>
  <c r="K98" i="10"/>
  <c r="J98" i="10"/>
  <c r="W98" i="10" s="1"/>
  <c r="AE98" i="10" s="1"/>
  <c r="AO98" i="10" s="1"/>
  <c r="H98" i="10"/>
  <c r="V98" i="10" s="1"/>
  <c r="AD98" i="10" s="1"/>
  <c r="AN98" i="10" s="1"/>
  <c r="E98" i="10"/>
  <c r="C98" i="10"/>
  <c r="L98" i="10"/>
  <c r="K100" i="10"/>
  <c r="J106" i="10"/>
  <c r="W106" i="10" s="1"/>
  <c r="AE106" i="10" s="1"/>
  <c r="AO106" i="10" s="1"/>
  <c r="F49" i="10"/>
  <c r="F57" i="10"/>
  <c r="C59" i="10"/>
  <c r="S71" i="10"/>
  <c r="X71" i="10" s="1"/>
  <c r="AF71" i="10" s="1"/>
  <c r="AP71" i="10" s="1"/>
  <c r="F74" i="10"/>
  <c r="K75" i="10"/>
  <c r="M77" i="10"/>
  <c r="AG77" i="10" s="1"/>
  <c r="AQ77" i="10" s="1"/>
  <c r="AA80" i="10"/>
  <c r="M85" i="10"/>
  <c r="AG85" i="10" s="1"/>
  <c r="AQ85" i="10" s="1"/>
  <c r="U88" i="10"/>
  <c r="S88" i="10"/>
  <c r="X88" i="10" s="1"/>
  <c r="AF88" i="10" s="1"/>
  <c r="AP88" i="10" s="1"/>
  <c r="L89" i="10"/>
  <c r="AM89" i="10"/>
  <c r="J92" i="10"/>
  <c r="W92" i="10" s="1"/>
  <c r="AE92" i="10" s="1"/>
  <c r="AO92" i="10" s="1"/>
  <c r="AH92" i="10"/>
  <c r="AM92" i="10"/>
  <c r="U95" i="10"/>
  <c r="E97" i="10"/>
  <c r="M98" i="10"/>
  <c r="AG98" i="10" s="1"/>
  <c r="AQ98" i="10" s="1"/>
  <c r="AM104" i="10"/>
  <c r="AH104" i="10"/>
  <c r="N113" i="10"/>
  <c r="AC114" i="10"/>
  <c r="Y114" i="10"/>
  <c r="AA114" i="10"/>
  <c r="U180" i="10"/>
  <c r="Z180" i="10"/>
  <c r="S180" i="10"/>
  <c r="X180" i="10" s="1"/>
  <c r="AF180" i="10" s="1"/>
  <c r="AP180" i="10" s="1"/>
  <c r="L71" i="10"/>
  <c r="K76" i="10"/>
  <c r="F77" i="10"/>
  <c r="N77" i="10"/>
  <c r="U79" i="10"/>
  <c r="E82" i="10"/>
  <c r="M82" i="10"/>
  <c r="AG82" i="10" s="1"/>
  <c r="AQ82" i="10" s="1"/>
  <c r="H83" i="10"/>
  <c r="K84" i="10"/>
  <c r="F85" i="10"/>
  <c r="N85" i="10"/>
  <c r="U87" i="10"/>
  <c r="E90" i="10"/>
  <c r="M90" i="10"/>
  <c r="AG90" i="10" s="1"/>
  <c r="AQ90" i="10" s="1"/>
  <c r="H91" i="10"/>
  <c r="V91" i="10" s="1"/>
  <c r="AD91" i="10" s="1"/>
  <c r="AN91" i="10" s="1"/>
  <c r="K92" i="10"/>
  <c r="F93" i="10"/>
  <c r="U94" i="10"/>
  <c r="Y97" i="10"/>
  <c r="AC99" i="10"/>
  <c r="AA99" i="10"/>
  <c r="F101" i="10"/>
  <c r="M102" i="10"/>
  <c r="AG102" i="10" s="1"/>
  <c r="AQ102" i="10" s="1"/>
  <c r="H103" i="10"/>
  <c r="V103" i="10" s="1"/>
  <c r="AD103" i="10" s="1"/>
  <c r="AN103" i="10" s="1"/>
  <c r="G103" i="10"/>
  <c r="O103" i="10" s="1"/>
  <c r="N103" i="10"/>
  <c r="F103" i="10"/>
  <c r="E103" i="10"/>
  <c r="L103" i="10"/>
  <c r="C103" i="10"/>
  <c r="N105" i="10"/>
  <c r="Z112" i="10"/>
  <c r="K83" i="10"/>
  <c r="Z85" i="10"/>
  <c r="AC86" i="10"/>
  <c r="K91" i="10"/>
  <c r="M94" i="10"/>
  <c r="AG94" i="10" s="1"/>
  <c r="AQ94" i="10" s="1"/>
  <c r="K96" i="10"/>
  <c r="J109" i="10"/>
  <c r="W109" i="10" s="1"/>
  <c r="AE109" i="10" s="1"/>
  <c r="AO109" i="10" s="1"/>
  <c r="I109" i="10"/>
  <c r="H109" i="10"/>
  <c r="V109" i="10" s="1"/>
  <c r="AD109" i="10" s="1"/>
  <c r="AN109" i="10" s="1"/>
  <c r="G109" i="10"/>
  <c r="O109" i="10" s="1"/>
  <c r="N109" i="10"/>
  <c r="F109" i="10"/>
  <c r="AA109" i="10"/>
  <c r="Y109" i="10"/>
  <c r="M110" i="10"/>
  <c r="AG110" i="10" s="1"/>
  <c r="AQ110" i="10" s="1"/>
  <c r="K112" i="10"/>
  <c r="I114" i="10"/>
  <c r="H114" i="10"/>
  <c r="V114" i="10" s="1"/>
  <c r="AD114" i="10" s="1"/>
  <c r="AN114" i="10" s="1"/>
  <c r="G114" i="10"/>
  <c r="O114" i="10" s="1"/>
  <c r="N114" i="10"/>
  <c r="F114" i="10"/>
  <c r="E114" i="10"/>
  <c r="J114" i="10"/>
  <c r="W114" i="10" s="1"/>
  <c r="AE114" i="10" s="1"/>
  <c r="AO114" i="10" s="1"/>
  <c r="AC158" i="10"/>
  <c r="AA158" i="10"/>
  <c r="Y158" i="10"/>
  <c r="H71" i="10"/>
  <c r="V71" i="10" s="1"/>
  <c r="AD71" i="10" s="1"/>
  <c r="AN71" i="10" s="1"/>
  <c r="K72" i="10"/>
  <c r="Z74" i="10"/>
  <c r="G76" i="10"/>
  <c r="O76" i="10" s="1"/>
  <c r="J77" i="10"/>
  <c r="W77" i="10" s="1"/>
  <c r="AE77" i="10" s="1"/>
  <c r="AO77" i="10" s="1"/>
  <c r="K80" i="10"/>
  <c r="I82" i="10"/>
  <c r="Z82" i="10"/>
  <c r="C83" i="10"/>
  <c r="L83" i="10"/>
  <c r="G84" i="10"/>
  <c r="O84" i="10" s="1"/>
  <c r="J85" i="10"/>
  <c r="W85" i="10" s="1"/>
  <c r="AE85" i="10" s="1"/>
  <c r="AO85" i="10" s="1"/>
  <c r="S85" i="10"/>
  <c r="X85" i="10" s="1"/>
  <c r="AF85" i="10" s="1"/>
  <c r="AP85" i="10" s="1"/>
  <c r="K88" i="10"/>
  <c r="I90" i="10"/>
  <c r="Z90" i="10"/>
  <c r="C91" i="10"/>
  <c r="L91" i="10"/>
  <c r="G92" i="10"/>
  <c r="O92" i="10" s="1"/>
  <c r="Z94" i="10"/>
  <c r="S97" i="10"/>
  <c r="X97" i="10" s="1"/>
  <c r="AF97" i="10" s="1"/>
  <c r="AP97" i="10" s="1"/>
  <c r="G100" i="10"/>
  <c r="O100" i="10" s="1"/>
  <c r="N100" i="10"/>
  <c r="F100" i="10"/>
  <c r="E100" i="10"/>
  <c r="L100" i="10"/>
  <c r="C100" i="10"/>
  <c r="Y103" i="10"/>
  <c r="AC103" i="10"/>
  <c r="Z104" i="10"/>
  <c r="AC107" i="10"/>
  <c r="AA107" i="10"/>
  <c r="Y107" i="10"/>
  <c r="S108" i="10"/>
  <c r="X108" i="10" s="1"/>
  <c r="AF108" i="10" s="1"/>
  <c r="AP108" i="10" s="1"/>
  <c r="C109" i="10"/>
  <c r="Y111" i="10"/>
  <c r="AC111" i="10"/>
  <c r="C114" i="10"/>
  <c r="S116" i="10"/>
  <c r="X116" i="10" s="1"/>
  <c r="AF116" i="10" s="1"/>
  <c r="AP116" i="10" s="1"/>
  <c r="U116" i="10"/>
  <c r="Z116" i="10"/>
  <c r="K77" i="10"/>
  <c r="J82" i="10"/>
  <c r="W82" i="10" s="1"/>
  <c r="AE82" i="10" s="1"/>
  <c r="AO82" i="10" s="1"/>
  <c r="E83" i="10"/>
  <c r="M83" i="10"/>
  <c r="AG83" i="10" s="1"/>
  <c r="AQ83" i="10" s="1"/>
  <c r="K85" i="10"/>
  <c r="J90" i="10"/>
  <c r="W90" i="10" s="1"/>
  <c r="AE90" i="10" s="1"/>
  <c r="AO90" i="10" s="1"/>
  <c r="E91" i="10"/>
  <c r="M91" i="10"/>
  <c r="AG91" i="10" s="1"/>
  <c r="AQ91" i="10" s="1"/>
  <c r="J93" i="10"/>
  <c r="W93" i="10" s="1"/>
  <c r="AE93" i="10" s="1"/>
  <c r="AO93" i="10" s="1"/>
  <c r="L93" i="10"/>
  <c r="J101" i="10"/>
  <c r="W101" i="10" s="1"/>
  <c r="AE101" i="10" s="1"/>
  <c r="AO101" i="10" s="1"/>
  <c r="I101" i="10"/>
  <c r="H101" i="10"/>
  <c r="V101" i="10" s="1"/>
  <c r="AD101" i="10" s="1"/>
  <c r="AN101" i="10" s="1"/>
  <c r="G101" i="10"/>
  <c r="O101" i="10" s="1"/>
  <c r="AM101" i="10"/>
  <c r="K104" i="10"/>
  <c r="L107" i="10"/>
  <c r="Y108" i="10"/>
  <c r="E109" i="10"/>
  <c r="K114" i="10"/>
  <c r="U117" i="10"/>
  <c r="Z117" i="10"/>
  <c r="AH118" i="10"/>
  <c r="AM118" i="10"/>
  <c r="AM124" i="10"/>
  <c r="AM126" i="10"/>
  <c r="AM128" i="10"/>
  <c r="AM130" i="10"/>
  <c r="AH135" i="10"/>
  <c r="AM135" i="10"/>
  <c r="AC156" i="10"/>
  <c r="AA156" i="10"/>
  <c r="Y156" i="10"/>
  <c r="Z76" i="10"/>
  <c r="K82" i="10"/>
  <c r="F83" i="10"/>
  <c r="N83" i="10"/>
  <c r="Z84" i="10"/>
  <c r="K90" i="10"/>
  <c r="F91" i="10"/>
  <c r="N91" i="10"/>
  <c r="Z92" i="10"/>
  <c r="AH97" i="10"/>
  <c r="AA104" i="10"/>
  <c r="Y104" i="10"/>
  <c r="U105" i="10"/>
  <c r="S105" i="10"/>
  <c r="X105" i="10" s="1"/>
  <c r="AF105" i="10" s="1"/>
  <c r="AP105" i="10" s="1"/>
  <c r="I106" i="10"/>
  <c r="H106" i="10"/>
  <c r="V106" i="10" s="1"/>
  <c r="AD106" i="10" s="1"/>
  <c r="AN106" i="10" s="1"/>
  <c r="G106" i="10"/>
  <c r="O106" i="10" s="1"/>
  <c r="N106" i="10"/>
  <c r="F106" i="10"/>
  <c r="M106" i="10"/>
  <c r="AG106" i="10" s="1"/>
  <c r="AQ106" i="10" s="1"/>
  <c r="E106" i="10"/>
  <c r="G108" i="10"/>
  <c r="O108" i="10" s="1"/>
  <c r="Z108" i="10"/>
  <c r="K109" i="10"/>
  <c r="AC109" i="10"/>
  <c r="U113" i="10"/>
  <c r="S113" i="10"/>
  <c r="X113" i="10" s="1"/>
  <c r="AF113" i="10" s="1"/>
  <c r="AP113" i="10" s="1"/>
  <c r="L114" i="10"/>
  <c r="N134" i="10"/>
  <c r="F72" i="10"/>
  <c r="E77" i="10"/>
  <c r="F80" i="10"/>
  <c r="C82" i="10"/>
  <c r="E85" i="10"/>
  <c r="F88" i="10"/>
  <c r="C90" i="10"/>
  <c r="E93" i="10"/>
  <c r="N93" i="10"/>
  <c r="H95" i="10"/>
  <c r="V95" i="10" s="1"/>
  <c r="AD95" i="10" s="1"/>
  <c r="AN95" i="10" s="1"/>
  <c r="N95" i="10"/>
  <c r="F95" i="10"/>
  <c r="M95" i="10"/>
  <c r="AG95" i="10" s="1"/>
  <c r="AQ95" i="10" s="1"/>
  <c r="Z96" i="10"/>
  <c r="AA98" i="10"/>
  <c r="L99" i="10"/>
  <c r="J100" i="10"/>
  <c r="W100" i="10" s="1"/>
  <c r="AE100" i="10" s="1"/>
  <c r="AO100" i="10" s="1"/>
  <c r="E101" i="10"/>
  <c r="AA101" i="10"/>
  <c r="Y101" i="10"/>
  <c r="AC102" i="10"/>
  <c r="AA102" i="10"/>
  <c r="Z103" i="10"/>
  <c r="C106" i="10"/>
  <c r="AA106" i="10"/>
  <c r="AA108" i="10"/>
  <c r="L109" i="10"/>
  <c r="AA111" i="10"/>
  <c r="AH131" i="10"/>
  <c r="AM131" i="10"/>
  <c r="Z134" i="10"/>
  <c r="N138" i="10"/>
  <c r="AA155" i="10"/>
  <c r="Y155" i="10"/>
  <c r="AC155" i="10"/>
  <c r="Z111" i="10"/>
  <c r="AC112" i="10"/>
  <c r="Z118" i="10"/>
  <c r="AA137" i="10"/>
  <c r="Y137" i="10"/>
  <c r="U140" i="10"/>
  <c r="Z140" i="10"/>
  <c r="S140" i="10"/>
  <c r="X140" i="10" s="1"/>
  <c r="AF140" i="10" s="1"/>
  <c r="AP140" i="10" s="1"/>
  <c r="N145" i="10"/>
  <c r="H149" i="10"/>
  <c r="V149" i="10" s="1"/>
  <c r="AD149" i="10" s="1"/>
  <c r="AN149" i="10" s="1"/>
  <c r="G149" i="10"/>
  <c r="O149" i="10" s="1"/>
  <c r="F149" i="10"/>
  <c r="M149" i="10"/>
  <c r="AG149" i="10" s="1"/>
  <c r="AQ149" i="10" s="1"/>
  <c r="C149" i="10"/>
  <c r="N149" i="10"/>
  <c r="L149" i="10"/>
  <c r="K149" i="10"/>
  <c r="I149" i="10"/>
  <c r="I151" i="10"/>
  <c r="H151" i="10"/>
  <c r="V151" i="10" s="1"/>
  <c r="AD151" i="10" s="1"/>
  <c r="AN151" i="10" s="1"/>
  <c r="G151" i="10"/>
  <c r="O151" i="10" s="1"/>
  <c r="F151" i="10"/>
  <c r="C151" i="10"/>
  <c r="N151" i="10"/>
  <c r="L151" i="10"/>
  <c r="K151" i="10"/>
  <c r="E151" i="10"/>
  <c r="L152" i="10"/>
  <c r="AH171" i="10"/>
  <c r="AM171" i="10"/>
  <c r="L195" i="10"/>
  <c r="M196" i="10"/>
  <c r="AG196" i="10" s="1"/>
  <c r="AQ196" i="10" s="1"/>
  <c r="Z102" i="10"/>
  <c r="K108" i="10"/>
  <c r="Z110" i="10"/>
  <c r="U115" i="10"/>
  <c r="I119" i="10"/>
  <c r="C119" i="10"/>
  <c r="Z141" i="10"/>
  <c r="U142" i="10"/>
  <c r="Z142" i="10"/>
  <c r="S142" i="10"/>
  <c r="X142" i="10" s="1"/>
  <c r="AF142" i="10" s="1"/>
  <c r="AP142" i="10" s="1"/>
  <c r="AA153" i="10"/>
  <c r="Y153" i="10"/>
  <c r="AC153" i="10"/>
  <c r="I99" i="10"/>
  <c r="Z99" i="10"/>
  <c r="S102" i="10"/>
  <c r="X102" i="10" s="1"/>
  <c r="AF102" i="10" s="1"/>
  <c r="AP102" i="10" s="1"/>
  <c r="K105" i="10"/>
  <c r="Z107" i="10"/>
  <c r="C108" i="10"/>
  <c r="L108" i="10"/>
  <c r="S110" i="10"/>
  <c r="X110" i="10" s="1"/>
  <c r="AF110" i="10" s="1"/>
  <c r="AP110" i="10" s="1"/>
  <c r="Y112" i="10"/>
  <c r="K113" i="10"/>
  <c r="G115" i="10"/>
  <c r="O115" i="10" s="1"/>
  <c r="L115" i="10"/>
  <c r="J116" i="10"/>
  <c r="W116" i="10" s="1"/>
  <c r="AE116" i="10" s="1"/>
  <c r="AO116" i="10" s="1"/>
  <c r="L116" i="10"/>
  <c r="E119" i="10"/>
  <c r="N120" i="10"/>
  <c r="E120" i="10"/>
  <c r="M120" i="10"/>
  <c r="AG120" i="10" s="1"/>
  <c r="AQ120" i="10" s="1"/>
  <c r="C120" i="10"/>
  <c r="H120" i="10"/>
  <c r="V120" i="10" s="1"/>
  <c r="AD120" i="10" s="1"/>
  <c r="AN120" i="10" s="1"/>
  <c r="Z120" i="10"/>
  <c r="I121" i="10"/>
  <c r="H121" i="10"/>
  <c r="V121" i="10" s="1"/>
  <c r="AD121" i="10" s="1"/>
  <c r="AN121" i="10" s="1"/>
  <c r="C121" i="10"/>
  <c r="N122" i="10"/>
  <c r="E122" i="10"/>
  <c r="C122" i="10"/>
  <c r="H122" i="10"/>
  <c r="V122" i="10" s="1"/>
  <c r="AD122" i="10" s="1"/>
  <c r="AN122" i="10" s="1"/>
  <c r="I123" i="10"/>
  <c r="H123" i="10"/>
  <c r="V123" i="10" s="1"/>
  <c r="AD123" i="10" s="1"/>
  <c r="AN123" i="10" s="1"/>
  <c r="M123" i="10"/>
  <c r="AG123" i="10" s="1"/>
  <c r="AQ123" i="10" s="1"/>
  <c r="C123" i="10"/>
  <c r="N124" i="10"/>
  <c r="E124" i="10"/>
  <c r="M124" i="10"/>
  <c r="AG124" i="10" s="1"/>
  <c r="AQ124" i="10" s="1"/>
  <c r="C124" i="10"/>
  <c r="H124" i="10"/>
  <c r="V124" i="10" s="1"/>
  <c r="AD124" i="10" s="1"/>
  <c r="AN124" i="10" s="1"/>
  <c r="I125" i="10"/>
  <c r="H125" i="10"/>
  <c r="V125" i="10" s="1"/>
  <c r="AD125" i="10" s="1"/>
  <c r="AN125" i="10" s="1"/>
  <c r="C125" i="10"/>
  <c r="N126" i="10"/>
  <c r="E126" i="10"/>
  <c r="M126" i="10"/>
  <c r="AG126" i="10" s="1"/>
  <c r="AQ126" i="10" s="1"/>
  <c r="C126" i="10"/>
  <c r="H126" i="10"/>
  <c r="V126" i="10" s="1"/>
  <c r="AD126" i="10" s="1"/>
  <c r="AN126" i="10" s="1"/>
  <c r="I127" i="10"/>
  <c r="H127" i="10"/>
  <c r="V127" i="10" s="1"/>
  <c r="AD127" i="10" s="1"/>
  <c r="AN127" i="10" s="1"/>
  <c r="C127" i="10"/>
  <c r="N128" i="10"/>
  <c r="E128" i="10"/>
  <c r="M128" i="10"/>
  <c r="AG128" i="10" s="1"/>
  <c r="AQ128" i="10" s="1"/>
  <c r="C128" i="10"/>
  <c r="H128" i="10"/>
  <c r="V128" i="10" s="1"/>
  <c r="AD128" i="10" s="1"/>
  <c r="AN128" i="10" s="1"/>
  <c r="Z128" i="10"/>
  <c r="I129" i="10"/>
  <c r="H129" i="10"/>
  <c r="V129" i="10" s="1"/>
  <c r="AD129" i="10" s="1"/>
  <c r="AN129" i="10" s="1"/>
  <c r="C129" i="10"/>
  <c r="N130" i="10"/>
  <c r="E130" i="10"/>
  <c r="M130" i="10"/>
  <c r="AG130" i="10" s="1"/>
  <c r="AQ130" i="10" s="1"/>
  <c r="C130" i="10"/>
  <c r="H130" i="10"/>
  <c r="V130" i="10" s="1"/>
  <c r="AD130" i="10" s="1"/>
  <c r="AN130" i="10" s="1"/>
  <c r="I131" i="10"/>
  <c r="H131" i="10"/>
  <c r="V131" i="10" s="1"/>
  <c r="AD131" i="10" s="1"/>
  <c r="AN131" i="10" s="1"/>
  <c r="M131" i="10"/>
  <c r="AG131" i="10" s="1"/>
  <c r="AQ131" i="10" s="1"/>
  <c r="C131" i="10"/>
  <c r="AM132" i="10"/>
  <c r="AM134" i="10"/>
  <c r="AC137" i="10"/>
  <c r="H139" i="10"/>
  <c r="V139" i="10" s="1"/>
  <c r="AD139" i="10" s="1"/>
  <c r="AN139" i="10" s="1"/>
  <c r="K139" i="10"/>
  <c r="I139" i="10"/>
  <c r="G139" i="10"/>
  <c r="O139" i="10" s="1"/>
  <c r="E139" i="10"/>
  <c r="N139" i="10"/>
  <c r="C139" i="10"/>
  <c r="AM143" i="10"/>
  <c r="AA151" i="10"/>
  <c r="Y151" i="10"/>
  <c r="AC151" i="10"/>
  <c r="K94" i="10"/>
  <c r="I96" i="10"/>
  <c r="J99" i="10"/>
  <c r="W99" i="10" s="1"/>
  <c r="AE99" i="10" s="1"/>
  <c r="AO99" i="10" s="1"/>
  <c r="S99" i="10"/>
  <c r="X99" i="10" s="1"/>
  <c r="AF99" i="10" s="1"/>
  <c r="AP99" i="10" s="1"/>
  <c r="K102" i="10"/>
  <c r="I104" i="10"/>
  <c r="C105" i="10"/>
  <c r="L105" i="10"/>
  <c r="J107" i="10"/>
  <c r="W107" i="10" s="1"/>
  <c r="AE107" i="10" s="1"/>
  <c r="AO107" i="10" s="1"/>
  <c r="S107" i="10"/>
  <c r="X107" i="10" s="1"/>
  <c r="AF107" i="10" s="1"/>
  <c r="AP107" i="10" s="1"/>
  <c r="E108" i="10"/>
  <c r="M108" i="10"/>
  <c r="AG108" i="10" s="1"/>
  <c r="AQ108" i="10" s="1"/>
  <c r="K110" i="10"/>
  <c r="I112" i="10"/>
  <c r="C113" i="10"/>
  <c r="L113" i="10"/>
  <c r="C115" i="10"/>
  <c r="M115" i="10"/>
  <c r="AG115" i="10" s="1"/>
  <c r="AQ115" i="10" s="1"/>
  <c r="C116" i="10"/>
  <c r="M116" i="10"/>
  <c r="AG116" i="10" s="1"/>
  <c r="AQ116" i="10" s="1"/>
  <c r="M117" i="10"/>
  <c r="AG117" i="10" s="1"/>
  <c r="AQ117" i="10" s="1"/>
  <c r="E117" i="10"/>
  <c r="L117" i="10"/>
  <c r="N118" i="10"/>
  <c r="H118" i="10"/>
  <c r="V118" i="10" s="1"/>
  <c r="AD118" i="10" s="1"/>
  <c r="AN118" i="10" s="1"/>
  <c r="M118" i="10"/>
  <c r="AG118" i="10" s="1"/>
  <c r="AQ118" i="10" s="1"/>
  <c r="F119" i="10"/>
  <c r="S119" i="10"/>
  <c r="X119" i="10" s="1"/>
  <c r="AF119" i="10" s="1"/>
  <c r="AP119" i="10" s="1"/>
  <c r="Z119" i="10"/>
  <c r="F120" i="10"/>
  <c r="E121" i="10"/>
  <c r="F122" i="10"/>
  <c r="E123" i="10"/>
  <c r="F124" i="10"/>
  <c r="E125" i="10"/>
  <c r="F126" i="10"/>
  <c r="E127" i="10"/>
  <c r="F128" i="10"/>
  <c r="E129" i="10"/>
  <c r="F130" i="10"/>
  <c r="E131" i="10"/>
  <c r="AA135" i="10"/>
  <c r="Y135" i="10"/>
  <c r="F139" i="10"/>
  <c r="N147" i="10"/>
  <c r="AA149" i="10"/>
  <c r="Y149" i="10"/>
  <c r="AC149" i="10"/>
  <c r="K99" i="10"/>
  <c r="E105" i="10"/>
  <c r="M105" i="10"/>
  <c r="AG105" i="10" s="1"/>
  <c r="AQ105" i="10" s="1"/>
  <c r="K107" i="10"/>
  <c r="F108" i="10"/>
  <c r="N108" i="10"/>
  <c r="Z109" i="10"/>
  <c r="E113" i="10"/>
  <c r="M113" i="10"/>
  <c r="AG113" i="10" s="1"/>
  <c r="AQ113" i="10" s="1"/>
  <c r="E115" i="10"/>
  <c r="N115" i="10"/>
  <c r="E116" i="10"/>
  <c r="N116" i="10"/>
  <c r="G119" i="10"/>
  <c r="O119" i="10" s="1"/>
  <c r="G120" i="10"/>
  <c r="O120" i="10" s="1"/>
  <c r="F121" i="10"/>
  <c r="G122" i="10"/>
  <c r="O122" i="10" s="1"/>
  <c r="F123" i="10"/>
  <c r="G124" i="10"/>
  <c r="O124" i="10" s="1"/>
  <c r="F125" i="10"/>
  <c r="G126" i="10"/>
  <c r="O126" i="10" s="1"/>
  <c r="F127" i="10"/>
  <c r="G128" i="10"/>
  <c r="O128" i="10" s="1"/>
  <c r="F129" i="10"/>
  <c r="G130" i="10"/>
  <c r="O130" i="10" s="1"/>
  <c r="F131" i="10"/>
  <c r="AA131" i="10"/>
  <c r="Y131" i="10"/>
  <c r="I133" i="10"/>
  <c r="H133" i="10"/>
  <c r="V133" i="10" s="1"/>
  <c r="AD133" i="10" s="1"/>
  <c r="AN133" i="10" s="1"/>
  <c r="G133" i="10"/>
  <c r="O133" i="10" s="1"/>
  <c r="C133" i="10"/>
  <c r="AM133" i="10"/>
  <c r="I135" i="10"/>
  <c r="H135" i="10"/>
  <c r="V135" i="10" s="1"/>
  <c r="AD135" i="10" s="1"/>
  <c r="AN135" i="10" s="1"/>
  <c r="G135" i="10"/>
  <c r="O135" i="10" s="1"/>
  <c r="N135" i="10"/>
  <c r="E135" i="10"/>
  <c r="M135" i="10"/>
  <c r="AG135" i="10" s="1"/>
  <c r="AQ135" i="10" s="1"/>
  <c r="C135" i="10"/>
  <c r="N136" i="10"/>
  <c r="L139" i="10"/>
  <c r="Z143" i="10"/>
  <c r="M144" i="10"/>
  <c r="AG144" i="10" s="1"/>
  <c r="AQ144" i="10" s="1"/>
  <c r="I155" i="10"/>
  <c r="H155" i="10"/>
  <c r="V155" i="10" s="1"/>
  <c r="AD155" i="10" s="1"/>
  <c r="AN155" i="10" s="1"/>
  <c r="G155" i="10"/>
  <c r="O155" i="10" s="1"/>
  <c r="F155" i="10"/>
  <c r="M155" i="10"/>
  <c r="AG155" i="10" s="1"/>
  <c r="AQ155" i="10" s="1"/>
  <c r="C155" i="10"/>
  <c r="N155" i="10"/>
  <c r="L155" i="10"/>
  <c r="K155" i="10"/>
  <c r="E155" i="10"/>
  <c r="AH167" i="10"/>
  <c r="AM167" i="10"/>
  <c r="E94" i="10"/>
  <c r="C99" i="10"/>
  <c r="E102" i="10"/>
  <c r="F105" i="10"/>
  <c r="C107" i="10"/>
  <c r="E110" i="10"/>
  <c r="F113" i="10"/>
  <c r="F115" i="10"/>
  <c r="F116" i="10"/>
  <c r="F117" i="10"/>
  <c r="E118" i="10"/>
  <c r="H119" i="10"/>
  <c r="V119" i="10" s="1"/>
  <c r="AD119" i="10" s="1"/>
  <c r="AN119" i="10" s="1"/>
  <c r="U119" i="10"/>
  <c r="I120" i="10"/>
  <c r="G121" i="10"/>
  <c r="O121" i="10" s="1"/>
  <c r="I122" i="10"/>
  <c r="G123" i="10"/>
  <c r="O123" i="10" s="1"/>
  <c r="I124" i="10"/>
  <c r="G125" i="10"/>
  <c r="O125" i="10" s="1"/>
  <c r="I126" i="10"/>
  <c r="G127" i="10"/>
  <c r="O127" i="10" s="1"/>
  <c r="I128" i="10"/>
  <c r="G129" i="10"/>
  <c r="O129" i="10" s="1"/>
  <c r="I130" i="10"/>
  <c r="G131" i="10"/>
  <c r="O131" i="10" s="1"/>
  <c r="E133" i="10"/>
  <c r="AA133" i="10"/>
  <c r="Y133" i="10"/>
  <c r="F135" i="10"/>
  <c r="AM136" i="10"/>
  <c r="M139" i="10"/>
  <c r="AG139" i="10" s="1"/>
  <c r="AQ139" i="10" s="1"/>
  <c r="I153" i="10"/>
  <c r="H153" i="10"/>
  <c r="V153" i="10" s="1"/>
  <c r="AD153" i="10" s="1"/>
  <c r="AN153" i="10" s="1"/>
  <c r="G153" i="10"/>
  <c r="O153" i="10" s="1"/>
  <c r="F153" i="10"/>
  <c r="M153" i="10"/>
  <c r="AG153" i="10" s="1"/>
  <c r="AQ153" i="10" s="1"/>
  <c r="C153" i="10"/>
  <c r="N153" i="10"/>
  <c r="L153" i="10"/>
  <c r="K153" i="10"/>
  <c r="E153" i="10"/>
  <c r="L154" i="10"/>
  <c r="AM181" i="10"/>
  <c r="AH181" i="10"/>
  <c r="H132" i="10"/>
  <c r="V132" i="10" s="1"/>
  <c r="AD132" i="10" s="1"/>
  <c r="AN132" i="10" s="1"/>
  <c r="H134" i="10"/>
  <c r="V134" i="10" s="1"/>
  <c r="AD134" i="10" s="1"/>
  <c r="AN134" i="10" s="1"/>
  <c r="H136" i="10"/>
  <c r="V136" i="10" s="1"/>
  <c r="AD136" i="10" s="1"/>
  <c r="AN136" i="10" s="1"/>
  <c r="H138" i="10"/>
  <c r="V138" i="10" s="1"/>
  <c r="AD138" i="10" s="1"/>
  <c r="AN138" i="10" s="1"/>
  <c r="AM139" i="10"/>
  <c r="H141" i="10"/>
  <c r="V141" i="10" s="1"/>
  <c r="AD141" i="10" s="1"/>
  <c r="AN141" i="10" s="1"/>
  <c r="G141" i="10"/>
  <c r="O141" i="10" s="1"/>
  <c r="N141" i="10"/>
  <c r="AM141" i="10"/>
  <c r="H143" i="10"/>
  <c r="V143" i="10" s="1"/>
  <c r="AD143" i="10" s="1"/>
  <c r="AN143" i="10" s="1"/>
  <c r="G143" i="10"/>
  <c r="O143" i="10" s="1"/>
  <c r="N143" i="10"/>
  <c r="AA143" i="10"/>
  <c r="Y144" i="10"/>
  <c r="AA145" i="10"/>
  <c r="Y146" i="10"/>
  <c r="AA147" i="10"/>
  <c r="L156" i="10"/>
  <c r="I157" i="10"/>
  <c r="H157" i="10"/>
  <c r="V157" i="10" s="1"/>
  <c r="AD157" i="10" s="1"/>
  <c r="AN157" i="10" s="1"/>
  <c r="G157" i="10"/>
  <c r="O157" i="10" s="1"/>
  <c r="F157" i="10"/>
  <c r="C157" i="10"/>
  <c r="AA157" i="10"/>
  <c r="Y157" i="10"/>
  <c r="AM160" i="10"/>
  <c r="AH160" i="10"/>
  <c r="AH165" i="10"/>
  <c r="AM165" i="10"/>
  <c r="AM179" i="10"/>
  <c r="AH179" i="10"/>
  <c r="L183" i="10"/>
  <c r="AC197" i="10"/>
  <c r="AA197" i="10"/>
  <c r="Y197" i="10"/>
  <c r="L158" i="10"/>
  <c r="I159" i="10"/>
  <c r="H159" i="10"/>
  <c r="V159" i="10" s="1"/>
  <c r="AD159" i="10" s="1"/>
  <c r="AN159" i="10" s="1"/>
  <c r="G159" i="10"/>
  <c r="O159" i="10" s="1"/>
  <c r="F159" i="10"/>
  <c r="M159" i="10"/>
  <c r="AG159" i="10" s="1"/>
  <c r="AQ159" i="10" s="1"/>
  <c r="C159" i="10"/>
  <c r="AA159" i="10"/>
  <c r="Y159" i="10"/>
  <c r="Z196" i="10"/>
  <c r="U196" i="10"/>
  <c r="S196" i="10"/>
  <c r="X196" i="10" s="1"/>
  <c r="AF196" i="10" s="1"/>
  <c r="AP196" i="10" s="1"/>
  <c r="H145" i="10"/>
  <c r="V145" i="10" s="1"/>
  <c r="AD145" i="10" s="1"/>
  <c r="AN145" i="10" s="1"/>
  <c r="G145" i="10"/>
  <c r="O145" i="10" s="1"/>
  <c r="C145" i="10"/>
  <c r="M146" i="10"/>
  <c r="AG146" i="10" s="1"/>
  <c r="AQ146" i="10" s="1"/>
  <c r="H147" i="10"/>
  <c r="V147" i="10" s="1"/>
  <c r="AD147" i="10" s="1"/>
  <c r="AN147" i="10" s="1"/>
  <c r="G147" i="10"/>
  <c r="O147" i="10" s="1"/>
  <c r="M147" i="10"/>
  <c r="AG147" i="10" s="1"/>
  <c r="AQ147" i="10" s="1"/>
  <c r="C147" i="10"/>
  <c r="M148" i="10"/>
  <c r="AG148" i="10" s="1"/>
  <c r="AQ148" i="10" s="1"/>
  <c r="AM148" i="10"/>
  <c r="AH148" i="10"/>
  <c r="L160" i="10"/>
  <c r="I161" i="10"/>
  <c r="H161" i="10"/>
  <c r="V161" i="10" s="1"/>
  <c r="AD161" i="10" s="1"/>
  <c r="AN161" i="10" s="1"/>
  <c r="G161" i="10"/>
  <c r="O161" i="10" s="1"/>
  <c r="F161" i="10"/>
  <c r="C161" i="10"/>
  <c r="Y161" i="10"/>
  <c r="AA161" i="10"/>
  <c r="AH163" i="10"/>
  <c r="AM163" i="10"/>
  <c r="M182" i="10"/>
  <c r="AG182" i="10" s="1"/>
  <c r="AQ182" i="10" s="1"/>
  <c r="M186" i="10"/>
  <c r="AG186" i="10" s="1"/>
  <c r="AQ186" i="10" s="1"/>
  <c r="AM195" i="10"/>
  <c r="AH195" i="10"/>
  <c r="L132" i="10"/>
  <c r="L134" i="10"/>
  <c r="L136" i="10"/>
  <c r="L138" i="10"/>
  <c r="E145" i="10"/>
  <c r="E147" i="10"/>
  <c r="K159" i="10"/>
  <c r="E161" i="10"/>
  <c r="Z175" i="10"/>
  <c r="Z185" i="10"/>
  <c r="Y190" i="10"/>
  <c r="AC190" i="10"/>
  <c r="AA190" i="10"/>
  <c r="U192" i="10"/>
  <c r="Z192" i="10"/>
  <c r="S192" i="10"/>
  <c r="X192" i="10" s="1"/>
  <c r="AF192" i="10" s="1"/>
  <c r="AP192" i="10" s="1"/>
  <c r="Z121" i="10"/>
  <c r="Z123" i="10"/>
  <c r="Z125" i="10"/>
  <c r="Z129" i="10"/>
  <c r="Z131" i="10"/>
  <c r="C132" i="10"/>
  <c r="M132" i="10"/>
  <c r="AG132" i="10" s="1"/>
  <c r="AQ132" i="10" s="1"/>
  <c r="C134" i="10"/>
  <c r="M134" i="10"/>
  <c r="AG134" i="10" s="1"/>
  <c r="AQ134" i="10" s="1"/>
  <c r="Z135" i="10"/>
  <c r="C136" i="10"/>
  <c r="M136" i="10"/>
  <c r="AG136" i="10" s="1"/>
  <c r="AQ136" i="10" s="1"/>
  <c r="Z137" i="10"/>
  <c r="C138" i="10"/>
  <c r="M138" i="10"/>
  <c r="AG138" i="10" s="1"/>
  <c r="AQ138" i="10" s="1"/>
  <c r="F145" i="10"/>
  <c r="F147" i="10"/>
  <c r="Z151" i="10"/>
  <c r="Z153" i="10"/>
  <c r="Z155" i="10"/>
  <c r="L159" i="10"/>
  <c r="K161" i="10"/>
  <c r="AH169" i="10"/>
  <c r="AM169" i="10"/>
  <c r="L179" i="10"/>
  <c r="M180" i="10"/>
  <c r="AG180" i="10" s="1"/>
  <c r="AQ180" i="10" s="1"/>
  <c r="S190" i="10"/>
  <c r="X190" i="10" s="1"/>
  <c r="AF190" i="10" s="1"/>
  <c r="AP190" i="10" s="1"/>
  <c r="E132" i="10"/>
  <c r="E134" i="10"/>
  <c r="E136" i="10"/>
  <c r="E138" i="10"/>
  <c r="M140" i="10"/>
  <c r="AG140" i="10" s="1"/>
  <c r="AQ140" i="10" s="1"/>
  <c r="M142" i="10"/>
  <c r="AG142" i="10" s="1"/>
  <c r="AQ142" i="10" s="1"/>
  <c r="I145" i="10"/>
  <c r="I147" i="10"/>
  <c r="AM150" i="10"/>
  <c r="AH150" i="10"/>
  <c r="AM152" i="10"/>
  <c r="AH152" i="10"/>
  <c r="AM154" i="10"/>
  <c r="AH154" i="10"/>
  <c r="N159" i="10"/>
  <c r="AC159" i="10"/>
  <c r="L161" i="10"/>
  <c r="AC161" i="10"/>
  <c r="U176" i="10"/>
  <c r="Z176" i="10"/>
  <c r="S176" i="10"/>
  <c r="X176" i="10" s="1"/>
  <c r="AF176" i="10" s="1"/>
  <c r="AP176" i="10" s="1"/>
  <c r="AM185" i="10"/>
  <c r="AH185" i="10"/>
  <c r="L193" i="10"/>
  <c r="S198" i="10"/>
  <c r="X198" i="10" s="1"/>
  <c r="AF198" i="10" s="1"/>
  <c r="AP198" i="10" s="1"/>
  <c r="U198" i="10"/>
  <c r="Z144" i="10"/>
  <c r="Z146" i="10"/>
  <c r="Z148" i="10"/>
  <c r="Z150" i="10"/>
  <c r="Z152" i="10"/>
  <c r="Z154" i="10"/>
  <c r="Z156" i="10"/>
  <c r="Z158" i="10"/>
  <c r="Z160" i="10"/>
  <c r="M162" i="10"/>
  <c r="AG162" i="10" s="1"/>
  <c r="AQ162" i="10" s="1"/>
  <c r="M164" i="10"/>
  <c r="AG164" i="10" s="1"/>
  <c r="AQ164" i="10" s="1"/>
  <c r="M166" i="10"/>
  <c r="AG166" i="10" s="1"/>
  <c r="AQ166" i="10" s="1"/>
  <c r="M168" i="10"/>
  <c r="AG168" i="10" s="1"/>
  <c r="AQ168" i="10" s="1"/>
  <c r="M170" i="10"/>
  <c r="AG170" i="10" s="1"/>
  <c r="AQ170" i="10" s="1"/>
  <c r="AM173" i="10"/>
  <c r="AH173" i="10"/>
  <c r="Z177" i="10"/>
  <c r="Y178" i="10"/>
  <c r="AC178" i="10"/>
  <c r="L181" i="10"/>
  <c r="AM183" i="10"/>
  <c r="AH183" i="10"/>
  <c r="M184" i="10"/>
  <c r="AG184" i="10" s="1"/>
  <c r="AQ184" i="10" s="1"/>
  <c r="Z188" i="10"/>
  <c r="Y194" i="10"/>
  <c r="AC194" i="10"/>
  <c r="F220" i="10"/>
  <c r="Z172" i="10"/>
  <c r="Y174" i="10"/>
  <c r="AC174" i="10"/>
  <c r="L177" i="10"/>
  <c r="AM177" i="10"/>
  <c r="AH177" i="10"/>
  <c r="Y182" i="10"/>
  <c r="AC182" i="10"/>
  <c r="L185" i="10"/>
  <c r="AM187" i="10"/>
  <c r="AH187" i="10"/>
  <c r="M188" i="10"/>
  <c r="AG188" i="10" s="1"/>
  <c r="AQ188" i="10" s="1"/>
  <c r="H199" i="10"/>
  <c r="V199" i="10" s="1"/>
  <c r="AD199" i="10" s="1"/>
  <c r="AN199" i="10" s="1"/>
  <c r="AH203" i="10"/>
  <c r="AM203" i="10"/>
  <c r="N211" i="10"/>
  <c r="AC212" i="10"/>
  <c r="AA212" i="10"/>
  <c r="Y212" i="10"/>
  <c r="K219" i="10"/>
  <c r="H219" i="10"/>
  <c r="V219" i="10" s="1"/>
  <c r="AD219" i="10" s="1"/>
  <c r="AN219" i="10" s="1"/>
  <c r="G219" i="10"/>
  <c r="O219" i="10" s="1"/>
  <c r="F219" i="10"/>
  <c r="N219" i="10"/>
  <c r="E219" i="10"/>
  <c r="L219" i="10"/>
  <c r="I219" i="10"/>
  <c r="C219" i="10"/>
  <c r="L140" i="10"/>
  <c r="L142" i="10"/>
  <c r="L144" i="10"/>
  <c r="L146" i="10"/>
  <c r="L148" i="10"/>
  <c r="S162" i="10"/>
  <c r="X162" i="10" s="1"/>
  <c r="AF162" i="10" s="1"/>
  <c r="AP162" i="10" s="1"/>
  <c r="H163" i="10"/>
  <c r="V163" i="10" s="1"/>
  <c r="AD163" i="10" s="1"/>
  <c r="AN163" i="10" s="1"/>
  <c r="G163" i="10"/>
  <c r="O163" i="10" s="1"/>
  <c r="N163" i="10"/>
  <c r="S164" i="10"/>
  <c r="X164" i="10" s="1"/>
  <c r="AF164" i="10" s="1"/>
  <c r="AP164" i="10" s="1"/>
  <c r="H165" i="10"/>
  <c r="V165" i="10" s="1"/>
  <c r="AD165" i="10" s="1"/>
  <c r="AN165" i="10" s="1"/>
  <c r="G165" i="10"/>
  <c r="O165" i="10" s="1"/>
  <c r="N165" i="10"/>
  <c r="S166" i="10"/>
  <c r="X166" i="10" s="1"/>
  <c r="AF166" i="10" s="1"/>
  <c r="AP166" i="10" s="1"/>
  <c r="H167" i="10"/>
  <c r="V167" i="10" s="1"/>
  <c r="AD167" i="10" s="1"/>
  <c r="AN167" i="10" s="1"/>
  <c r="G167" i="10"/>
  <c r="O167" i="10" s="1"/>
  <c r="N167" i="10"/>
  <c r="S168" i="10"/>
  <c r="X168" i="10" s="1"/>
  <c r="AF168" i="10" s="1"/>
  <c r="AP168" i="10" s="1"/>
  <c r="H169" i="10"/>
  <c r="V169" i="10" s="1"/>
  <c r="AD169" i="10" s="1"/>
  <c r="AN169" i="10" s="1"/>
  <c r="G169" i="10"/>
  <c r="O169" i="10" s="1"/>
  <c r="N169" i="10"/>
  <c r="S170" i="10"/>
  <c r="X170" i="10" s="1"/>
  <c r="AF170" i="10" s="1"/>
  <c r="AP170" i="10" s="1"/>
  <c r="L171" i="10"/>
  <c r="S174" i="10"/>
  <c r="X174" i="10" s="1"/>
  <c r="AF174" i="10" s="1"/>
  <c r="AP174" i="10" s="1"/>
  <c r="L175" i="10"/>
  <c r="AM175" i="10"/>
  <c r="AH175" i="10"/>
  <c r="M178" i="10"/>
  <c r="AG178" i="10" s="1"/>
  <c r="AQ178" i="10" s="1"/>
  <c r="Z178" i="10"/>
  <c r="S182" i="10"/>
  <c r="X182" i="10" s="1"/>
  <c r="AF182" i="10" s="1"/>
  <c r="AP182" i="10" s="1"/>
  <c r="Y184" i="10"/>
  <c r="AC184" i="10"/>
  <c r="L187" i="10"/>
  <c r="AM189" i="10"/>
  <c r="AH189" i="10"/>
  <c r="M190" i="10"/>
  <c r="AG190" i="10" s="1"/>
  <c r="AQ190" i="10" s="1"/>
  <c r="M198" i="10"/>
  <c r="AG198" i="10" s="1"/>
  <c r="AQ198" i="10" s="1"/>
  <c r="C198" i="10"/>
  <c r="I198" i="10"/>
  <c r="N198" i="10"/>
  <c r="L198" i="10"/>
  <c r="K198" i="10"/>
  <c r="H198" i="10"/>
  <c r="V198" i="10" s="1"/>
  <c r="AD198" i="10" s="1"/>
  <c r="AN198" i="10" s="1"/>
  <c r="G198" i="10"/>
  <c r="O198" i="10" s="1"/>
  <c r="F198" i="10"/>
  <c r="AM217" i="10"/>
  <c r="AH217" i="10"/>
  <c r="C140" i="10"/>
  <c r="C142" i="10"/>
  <c r="C144" i="10"/>
  <c r="C146" i="10"/>
  <c r="C148" i="10"/>
  <c r="AA163" i="10"/>
  <c r="AA165" i="10"/>
  <c r="AA167" i="10"/>
  <c r="AA169" i="10"/>
  <c r="L173" i="10"/>
  <c r="M174" i="10"/>
  <c r="AG174" i="10" s="1"/>
  <c r="AQ174" i="10" s="1"/>
  <c r="M176" i="10"/>
  <c r="AG176" i="10" s="1"/>
  <c r="AQ176" i="10" s="1"/>
  <c r="AA178" i="10"/>
  <c r="S184" i="10"/>
  <c r="X184" i="10" s="1"/>
  <c r="AF184" i="10" s="1"/>
  <c r="AP184" i="10" s="1"/>
  <c r="Y186" i="10"/>
  <c r="AC186" i="10"/>
  <c r="L189" i="10"/>
  <c r="AM191" i="10"/>
  <c r="AH191" i="10"/>
  <c r="M192" i="10"/>
  <c r="AG192" i="10" s="1"/>
  <c r="AQ192" i="10" s="1"/>
  <c r="AA194" i="10"/>
  <c r="E198" i="10"/>
  <c r="Z165" i="10"/>
  <c r="Z167" i="10"/>
  <c r="M172" i="10"/>
  <c r="AG172" i="10" s="1"/>
  <c r="AQ172" i="10" s="1"/>
  <c r="Y172" i="10"/>
  <c r="AC172" i="10"/>
  <c r="Z173" i="10"/>
  <c r="Y188" i="10"/>
  <c r="AC188" i="10"/>
  <c r="L191" i="10"/>
  <c r="AM193" i="10"/>
  <c r="AH193" i="10"/>
  <c r="M194" i="10"/>
  <c r="AG194" i="10" s="1"/>
  <c r="AQ194" i="10" s="1"/>
  <c r="AH229" i="10"/>
  <c r="AM229" i="10"/>
  <c r="F195" i="10"/>
  <c r="N209" i="10"/>
  <c r="AC210" i="10"/>
  <c r="AA210" i="10"/>
  <c r="Y210" i="10"/>
  <c r="L214" i="10"/>
  <c r="U222" i="10"/>
  <c r="S222" i="10"/>
  <c r="X222" i="10" s="1"/>
  <c r="AF222" i="10" s="1"/>
  <c r="AP222" i="10" s="1"/>
  <c r="Z222" i="10"/>
  <c r="L162" i="10"/>
  <c r="L164" i="10"/>
  <c r="L166" i="10"/>
  <c r="L168" i="10"/>
  <c r="L170" i="10"/>
  <c r="G171" i="10"/>
  <c r="O171" i="10" s="1"/>
  <c r="Y171" i="10"/>
  <c r="L172" i="10"/>
  <c r="G173" i="10"/>
  <c r="O173" i="10" s="1"/>
  <c r="Y173" i="10"/>
  <c r="L174" i="10"/>
  <c r="G175" i="10"/>
  <c r="O175" i="10" s="1"/>
  <c r="Y175" i="10"/>
  <c r="L176" i="10"/>
  <c r="G177" i="10"/>
  <c r="O177" i="10" s="1"/>
  <c r="Y177" i="10"/>
  <c r="L178" i="10"/>
  <c r="G179" i="10"/>
  <c r="O179" i="10" s="1"/>
  <c r="Y179" i="10"/>
  <c r="L180" i="10"/>
  <c r="G181" i="10"/>
  <c r="O181" i="10" s="1"/>
  <c r="Y181" i="10"/>
  <c r="L182" i="10"/>
  <c r="G183" i="10"/>
  <c r="O183" i="10" s="1"/>
  <c r="Y183" i="10"/>
  <c r="L184" i="10"/>
  <c r="G185" i="10"/>
  <c r="O185" i="10" s="1"/>
  <c r="Y185" i="10"/>
  <c r="L186" i="10"/>
  <c r="G187" i="10"/>
  <c r="O187" i="10" s="1"/>
  <c r="Y187" i="10"/>
  <c r="L188" i="10"/>
  <c r="G189" i="10"/>
  <c r="O189" i="10" s="1"/>
  <c r="Y189" i="10"/>
  <c r="L190" i="10"/>
  <c r="G191" i="10"/>
  <c r="O191" i="10" s="1"/>
  <c r="Y191" i="10"/>
  <c r="L192" i="10"/>
  <c r="G193" i="10"/>
  <c r="O193" i="10" s="1"/>
  <c r="Y193" i="10"/>
  <c r="L194" i="10"/>
  <c r="G195" i="10"/>
  <c r="O195" i="10" s="1"/>
  <c r="Y195" i="10"/>
  <c r="L196" i="10"/>
  <c r="H197" i="10"/>
  <c r="V197" i="10" s="1"/>
  <c r="AD197" i="10" s="1"/>
  <c r="AN197" i="10" s="1"/>
  <c r="N197" i="10"/>
  <c r="E197" i="10"/>
  <c r="AM199" i="10"/>
  <c r="U200" i="10"/>
  <c r="S200" i="10"/>
  <c r="X200" i="10" s="1"/>
  <c r="AF200" i="10" s="1"/>
  <c r="AP200" i="10" s="1"/>
  <c r="H203" i="10"/>
  <c r="V203" i="10" s="1"/>
  <c r="AD203" i="10" s="1"/>
  <c r="AN203" i="10" s="1"/>
  <c r="H207" i="10"/>
  <c r="V207" i="10" s="1"/>
  <c r="AD207" i="10" s="1"/>
  <c r="AN207" i="10" s="1"/>
  <c r="AC208" i="10"/>
  <c r="AA208" i="10"/>
  <c r="Y208" i="10"/>
  <c r="L217" i="10"/>
  <c r="AM223" i="10"/>
  <c r="AH223" i="10"/>
  <c r="C162" i="10"/>
  <c r="C164" i="10"/>
  <c r="C166" i="10"/>
  <c r="C168" i="10"/>
  <c r="C170" i="10"/>
  <c r="H171" i="10"/>
  <c r="V171" i="10" s="1"/>
  <c r="AD171" i="10" s="1"/>
  <c r="AN171" i="10" s="1"/>
  <c r="C172" i="10"/>
  <c r="H173" i="10"/>
  <c r="V173" i="10" s="1"/>
  <c r="AD173" i="10" s="1"/>
  <c r="AN173" i="10" s="1"/>
  <c r="C174" i="10"/>
  <c r="H175" i="10"/>
  <c r="V175" i="10" s="1"/>
  <c r="AD175" i="10" s="1"/>
  <c r="AN175" i="10" s="1"/>
  <c r="C176" i="10"/>
  <c r="H177" i="10"/>
  <c r="V177" i="10" s="1"/>
  <c r="AD177" i="10" s="1"/>
  <c r="AN177" i="10" s="1"/>
  <c r="C178" i="10"/>
  <c r="H179" i="10"/>
  <c r="V179" i="10" s="1"/>
  <c r="AD179" i="10" s="1"/>
  <c r="AN179" i="10" s="1"/>
  <c r="C180" i="10"/>
  <c r="H181" i="10"/>
  <c r="V181" i="10" s="1"/>
  <c r="AD181" i="10" s="1"/>
  <c r="AN181" i="10" s="1"/>
  <c r="C182" i="10"/>
  <c r="H183" i="10"/>
  <c r="V183" i="10" s="1"/>
  <c r="AD183" i="10" s="1"/>
  <c r="AN183" i="10" s="1"/>
  <c r="C184" i="10"/>
  <c r="H185" i="10"/>
  <c r="V185" i="10" s="1"/>
  <c r="AD185" i="10" s="1"/>
  <c r="AN185" i="10" s="1"/>
  <c r="C186" i="10"/>
  <c r="H187" i="10"/>
  <c r="V187" i="10" s="1"/>
  <c r="AD187" i="10" s="1"/>
  <c r="AN187" i="10" s="1"/>
  <c r="C188" i="10"/>
  <c r="H189" i="10"/>
  <c r="V189" i="10" s="1"/>
  <c r="AD189" i="10" s="1"/>
  <c r="AN189" i="10" s="1"/>
  <c r="C190" i="10"/>
  <c r="H191" i="10"/>
  <c r="V191" i="10" s="1"/>
  <c r="AD191" i="10" s="1"/>
  <c r="AN191" i="10" s="1"/>
  <c r="C192" i="10"/>
  <c r="H193" i="10"/>
  <c r="V193" i="10" s="1"/>
  <c r="AD193" i="10" s="1"/>
  <c r="AN193" i="10" s="1"/>
  <c r="C194" i="10"/>
  <c r="H195" i="10"/>
  <c r="V195" i="10" s="1"/>
  <c r="AD195" i="10" s="1"/>
  <c r="AN195" i="10" s="1"/>
  <c r="C196" i="10"/>
  <c r="C197" i="10"/>
  <c r="H201" i="10"/>
  <c r="V201" i="10" s="1"/>
  <c r="AD201" i="10" s="1"/>
  <c r="AN201" i="10" s="1"/>
  <c r="AM201" i="10"/>
  <c r="AC202" i="10"/>
  <c r="AA202" i="10"/>
  <c r="Y202" i="10"/>
  <c r="H205" i="10"/>
  <c r="V205" i="10" s="1"/>
  <c r="AD205" i="10" s="1"/>
  <c r="AN205" i="10" s="1"/>
  <c r="AC206" i="10"/>
  <c r="AA206" i="10"/>
  <c r="Y206" i="10"/>
  <c r="Z211" i="10"/>
  <c r="AH213" i="10"/>
  <c r="AM213" i="10"/>
  <c r="K215" i="10"/>
  <c r="H215" i="10"/>
  <c r="V215" i="10" s="1"/>
  <c r="AD215" i="10" s="1"/>
  <c r="AN215" i="10" s="1"/>
  <c r="F215" i="10"/>
  <c r="N215" i="10"/>
  <c r="E215" i="10"/>
  <c r="L215" i="10"/>
  <c r="I215" i="10"/>
  <c r="G215" i="10"/>
  <c r="O215" i="10" s="1"/>
  <c r="M223" i="10"/>
  <c r="AG223" i="10" s="1"/>
  <c r="AQ223" i="10" s="1"/>
  <c r="I191" i="10"/>
  <c r="AA191" i="10"/>
  <c r="I193" i="10"/>
  <c r="AA193" i="10"/>
  <c r="I195" i="10"/>
  <c r="AA195" i="10"/>
  <c r="Z197" i="10"/>
  <c r="M200" i="10"/>
  <c r="AG200" i="10" s="1"/>
  <c r="AQ200" i="10" s="1"/>
  <c r="AC204" i="10"/>
  <c r="AA204" i="10"/>
  <c r="Y204" i="10"/>
  <c r="Z209" i="10"/>
  <c r="M210" i="10"/>
  <c r="AG210" i="10" s="1"/>
  <c r="AQ210" i="10" s="1"/>
  <c r="K189" i="10"/>
  <c r="K191" i="10"/>
  <c r="K193" i="10"/>
  <c r="K195" i="10"/>
  <c r="M202" i="10"/>
  <c r="AG202" i="10" s="1"/>
  <c r="AQ202" i="10" s="1"/>
  <c r="M208" i="10"/>
  <c r="AG208" i="10" s="1"/>
  <c r="AQ208" i="10" s="1"/>
  <c r="H227" i="10"/>
  <c r="V227" i="10" s="1"/>
  <c r="AD227" i="10" s="1"/>
  <c r="AN227" i="10" s="1"/>
  <c r="G227" i="10"/>
  <c r="O227" i="10" s="1"/>
  <c r="N227" i="10"/>
  <c r="E227" i="10"/>
  <c r="L227" i="10"/>
  <c r="K227" i="10"/>
  <c r="I227" i="10"/>
  <c r="F227" i="10"/>
  <c r="C227" i="10"/>
  <c r="Z199" i="10"/>
  <c r="M206" i="10"/>
  <c r="AG206" i="10" s="1"/>
  <c r="AQ206" i="10" s="1"/>
  <c r="H213" i="10"/>
  <c r="V213" i="10" s="1"/>
  <c r="AD213" i="10" s="1"/>
  <c r="AN213" i="10" s="1"/>
  <c r="N213" i="10"/>
  <c r="K213" i="10"/>
  <c r="I213" i="10"/>
  <c r="G213" i="10"/>
  <c r="O213" i="10" s="1"/>
  <c r="F213" i="10"/>
  <c r="E213" i="10"/>
  <c r="C213" i="10"/>
  <c r="U218" i="10"/>
  <c r="S218" i="10"/>
  <c r="X218" i="10" s="1"/>
  <c r="AF218" i="10" s="1"/>
  <c r="AP218" i="10" s="1"/>
  <c r="Z218" i="10"/>
  <c r="AM221" i="10"/>
  <c r="AH221" i="10"/>
  <c r="U224" i="10"/>
  <c r="S224" i="10"/>
  <c r="X224" i="10" s="1"/>
  <c r="AF224" i="10" s="1"/>
  <c r="AP224" i="10" s="1"/>
  <c r="Z224" i="10"/>
  <c r="L199" i="10"/>
  <c r="G200" i="10"/>
  <c r="O200" i="10" s="1"/>
  <c r="L201" i="10"/>
  <c r="G202" i="10"/>
  <c r="O202" i="10" s="1"/>
  <c r="L203" i="10"/>
  <c r="G204" i="10"/>
  <c r="O204" i="10" s="1"/>
  <c r="L205" i="10"/>
  <c r="U205" i="10"/>
  <c r="G206" i="10"/>
  <c r="O206" i="10" s="1"/>
  <c r="L207" i="10"/>
  <c r="U207" i="10"/>
  <c r="G208" i="10"/>
  <c r="O208" i="10" s="1"/>
  <c r="L209" i="10"/>
  <c r="U209" i="10"/>
  <c r="G210" i="10"/>
  <c r="O210" i="10" s="1"/>
  <c r="L211" i="10"/>
  <c r="U211" i="10"/>
  <c r="G212" i="10"/>
  <c r="O212" i="10" s="1"/>
  <c r="AC214" i="10"/>
  <c r="Y217" i="10"/>
  <c r="F218" i="10"/>
  <c r="C218" i="10"/>
  <c r="L218" i="10"/>
  <c r="K218" i="10"/>
  <c r="I218" i="10"/>
  <c r="AA219" i="10"/>
  <c r="N230" i="10"/>
  <c r="G4" i="14"/>
  <c r="F4" i="14"/>
  <c r="E4" i="14"/>
  <c r="D4" i="14"/>
  <c r="H4" i="14"/>
  <c r="Z202" i="10"/>
  <c r="Z204" i="10"/>
  <c r="Z206" i="10"/>
  <c r="Z208" i="10"/>
  <c r="Z210" i="10"/>
  <c r="Z212" i="10"/>
  <c r="AM219" i="10"/>
  <c r="AH219" i="10"/>
  <c r="Z227" i="10"/>
  <c r="Z229" i="10"/>
  <c r="U236" i="10"/>
  <c r="S236" i="10"/>
  <c r="X236" i="10" s="1"/>
  <c r="AF236" i="10" s="1"/>
  <c r="AP236" i="10" s="1"/>
  <c r="Z236" i="10"/>
  <c r="X44" i="11"/>
  <c r="AH44" i="11" s="1"/>
  <c r="V44" i="11"/>
  <c r="X63" i="11"/>
  <c r="AH63" i="11" s="1"/>
  <c r="V63" i="11"/>
  <c r="E199" i="10"/>
  <c r="N199" i="10"/>
  <c r="I200" i="10"/>
  <c r="E201" i="10"/>
  <c r="N201" i="10"/>
  <c r="I202" i="10"/>
  <c r="S202" i="10"/>
  <c r="X202" i="10" s="1"/>
  <c r="AF202" i="10" s="1"/>
  <c r="AP202" i="10" s="1"/>
  <c r="E203" i="10"/>
  <c r="N203" i="10"/>
  <c r="I204" i="10"/>
  <c r="S204" i="10"/>
  <c r="X204" i="10" s="1"/>
  <c r="AF204" i="10" s="1"/>
  <c r="AP204" i="10" s="1"/>
  <c r="E205" i="10"/>
  <c r="N205" i="10"/>
  <c r="I206" i="10"/>
  <c r="S206" i="10"/>
  <c r="X206" i="10" s="1"/>
  <c r="AF206" i="10" s="1"/>
  <c r="AP206" i="10" s="1"/>
  <c r="E207" i="10"/>
  <c r="N207" i="10"/>
  <c r="I208" i="10"/>
  <c r="S208" i="10"/>
  <c r="X208" i="10" s="1"/>
  <c r="AF208" i="10" s="1"/>
  <c r="AP208" i="10" s="1"/>
  <c r="E209" i="10"/>
  <c r="I210" i="10"/>
  <c r="S210" i="10"/>
  <c r="X210" i="10" s="1"/>
  <c r="AF210" i="10" s="1"/>
  <c r="AP210" i="10" s="1"/>
  <c r="E211" i="10"/>
  <c r="I212" i="10"/>
  <c r="S212" i="10"/>
  <c r="X212" i="10" s="1"/>
  <c r="AF212" i="10" s="1"/>
  <c r="AP212" i="10" s="1"/>
  <c r="Z213" i="10"/>
  <c r="AA213" i="10"/>
  <c r="F216" i="10"/>
  <c r="M216" i="10"/>
  <c r="AG216" i="10" s="1"/>
  <c r="AQ216" i="10" s="1"/>
  <c r="C216" i="10"/>
  <c r="K216" i="10"/>
  <c r="I216" i="10"/>
  <c r="U216" i="10"/>
  <c r="G218" i="10"/>
  <c r="O218" i="10" s="1"/>
  <c r="F224" i="10"/>
  <c r="U226" i="10"/>
  <c r="Z226" i="10"/>
  <c r="Z228" i="10"/>
  <c r="X4" i="11"/>
  <c r="AH4" i="11" s="1"/>
  <c r="V4" i="11"/>
  <c r="K212" i="10"/>
  <c r="M214" i="10"/>
  <c r="AG214" i="10" s="1"/>
  <c r="AQ214" i="10" s="1"/>
  <c r="C214" i="10"/>
  <c r="K214" i="10"/>
  <c r="I214" i="10"/>
  <c r="E216" i="10"/>
  <c r="H218" i="10"/>
  <c r="V218" i="10" s="1"/>
  <c r="AD218" i="10" s="1"/>
  <c r="AN218" i="10" s="1"/>
  <c r="Z219" i="10"/>
  <c r="F222" i="10"/>
  <c r="AA223" i="10"/>
  <c r="Y223" i="10"/>
  <c r="S226" i="10"/>
  <c r="X226" i="10" s="1"/>
  <c r="AF226" i="10" s="1"/>
  <c r="AP226" i="10" s="1"/>
  <c r="L200" i="10"/>
  <c r="L202" i="10"/>
  <c r="L204" i="10"/>
  <c r="L206" i="10"/>
  <c r="L208" i="10"/>
  <c r="L210" i="10"/>
  <c r="L212" i="10"/>
  <c r="K217" i="10"/>
  <c r="H217" i="10"/>
  <c r="V217" i="10" s="1"/>
  <c r="AD217" i="10" s="1"/>
  <c r="AN217" i="10" s="1"/>
  <c r="F217" i="10"/>
  <c r="N217" i="10"/>
  <c r="E217" i="10"/>
  <c r="N218" i="10"/>
  <c r="U220" i="10"/>
  <c r="S220" i="10"/>
  <c r="X220" i="10" s="1"/>
  <c r="AF220" i="10" s="1"/>
  <c r="AP220" i="10" s="1"/>
  <c r="K221" i="10"/>
  <c r="H221" i="10"/>
  <c r="V221" i="10" s="1"/>
  <c r="AD221" i="10" s="1"/>
  <c r="AN221" i="10" s="1"/>
  <c r="G221" i="10"/>
  <c r="O221" i="10" s="1"/>
  <c r="F221" i="10"/>
  <c r="N221" i="10"/>
  <c r="E221" i="10"/>
  <c r="H225" i="10"/>
  <c r="V225" i="10" s="1"/>
  <c r="AD225" i="10" s="1"/>
  <c r="AN225" i="10" s="1"/>
  <c r="L225" i="10"/>
  <c r="K225" i="10"/>
  <c r="I225" i="10"/>
  <c r="G225" i="10"/>
  <c r="O225" i="10" s="1"/>
  <c r="F225" i="10"/>
  <c r="E225" i="10"/>
  <c r="C200" i="10"/>
  <c r="C202" i="10"/>
  <c r="C204" i="10"/>
  <c r="C206" i="10"/>
  <c r="C208" i="10"/>
  <c r="C210" i="10"/>
  <c r="C212" i="10"/>
  <c r="Z215" i="10"/>
  <c r="Z216" i="10"/>
  <c r="K223" i="10"/>
  <c r="I223" i="10"/>
  <c r="H223" i="10"/>
  <c r="V223" i="10" s="1"/>
  <c r="AD223" i="10" s="1"/>
  <c r="AN223" i="10" s="1"/>
  <c r="G223" i="10"/>
  <c r="O223" i="10" s="1"/>
  <c r="F223" i="10"/>
  <c r="N223" i="10"/>
  <c r="E223" i="10"/>
  <c r="AH227" i="10"/>
  <c r="AM227" i="10"/>
  <c r="AM231" i="10"/>
  <c r="AH231" i="10"/>
  <c r="I220" i="10"/>
  <c r="I222" i="10"/>
  <c r="I224" i="10"/>
  <c r="AA225" i="10"/>
  <c r="I229" i="10"/>
  <c r="H229" i="10"/>
  <c r="V229" i="10" s="1"/>
  <c r="AD229" i="10" s="1"/>
  <c r="AN229" i="10" s="1"/>
  <c r="G229" i="10"/>
  <c r="O229" i="10" s="1"/>
  <c r="N229" i="10"/>
  <c r="E229" i="10"/>
  <c r="U234" i="10"/>
  <c r="S234" i="10"/>
  <c r="X234" i="10" s="1"/>
  <c r="AF234" i="10" s="1"/>
  <c r="AP234" i="10" s="1"/>
  <c r="AA235" i="10"/>
  <c r="Y235" i="10"/>
  <c r="X31" i="11"/>
  <c r="AH31" i="11" s="1"/>
  <c r="V35" i="11"/>
  <c r="V54" i="11"/>
  <c r="K220" i="10"/>
  <c r="K222" i="10"/>
  <c r="K224" i="10"/>
  <c r="Z225" i="10"/>
  <c r="AA227" i="10"/>
  <c r="Y227" i="10"/>
  <c r="C229" i="10"/>
  <c r="I231" i="10"/>
  <c r="H231" i="10"/>
  <c r="V231" i="10" s="1"/>
  <c r="AD231" i="10" s="1"/>
  <c r="AN231" i="10" s="1"/>
  <c r="G231" i="10"/>
  <c r="O231" i="10" s="1"/>
  <c r="N231" i="10"/>
  <c r="E231" i="10"/>
  <c r="U232" i="10"/>
  <c r="S232" i="10"/>
  <c r="X232" i="10" s="1"/>
  <c r="AF232" i="10" s="1"/>
  <c r="AP232" i="10" s="1"/>
  <c r="AA233" i="10"/>
  <c r="Y233" i="10"/>
  <c r="K235" i="10"/>
  <c r="I235" i="10"/>
  <c r="H235" i="10"/>
  <c r="V235" i="10" s="1"/>
  <c r="AD235" i="10" s="1"/>
  <c r="AN235" i="10" s="1"/>
  <c r="G235" i="10"/>
  <c r="O235" i="10" s="1"/>
  <c r="N235" i="10"/>
  <c r="E235" i="10"/>
  <c r="Q3" i="11"/>
  <c r="O3" i="11"/>
  <c r="T3" i="11" s="1"/>
  <c r="AA3" i="11" s="1"/>
  <c r="AK3" i="11" s="1"/>
  <c r="V26" i="11"/>
  <c r="X26" i="11"/>
  <c r="AH26" i="11" s="1"/>
  <c r="V45" i="11"/>
  <c r="X45" i="11"/>
  <c r="AH45" i="11" s="1"/>
  <c r="L220" i="10"/>
  <c r="L222" i="10"/>
  <c r="L224" i="10"/>
  <c r="AC225" i="10"/>
  <c r="AA229" i="10"/>
  <c r="Y229" i="10"/>
  <c r="AA231" i="10"/>
  <c r="Y231" i="10"/>
  <c r="K233" i="10"/>
  <c r="I233" i="10"/>
  <c r="H233" i="10"/>
  <c r="V233" i="10" s="1"/>
  <c r="AD233" i="10" s="1"/>
  <c r="AN233" i="10" s="1"/>
  <c r="G233" i="10"/>
  <c r="O233" i="10" s="1"/>
  <c r="N233" i="10"/>
  <c r="E233" i="10"/>
  <c r="N236" i="10"/>
  <c r="Q5" i="11"/>
  <c r="O5" i="11"/>
  <c r="T5" i="11" s="1"/>
  <c r="AA5" i="11" s="1"/>
  <c r="AK5" i="11" s="1"/>
  <c r="X23" i="11"/>
  <c r="AH23" i="11" s="1"/>
  <c r="V23" i="11"/>
  <c r="X27" i="11"/>
  <c r="AH27" i="11" s="1"/>
  <c r="V27" i="11"/>
  <c r="X39" i="11"/>
  <c r="AH39" i="11" s="1"/>
  <c r="V39" i="11"/>
  <c r="C220" i="10"/>
  <c r="M220" i="10"/>
  <c r="AG220" i="10" s="1"/>
  <c r="AQ220" i="10" s="1"/>
  <c r="C222" i="10"/>
  <c r="M222" i="10"/>
  <c r="AG222" i="10" s="1"/>
  <c r="AQ222" i="10" s="1"/>
  <c r="C224" i="10"/>
  <c r="M224" i="10"/>
  <c r="AG224" i="10" s="1"/>
  <c r="AQ224" i="10" s="1"/>
  <c r="K229" i="10"/>
  <c r="C233" i="10"/>
  <c r="N234" i="10"/>
  <c r="Q7" i="11"/>
  <c r="O7" i="11"/>
  <c r="T7" i="11" s="1"/>
  <c r="AA7" i="11" s="1"/>
  <c r="AK7" i="11" s="1"/>
  <c r="V84" i="11"/>
  <c r="X84" i="11"/>
  <c r="AH84" i="11" s="1"/>
  <c r="M226" i="10"/>
  <c r="AG226" i="10" s="1"/>
  <c r="AQ226" i="10" s="1"/>
  <c r="U228" i="10"/>
  <c r="S228" i="10"/>
  <c r="X228" i="10" s="1"/>
  <c r="AF228" i="10" s="1"/>
  <c r="AP228" i="10" s="1"/>
  <c r="N232" i="10"/>
  <c r="AM235" i="10"/>
  <c r="AH235" i="10"/>
  <c r="Q9" i="11"/>
  <c r="O9" i="11"/>
  <c r="T9" i="11" s="1"/>
  <c r="AA9" i="11" s="1"/>
  <c r="AK9" i="11" s="1"/>
  <c r="V16" i="11"/>
  <c r="X16" i="11"/>
  <c r="AH16" i="11" s="1"/>
  <c r="X41" i="11"/>
  <c r="AH41" i="11" s="1"/>
  <c r="V41" i="11"/>
  <c r="X65" i="11"/>
  <c r="AH65" i="11" s="1"/>
  <c r="V65" i="11"/>
  <c r="M228" i="10"/>
  <c r="AG228" i="10" s="1"/>
  <c r="AQ228" i="10" s="1"/>
  <c r="M229" i="10"/>
  <c r="AG229" i="10" s="1"/>
  <c r="AQ229" i="10" s="1"/>
  <c r="U230" i="10"/>
  <c r="S230" i="10"/>
  <c r="X230" i="10" s="1"/>
  <c r="AF230" i="10" s="1"/>
  <c r="AP230" i="10" s="1"/>
  <c r="L233" i="10"/>
  <c r="AM233" i="10"/>
  <c r="AH233" i="10"/>
  <c r="X75" i="11"/>
  <c r="AH75" i="11" s="1"/>
  <c r="V75" i="11"/>
  <c r="V57" i="11"/>
  <c r="X58" i="11"/>
  <c r="AH58" i="11" s="1"/>
  <c r="V58" i="11"/>
  <c r="X60" i="11"/>
  <c r="AH60" i="11" s="1"/>
  <c r="X94" i="11"/>
  <c r="AH94" i="11" s="1"/>
  <c r="V94" i="11"/>
  <c r="L226" i="10"/>
  <c r="L228" i="10"/>
  <c r="L230" i="10"/>
  <c r="L232" i="10"/>
  <c r="L234" i="10"/>
  <c r="L236" i="10"/>
  <c r="V24" i="11"/>
  <c r="V123" i="11"/>
  <c r="X123" i="11"/>
  <c r="AH123" i="11" s="1"/>
  <c r="C226" i="10"/>
  <c r="C228" i="10"/>
  <c r="C230" i="10"/>
  <c r="M230" i="10"/>
  <c r="AG230" i="10" s="1"/>
  <c r="AQ230" i="10" s="1"/>
  <c r="C232" i="10"/>
  <c r="M232" i="10"/>
  <c r="AG232" i="10" s="1"/>
  <c r="AQ232" i="10" s="1"/>
  <c r="C234" i="10"/>
  <c r="M234" i="10"/>
  <c r="AG234" i="10" s="1"/>
  <c r="AQ234" i="10" s="1"/>
  <c r="Z235" i="10"/>
  <c r="C236" i="10"/>
  <c r="M236" i="10"/>
  <c r="AG236" i="10" s="1"/>
  <c r="AQ236" i="10" s="1"/>
  <c r="V38" i="11"/>
  <c r="X67" i="11"/>
  <c r="AH67" i="11" s="1"/>
  <c r="V67" i="11"/>
  <c r="V78" i="11"/>
  <c r="X78" i="11"/>
  <c r="AH78" i="11" s="1"/>
  <c r="E230" i="10"/>
  <c r="E232" i="10"/>
  <c r="E234" i="10"/>
  <c r="E236" i="10"/>
  <c r="V88" i="11"/>
  <c r="X88" i="11"/>
  <c r="AH88" i="11" s="1"/>
  <c r="X68" i="11"/>
  <c r="AH68" i="11" s="1"/>
  <c r="V68" i="11"/>
  <c r="X101" i="11"/>
  <c r="AH101" i="11" s="1"/>
  <c r="V101" i="11"/>
  <c r="V76" i="11"/>
  <c r="X76" i="11"/>
  <c r="AH76" i="11" s="1"/>
  <c r="V64" i="11"/>
  <c r="H5" i="14"/>
  <c r="G5" i="14"/>
  <c r="F5" i="14"/>
  <c r="E5" i="14"/>
  <c r="V86" i="11"/>
  <c r="X110" i="11"/>
  <c r="AH110" i="11" s="1"/>
  <c r="V110" i="11"/>
  <c r="AC236" i="10" l="1"/>
  <c r="AA236" i="10"/>
  <c r="Y236" i="10"/>
  <c r="M218" i="10"/>
  <c r="AG218" i="10" s="1"/>
  <c r="AQ218" i="10" s="1"/>
  <c r="Y209" i="10"/>
  <c r="AC209" i="10"/>
  <c r="AA209" i="10"/>
  <c r="AC224" i="10"/>
  <c r="AA224" i="10"/>
  <c r="Y224" i="10"/>
  <c r="AM206" i="10"/>
  <c r="AH206" i="10"/>
  <c r="AC200" i="10"/>
  <c r="AA200" i="10"/>
  <c r="Y200" i="10"/>
  <c r="AM188" i="10"/>
  <c r="AH188" i="10"/>
  <c r="AM212" i="10"/>
  <c r="AH212" i="10"/>
  <c r="M204" i="10"/>
  <c r="AG204" i="10" s="1"/>
  <c r="AQ204" i="10" s="1"/>
  <c r="Y196" i="10"/>
  <c r="AC196" i="10"/>
  <c r="AA196" i="10"/>
  <c r="AH149" i="10"/>
  <c r="AM149" i="10"/>
  <c r="Z161" i="10"/>
  <c r="Z126" i="10"/>
  <c r="AC142" i="10"/>
  <c r="Y142" i="10"/>
  <c r="AA142" i="10"/>
  <c r="Z132" i="10"/>
  <c r="AC105" i="10"/>
  <c r="AA105" i="10"/>
  <c r="Y105" i="10"/>
  <c r="AM107" i="10"/>
  <c r="AH107" i="10"/>
  <c r="Y180" i="10"/>
  <c r="AC180" i="10"/>
  <c r="AA180" i="10"/>
  <c r="Z78" i="10"/>
  <c r="Z98" i="10"/>
  <c r="AM55" i="10"/>
  <c r="AH55" i="10"/>
  <c r="P235" i="10"/>
  <c r="P233" i="10"/>
  <c r="P231" i="10"/>
  <c r="P229" i="10"/>
  <c r="P227" i="10"/>
  <c r="P225" i="10"/>
  <c r="P226" i="10"/>
  <c r="P230" i="10"/>
  <c r="P228" i="10"/>
  <c r="P223" i="10"/>
  <c r="P232" i="10"/>
  <c r="P224" i="10"/>
  <c r="P234" i="10"/>
  <c r="P236" i="10"/>
  <c r="P222" i="10"/>
  <c r="D4" i="4"/>
  <c r="E4" i="4"/>
  <c r="AM37" i="10"/>
  <c r="AH37" i="10"/>
  <c r="AM47" i="10"/>
  <c r="AH47" i="10"/>
  <c r="V18" i="10"/>
  <c r="AD18" i="10" s="1"/>
  <c r="AN18" i="10" s="1"/>
  <c r="Z18" i="10"/>
  <c r="AM15" i="10"/>
  <c r="AH15" i="10"/>
  <c r="M79" i="10"/>
  <c r="AG79" i="10" s="1"/>
  <c r="AQ79" i="10" s="1"/>
  <c r="M87" i="10"/>
  <c r="AG87" i="10" s="1"/>
  <c r="AQ87" i="10" s="1"/>
  <c r="M15" i="10"/>
  <c r="AG15" i="10" s="1"/>
  <c r="AQ15" i="10" s="1"/>
  <c r="M54" i="10"/>
  <c r="AG54" i="10" s="1"/>
  <c r="AQ54" i="10" s="1"/>
  <c r="M84" i="10"/>
  <c r="AG84" i="10" s="1"/>
  <c r="AQ84" i="10" s="1"/>
  <c r="M96" i="10"/>
  <c r="AG96" i="10" s="1"/>
  <c r="AQ96" i="10" s="1"/>
  <c r="M201" i="10"/>
  <c r="AG201" i="10" s="1"/>
  <c r="AQ201" i="10" s="1"/>
  <c r="M187" i="10"/>
  <c r="AG187" i="10" s="1"/>
  <c r="AQ187" i="10" s="1"/>
  <c r="M177" i="10"/>
  <c r="AG177" i="10" s="1"/>
  <c r="AQ177" i="10" s="1"/>
  <c r="M195" i="10"/>
  <c r="AG195" i="10" s="1"/>
  <c r="AQ195" i="10" s="1"/>
  <c r="M158" i="10"/>
  <c r="AG158" i="10" s="1"/>
  <c r="AQ158" i="10" s="1"/>
  <c r="V190" i="10"/>
  <c r="AD190" i="10" s="1"/>
  <c r="AN190" i="10" s="1"/>
  <c r="Z190" i="10"/>
  <c r="V214" i="10"/>
  <c r="AD214" i="10" s="1"/>
  <c r="AN214" i="10" s="1"/>
  <c r="Z214" i="10"/>
  <c r="M203" i="10"/>
  <c r="AG203" i="10" s="1"/>
  <c r="AQ203" i="10" s="1"/>
  <c r="M211" i="10"/>
  <c r="AG211" i="10" s="1"/>
  <c r="AQ211" i="10" s="1"/>
  <c r="V234" i="10"/>
  <c r="AD234" i="10" s="1"/>
  <c r="AN234" i="10" s="1"/>
  <c r="Z234" i="10"/>
  <c r="AB167" i="10"/>
  <c r="AB165" i="10"/>
  <c r="AB163" i="10"/>
  <c r="AB161" i="10"/>
  <c r="AB168" i="10"/>
  <c r="AB166" i="10"/>
  <c r="AB164" i="10"/>
  <c r="AB162" i="10"/>
  <c r="AB160" i="10"/>
  <c r="AB159" i="10"/>
  <c r="AH86" i="10"/>
  <c r="AM86" i="10"/>
  <c r="AA79" i="10"/>
  <c r="Y79" i="10"/>
  <c r="AC79" i="10"/>
  <c r="Y95" i="10"/>
  <c r="AA95" i="10"/>
  <c r="AC95" i="10"/>
  <c r="AC88" i="10"/>
  <c r="AA88" i="10"/>
  <c r="Y88" i="10"/>
  <c r="V97" i="10"/>
  <c r="AD97" i="10" s="1"/>
  <c r="AN97" i="10" s="1"/>
  <c r="Z97" i="10"/>
  <c r="AA93" i="10"/>
  <c r="Y93" i="10"/>
  <c r="AC93" i="10"/>
  <c r="AM215" i="10"/>
  <c r="AH215" i="10"/>
  <c r="AM96" i="10"/>
  <c r="AH96" i="10"/>
  <c r="V46" i="10"/>
  <c r="AD46" i="10" s="1"/>
  <c r="AN46" i="10" s="1"/>
  <c r="Z46" i="10"/>
  <c r="Z75" i="10"/>
  <c r="AC91" i="10"/>
  <c r="Y91" i="10"/>
  <c r="AA91" i="10"/>
  <c r="AH61" i="10"/>
  <c r="AM61" i="10"/>
  <c r="Z81" i="10"/>
  <c r="M50" i="10"/>
  <c r="AG50" i="10" s="1"/>
  <c r="AQ50" i="10" s="1"/>
  <c r="AM22" i="10"/>
  <c r="AH22" i="10"/>
  <c r="Z14" i="10"/>
  <c r="Z24" i="10"/>
  <c r="M41" i="10"/>
  <c r="AG41" i="10" s="1"/>
  <c r="AQ41" i="10" s="1"/>
  <c r="M81" i="10"/>
  <c r="AG81" i="10" s="1"/>
  <c r="AQ81" i="10" s="1"/>
  <c r="M39" i="10"/>
  <c r="AG39" i="10" s="1"/>
  <c r="AQ39" i="10" s="1"/>
  <c r="V21" i="10"/>
  <c r="AD21" i="10" s="1"/>
  <c r="AN21" i="10" s="1"/>
  <c r="Z21" i="10"/>
  <c r="M104" i="10"/>
  <c r="AG104" i="10" s="1"/>
  <c r="AQ104" i="10" s="1"/>
  <c r="M71" i="10"/>
  <c r="AG71" i="10" s="1"/>
  <c r="AQ71" i="10" s="1"/>
  <c r="M55" i="10"/>
  <c r="AG55" i="10" s="1"/>
  <c r="AQ55" i="10" s="1"/>
  <c r="V55" i="10"/>
  <c r="AD55" i="10" s="1"/>
  <c r="AN55" i="10" s="1"/>
  <c r="Z55" i="10"/>
  <c r="V200" i="10"/>
  <c r="AD200" i="10" s="1"/>
  <c r="AN200" i="10" s="1"/>
  <c r="Z200" i="10"/>
  <c r="V184" i="10"/>
  <c r="AD184" i="10" s="1"/>
  <c r="AN184" i="10" s="1"/>
  <c r="Z184" i="10"/>
  <c r="M181" i="10"/>
  <c r="AG181" i="10" s="1"/>
  <c r="AQ181" i="10" s="1"/>
  <c r="M160" i="10"/>
  <c r="AG160" i="10" s="1"/>
  <c r="AQ160" i="10" s="1"/>
  <c r="M199" i="10"/>
  <c r="AG199" i="10" s="1"/>
  <c r="AQ199" i="10" s="1"/>
  <c r="M235" i="10"/>
  <c r="AG235" i="10" s="1"/>
  <c r="AQ235" i="10" s="1"/>
  <c r="T46" i="10"/>
  <c r="T47" i="10"/>
  <c r="T43" i="10"/>
  <c r="T38" i="10"/>
  <c r="T30" i="10"/>
  <c r="T41" i="10"/>
  <c r="T33" i="10"/>
  <c r="T25" i="10"/>
  <c r="T36" i="10"/>
  <c r="T28" i="10"/>
  <c r="T45" i="10"/>
  <c r="T39" i="10"/>
  <c r="T31" i="10"/>
  <c r="T42" i="10"/>
  <c r="T34" i="10"/>
  <c r="T26" i="10"/>
  <c r="T44" i="10"/>
  <c r="T37" i="10"/>
  <c r="T29" i="10"/>
  <c r="T40" i="10"/>
  <c r="T35" i="10"/>
  <c r="T27" i="10"/>
  <c r="T32" i="10"/>
  <c r="AC232" i="10"/>
  <c r="AA232" i="10"/>
  <c r="Y232" i="10"/>
  <c r="AA119" i="10"/>
  <c r="AC119" i="10"/>
  <c r="Y119" i="10"/>
  <c r="Y117" i="10"/>
  <c r="AC117" i="10"/>
  <c r="AA117" i="10"/>
  <c r="Z231" i="10"/>
  <c r="Z181" i="10"/>
  <c r="Z163" i="10"/>
  <c r="AM186" i="10"/>
  <c r="AH186" i="10"/>
  <c r="Z171" i="10"/>
  <c r="AM182" i="10"/>
  <c r="AH182" i="10"/>
  <c r="Z145" i="10"/>
  <c r="Z183" i="10"/>
  <c r="M157" i="10"/>
  <c r="AG157" i="10" s="1"/>
  <c r="AQ157" i="10" s="1"/>
  <c r="Z124" i="10"/>
  <c r="AM112" i="10"/>
  <c r="AH112" i="10"/>
  <c r="AH111" i="10"/>
  <c r="AM111" i="10"/>
  <c r="AM103" i="10"/>
  <c r="AH103" i="10"/>
  <c r="AM158" i="10"/>
  <c r="AH158" i="10"/>
  <c r="M103" i="10"/>
  <c r="AG103" i="10" s="1"/>
  <c r="AQ103" i="10" s="1"/>
  <c r="AM99" i="10"/>
  <c r="AH99" i="10"/>
  <c r="AA87" i="10"/>
  <c r="Y87" i="10"/>
  <c r="AC87" i="10"/>
  <c r="Z95" i="10"/>
  <c r="AC75" i="10"/>
  <c r="Y75" i="10"/>
  <c r="AA75" i="10"/>
  <c r="Z45" i="10"/>
  <c r="AC65" i="10"/>
  <c r="AA65" i="10"/>
  <c r="Y65" i="10"/>
  <c r="AH51" i="10"/>
  <c r="AM51" i="10"/>
  <c r="AM38" i="10"/>
  <c r="AH38" i="10"/>
  <c r="M32" i="10"/>
  <c r="AG32" i="10" s="1"/>
  <c r="AQ32" i="10" s="1"/>
  <c r="Z25" i="10"/>
  <c r="AC18" i="10"/>
  <c r="AA18" i="10"/>
  <c r="Y18" i="10"/>
  <c r="AC26" i="10"/>
  <c r="AA26" i="10"/>
  <c r="Y26" i="10"/>
  <c r="Z41" i="10"/>
  <c r="AM13" i="10"/>
  <c r="AH13" i="10"/>
  <c r="M28" i="10"/>
  <c r="AG28" i="10" s="1"/>
  <c r="AQ28" i="10" s="1"/>
  <c r="V105" i="10"/>
  <c r="AD105" i="10" s="1"/>
  <c r="AN105" i="10" s="1"/>
  <c r="Z105" i="10"/>
  <c r="M62" i="10"/>
  <c r="AG62" i="10" s="1"/>
  <c r="AQ62" i="10" s="1"/>
  <c r="M107" i="10"/>
  <c r="AG107" i="10" s="1"/>
  <c r="AQ107" i="10" s="1"/>
  <c r="M101" i="10"/>
  <c r="AG101" i="10" s="1"/>
  <c r="AQ101" i="10" s="1"/>
  <c r="M112" i="10"/>
  <c r="AG112" i="10" s="1"/>
  <c r="AQ112" i="10" s="1"/>
  <c r="V174" i="10"/>
  <c r="AD174" i="10" s="1"/>
  <c r="AN174" i="10" s="1"/>
  <c r="Z174" i="10"/>
  <c r="M175" i="10"/>
  <c r="AG175" i="10" s="1"/>
  <c r="AQ175" i="10" s="1"/>
  <c r="M165" i="10"/>
  <c r="AG165" i="10" s="1"/>
  <c r="AQ165" i="10" s="1"/>
  <c r="V162" i="10"/>
  <c r="AD162" i="10" s="1"/>
  <c r="AN162" i="10" s="1"/>
  <c r="Z162" i="10"/>
  <c r="M185" i="10"/>
  <c r="AG185" i="10" s="1"/>
  <c r="AQ185" i="10" s="1"/>
  <c r="M205" i="10"/>
  <c r="AG205" i="10" s="1"/>
  <c r="AQ205" i="10" s="1"/>
  <c r="M217" i="10"/>
  <c r="AG217" i="10" s="1"/>
  <c r="AQ217" i="10" s="1"/>
  <c r="AM7" i="10"/>
  <c r="AH7" i="10"/>
  <c r="T56" i="10"/>
  <c r="T48" i="10"/>
  <c r="T54" i="10"/>
  <c r="T57" i="10"/>
  <c r="T49" i="10"/>
  <c r="T52" i="10"/>
  <c r="T55" i="10"/>
  <c r="T53" i="10"/>
  <c r="T51" i="10"/>
  <c r="T50" i="10"/>
  <c r="AB46" i="10"/>
  <c r="AB47" i="10"/>
  <c r="AB38" i="10"/>
  <c r="AB30" i="10"/>
  <c r="AB44" i="10"/>
  <c r="AB41" i="10"/>
  <c r="AB33" i="10"/>
  <c r="AB25" i="10"/>
  <c r="AB36" i="10"/>
  <c r="AB28" i="10"/>
  <c r="AB39" i="10"/>
  <c r="AB31" i="10"/>
  <c r="AB43" i="10"/>
  <c r="AB34" i="10"/>
  <c r="AB26" i="10"/>
  <c r="AB42" i="10"/>
  <c r="AB37" i="10"/>
  <c r="AB29" i="10"/>
  <c r="AB40" i="10"/>
  <c r="AB45" i="10"/>
  <c r="AB35" i="10"/>
  <c r="AB32" i="10"/>
  <c r="AB27" i="10"/>
  <c r="AH159" i="10"/>
  <c r="AM159" i="10"/>
  <c r="AH151" i="10"/>
  <c r="AM151" i="10"/>
  <c r="AC228" i="10"/>
  <c r="AA228" i="10"/>
  <c r="Y228" i="10"/>
  <c r="AC234" i="10"/>
  <c r="AA234" i="10"/>
  <c r="Y234" i="10"/>
  <c r="Z217" i="10"/>
  <c r="Z223" i="10"/>
  <c r="AM214" i="10"/>
  <c r="AH214" i="10"/>
  <c r="Y207" i="10"/>
  <c r="AC207" i="10"/>
  <c r="AA207" i="10"/>
  <c r="AC222" i="10"/>
  <c r="AA222" i="10"/>
  <c r="Y222" i="10"/>
  <c r="AM194" i="10"/>
  <c r="AH194" i="10"/>
  <c r="AM178" i="10"/>
  <c r="AH178" i="10"/>
  <c r="Z157" i="10"/>
  <c r="Y192" i="10"/>
  <c r="AC192" i="10"/>
  <c r="AA192" i="10"/>
  <c r="M161" i="10"/>
  <c r="AG161" i="10" s="1"/>
  <c r="AQ161" i="10" s="1"/>
  <c r="M129" i="10"/>
  <c r="AG129" i="10" s="1"/>
  <c r="AQ129" i="10" s="1"/>
  <c r="M121" i="10"/>
  <c r="AG121" i="10" s="1"/>
  <c r="AQ121" i="10" s="1"/>
  <c r="AH153" i="10"/>
  <c r="AM153" i="10"/>
  <c r="M119" i="10"/>
  <c r="AG119" i="10" s="1"/>
  <c r="AQ119" i="10" s="1"/>
  <c r="M151" i="10"/>
  <c r="AG151" i="10" s="1"/>
  <c r="AQ151" i="10" s="1"/>
  <c r="Z114" i="10"/>
  <c r="AM102" i="10"/>
  <c r="AH102" i="10"/>
  <c r="AC113" i="10"/>
  <c r="AA113" i="10"/>
  <c r="Y113" i="10"/>
  <c r="AH114" i="10"/>
  <c r="AM114" i="10"/>
  <c r="AM71" i="10"/>
  <c r="AH71" i="10"/>
  <c r="AC77" i="10"/>
  <c r="AA77" i="10"/>
  <c r="Y77" i="10"/>
  <c r="M111" i="10"/>
  <c r="AG111" i="10" s="1"/>
  <c r="AQ111" i="10" s="1"/>
  <c r="AC50" i="10"/>
  <c r="AA50" i="10"/>
  <c r="Y50" i="10"/>
  <c r="AH84" i="10"/>
  <c r="AM84" i="10"/>
  <c r="AC43" i="10"/>
  <c r="AA43" i="10"/>
  <c r="Y43" i="10"/>
  <c r="M34" i="10"/>
  <c r="AG34" i="10" s="1"/>
  <c r="AQ34" i="10" s="1"/>
  <c r="AM69" i="10"/>
  <c r="AH69" i="10"/>
  <c r="AM48" i="10"/>
  <c r="AH48" i="10"/>
  <c r="M61" i="10"/>
  <c r="AG61" i="10" s="1"/>
  <c r="AQ61" i="10" s="1"/>
  <c r="M24" i="10"/>
  <c r="AG24" i="10" s="1"/>
  <c r="AQ24" i="10" s="1"/>
  <c r="M11" i="10"/>
  <c r="AG11" i="10" s="1"/>
  <c r="AQ11" i="10" s="1"/>
  <c r="P178" i="10"/>
  <c r="P176" i="10"/>
  <c r="P174" i="10"/>
  <c r="P172" i="10"/>
  <c r="P177" i="10"/>
  <c r="P175" i="10"/>
  <c r="P173" i="10"/>
  <c r="P171" i="10"/>
  <c r="P169" i="10"/>
  <c r="P170" i="10"/>
  <c r="E7" i="4"/>
  <c r="D7" i="4"/>
  <c r="M25" i="10"/>
  <c r="AG25" i="10" s="1"/>
  <c r="AQ25" i="10" s="1"/>
  <c r="Z6" i="10"/>
  <c r="M48" i="10"/>
  <c r="AG48" i="10" s="1"/>
  <c r="AQ48" i="10" s="1"/>
  <c r="M23" i="10"/>
  <c r="AG23" i="10" s="1"/>
  <c r="AQ23" i="10" s="1"/>
  <c r="V29" i="10"/>
  <c r="AD29" i="10" s="1"/>
  <c r="AN29" i="10" s="1"/>
  <c r="Z29" i="10"/>
  <c r="M76" i="10"/>
  <c r="AG76" i="10" s="1"/>
  <c r="AQ76" i="10" s="1"/>
  <c r="M63" i="10"/>
  <c r="AG63" i="10" s="1"/>
  <c r="AQ63" i="10" s="1"/>
  <c r="V63" i="10"/>
  <c r="AD63" i="10" s="1"/>
  <c r="AN63" i="10" s="1"/>
  <c r="Z63" i="10"/>
  <c r="M80" i="10"/>
  <c r="AG80" i="10" s="1"/>
  <c r="AQ80" i="10" s="1"/>
  <c r="M143" i="10"/>
  <c r="AG143" i="10" s="1"/>
  <c r="AQ143" i="10" s="1"/>
  <c r="V194" i="10"/>
  <c r="AD194" i="10" s="1"/>
  <c r="AN194" i="10" s="1"/>
  <c r="Z194" i="10"/>
  <c r="M189" i="10"/>
  <c r="AG189" i="10" s="1"/>
  <c r="AQ189" i="10" s="1"/>
  <c r="M167" i="10"/>
  <c r="AG167" i="10" s="1"/>
  <c r="AQ167" i="10" s="1"/>
  <c r="V164" i="10"/>
  <c r="AD164" i="10" s="1"/>
  <c r="AN164" i="10" s="1"/>
  <c r="Z164" i="10"/>
  <c r="V220" i="10"/>
  <c r="AD220" i="10" s="1"/>
  <c r="AN220" i="10" s="1"/>
  <c r="Z220" i="10"/>
  <c r="V230" i="10"/>
  <c r="AD230" i="10" s="1"/>
  <c r="AN230" i="10" s="1"/>
  <c r="Z230" i="10"/>
  <c r="Z33" i="10"/>
  <c r="M22" i="10"/>
  <c r="AG22" i="10" s="1"/>
  <c r="AQ22" i="10" s="1"/>
  <c r="T158" i="10"/>
  <c r="T156" i="10"/>
  <c r="T154" i="10"/>
  <c r="T152" i="10"/>
  <c r="T150" i="10"/>
  <c r="T148" i="10"/>
  <c r="T146" i="10"/>
  <c r="T147" i="10"/>
  <c r="T149" i="10"/>
  <c r="T151" i="10"/>
  <c r="T155" i="10"/>
  <c r="T157" i="10"/>
  <c r="T153" i="10"/>
  <c r="AB56" i="10"/>
  <c r="AB48" i="10"/>
  <c r="AB54" i="10"/>
  <c r="AB57" i="10"/>
  <c r="AB49" i="10"/>
  <c r="AB52" i="10"/>
  <c r="AB55" i="10"/>
  <c r="AB51" i="10"/>
  <c r="AB50" i="10"/>
  <c r="AB53" i="10"/>
  <c r="AC230" i="10"/>
  <c r="AA230" i="10"/>
  <c r="Y230" i="10"/>
  <c r="Z221" i="10"/>
  <c r="Z207" i="10"/>
  <c r="M215" i="10"/>
  <c r="AG215" i="10" s="1"/>
  <c r="AQ215" i="10" s="1"/>
  <c r="M212" i="10"/>
  <c r="AG212" i="10" s="1"/>
  <c r="AQ212" i="10" s="1"/>
  <c r="AM202" i="10"/>
  <c r="AH202" i="10"/>
  <c r="AM208" i="10"/>
  <c r="AH208" i="10"/>
  <c r="AM172" i="10"/>
  <c r="AH172" i="10"/>
  <c r="Z195" i="10"/>
  <c r="AM184" i="10"/>
  <c r="AH184" i="10"/>
  <c r="Z149" i="10"/>
  <c r="Z127" i="10"/>
  <c r="Z147" i="10"/>
  <c r="M145" i="10"/>
  <c r="AG145" i="10" s="1"/>
  <c r="AQ145" i="10" s="1"/>
  <c r="Z201" i="10"/>
  <c r="AH137" i="10"/>
  <c r="AM137" i="10"/>
  <c r="Z130" i="10"/>
  <c r="Z122" i="10"/>
  <c r="AC140" i="10"/>
  <c r="Y140" i="10"/>
  <c r="AA140" i="10"/>
  <c r="AH155" i="10"/>
  <c r="AM155" i="10"/>
  <c r="AH109" i="10"/>
  <c r="AM109" i="10"/>
  <c r="Z159" i="10"/>
  <c r="AC94" i="10"/>
  <c r="AA94" i="10"/>
  <c r="Y94" i="10"/>
  <c r="AH74" i="10"/>
  <c r="AM74" i="10"/>
  <c r="M75" i="10"/>
  <c r="AG75" i="10" s="1"/>
  <c r="AQ75" i="10" s="1"/>
  <c r="AC58" i="10"/>
  <c r="Y58" i="10"/>
  <c r="AA58" i="10"/>
  <c r="AH70" i="10"/>
  <c r="AM70" i="10"/>
  <c r="AC60" i="10"/>
  <c r="AA60" i="10"/>
  <c r="Y60" i="10"/>
  <c r="AA45" i="10"/>
  <c r="Y45" i="10"/>
  <c r="AC45" i="10"/>
  <c r="AM46" i="10"/>
  <c r="AH46" i="10"/>
  <c r="M40" i="10"/>
  <c r="AG40" i="10" s="1"/>
  <c r="AQ40" i="10" s="1"/>
  <c r="AM59" i="10"/>
  <c r="AH59" i="10"/>
  <c r="Y32" i="10"/>
  <c r="AC32" i="10"/>
  <c r="AA32" i="10"/>
  <c r="Y24" i="10"/>
  <c r="AC24" i="10"/>
  <c r="AA24" i="10"/>
  <c r="V53" i="10"/>
  <c r="AD53" i="10" s="1"/>
  <c r="AN53" i="10" s="1"/>
  <c r="Z53" i="10"/>
  <c r="AC44" i="10"/>
  <c r="AA44" i="10"/>
  <c r="Y44" i="10"/>
  <c r="M30" i="10"/>
  <c r="AG30" i="10" s="1"/>
  <c r="AQ30" i="10" s="1"/>
  <c r="T168" i="10"/>
  <c r="T166" i="10"/>
  <c r="T164" i="10"/>
  <c r="T162" i="10"/>
  <c r="T160" i="10"/>
  <c r="T165" i="10"/>
  <c r="T167" i="10"/>
  <c r="T161" i="10"/>
  <c r="T159" i="10"/>
  <c r="T163" i="10"/>
  <c r="M14" i="10"/>
  <c r="AG14" i="10" s="1"/>
  <c r="AQ14" i="10" s="1"/>
  <c r="M49" i="10"/>
  <c r="AG49" i="10" s="1"/>
  <c r="AQ49" i="10" s="1"/>
  <c r="M68" i="10"/>
  <c r="AG68" i="10" s="1"/>
  <c r="AQ68" i="10" s="1"/>
  <c r="M57" i="10"/>
  <c r="AG57" i="10" s="1"/>
  <c r="AQ57" i="10" s="1"/>
  <c r="M4" i="10"/>
  <c r="AG4" i="10" s="1"/>
  <c r="AQ4" i="10" s="1"/>
  <c r="M36" i="10"/>
  <c r="AG36" i="10" s="1"/>
  <c r="AQ36" i="10" s="1"/>
  <c r="M213" i="10"/>
  <c r="AG213" i="10" s="1"/>
  <c r="AQ213" i="10" s="1"/>
  <c r="M92" i="10"/>
  <c r="AG92" i="10" s="1"/>
  <c r="AQ92" i="10" s="1"/>
  <c r="M67" i="10"/>
  <c r="AG67" i="10" s="1"/>
  <c r="AQ67" i="10" s="1"/>
  <c r="M99" i="10"/>
  <c r="AG99" i="10" s="1"/>
  <c r="AQ99" i="10" s="1"/>
  <c r="M193" i="10"/>
  <c r="AG193" i="10" s="1"/>
  <c r="AQ193" i="10" s="1"/>
  <c r="M169" i="10"/>
  <c r="AG169" i="10" s="1"/>
  <c r="AQ169" i="10" s="1"/>
  <c r="V166" i="10"/>
  <c r="AD166" i="10" s="1"/>
  <c r="AN166" i="10" s="1"/>
  <c r="Z166" i="10"/>
  <c r="M233" i="10"/>
  <c r="AG233" i="10" s="1"/>
  <c r="AQ233" i="10" s="1"/>
  <c r="M207" i="10"/>
  <c r="AG207" i="10" s="1"/>
  <c r="AQ207" i="10" s="1"/>
  <c r="Z22" i="10"/>
  <c r="AM5" i="10"/>
  <c r="AH5" i="10"/>
  <c r="Z32" i="10"/>
  <c r="AB158" i="10"/>
  <c r="AB156" i="10"/>
  <c r="AB154" i="10"/>
  <c r="AB152" i="10"/>
  <c r="AB150" i="10"/>
  <c r="AB148" i="10"/>
  <c r="AB157" i="10"/>
  <c r="AB155" i="10"/>
  <c r="AB146" i="10"/>
  <c r="AB153" i="10"/>
  <c r="AB151" i="10"/>
  <c r="AB149" i="10"/>
  <c r="AB147" i="10"/>
  <c r="AA216" i="10"/>
  <c r="Y216" i="10"/>
  <c r="AC216" i="10"/>
  <c r="AH225" i="10"/>
  <c r="AM225" i="10"/>
  <c r="Y211" i="10"/>
  <c r="AC211" i="10"/>
  <c r="AA211" i="10"/>
  <c r="AC218" i="10"/>
  <c r="AA218" i="10"/>
  <c r="Y218" i="10"/>
  <c r="Z203" i="10"/>
  <c r="Z179" i="10"/>
  <c r="Z191" i="10"/>
  <c r="AM190" i="10"/>
  <c r="AH190" i="10"/>
  <c r="Z136" i="10"/>
  <c r="M127" i="10"/>
  <c r="AG127" i="10" s="1"/>
  <c r="AQ127" i="10" s="1"/>
  <c r="Y115" i="10"/>
  <c r="AA115" i="10"/>
  <c r="AC115" i="10"/>
  <c r="Z139" i="10"/>
  <c r="M114" i="10"/>
  <c r="AG114" i="10" s="1"/>
  <c r="AQ114" i="10" s="1"/>
  <c r="Z106" i="10"/>
  <c r="M78" i="10"/>
  <c r="AG78" i="10" s="1"/>
  <c r="AQ78" i="10" s="1"/>
  <c r="AM110" i="10"/>
  <c r="AH110" i="10"/>
  <c r="Z68" i="10"/>
  <c r="V68" i="10"/>
  <c r="AD68" i="10" s="1"/>
  <c r="AN68" i="10" s="1"/>
  <c r="Y16" i="10"/>
  <c r="AC16" i="10"/>
  <c r="AA16" i="10"/>
  <c r="AM30" i="10"/>
  <c r="AH30" i="10"/>
  <c r="AM9" i="10"/>
  <c r="AH9" i="10"/>
  <c r="AM21" i="10"/>
  <c r="AH21" i="10"/>
  <c r="M3" i="10"/>
  <c r="AG3" i="10" s="1"/>
  <c r="AQ3" i="10" s="1"/>
  <c r="AM29" i="10"/>
  <c r="AH29" i="10"/>
  <c r="AM39" i="10"/>
  <c r="AH39" i="10"/>
  <c r="M38" i="10"/>
  <c r="AG38" i="10" s="1"/>
  <c r="AQ38" i="10" s="1"/>
  <c r="V60" i="10"/>
  <c r="AD60" i="10" s="1"/>
  <c r="AN60" i="10" s="1"/>
  <c r="Z60" i="10"/>
  <c r="M152" i="10"/>
  <c r="AG152" i="10" s="1"/>
  <c r="AQ152" i="10" s="1"/>
  <c r="V168" i="10"/>
  <c r="AD168" i="10" s="1"/>
  <c r="AN168" i="10" s="1"/>
  <c r="Z168" i="10"/>
  <c r="M221" i="10"/>
  <c r="AG221" i="10" s="1"/>
  <c r="AQ221" i="10" s="1"/>
  <c r="T87" i="10"/>
  <c r="T79" i="10"/>
  <c r="T71" i="10"/>
  <c r="T82" i="10"/>
  <c r="T85" i="10"/>
  <c r="T77" i="10"/>
  <c r="T88" i="10"/>
  <c r="T80" i="10"/>
  <c r="T72" i="10"/>
  <c r="T83" i="10"/>
  <c r="T84" i="10"/>
  <c r="T76" i="10"/>
  <c r="T86" i="10"/>
  <c r="T70" i="10"/>
  <c r="T69" i="10"/>
  <c r="T68" i="10"/>
  <c r="T64" i="10"/>
  <c r="T59" i="10"/>
  <c r="T67" i="10"/>
  <c r="T62" i="10"/>
  <c r="T78" i="10"/>
  <c r="T81" i="10"/>
  <c r="T75" i="10"/>
  <c r="T65" i="10"/>
  <c r="T60" i="10"/>
  <c r="T73" i="10"/>
  <c r="T63" i="10"/>
  <c r="T74" i="10"/>
  <c r="T61" i="10"/>
  <c r="T58" i="10"/>
  <c r="T66" i="10"/>
  <c r="AC34" i="10"/>
  <c r="AA34" i="10"/>
  <c r="Y34" i="10"/>
  <c r="Z17" i="10"/>
  <c r="V7" i="11"/>
  <c r="X7" i="11"/>
  <c r="AH7" i="11" s="1"/>
  <c r="V5" i="11"/>
  <c r="X5" i="11"/>
  <c r="AH5" i="11" s="1"/>
  <c r="V9" i="11"/>
  <c r="X9" i="11"/>
  <c r="AH9" i="11" s="1"/>
  <c r="Y205" i="10"/>
  <c r="AC205" i="10"/>
  <c r="AA205" i="10"/>
  <c r="M227" i="10"/>
  <c r="AG227" i="10" s="1"/>
  <c r="AQ227" i="10" s="1"/>
  <c r="Z187" i="10"/>
  <c r="AA198" i="10"/>
  <c r="Y198" i="10"/>
  <c r="AC198" i="10"/>
  <c r="Y176" i="10"/>
  <c r="AC176" i="10"/>
  <c r="AA176" i="10"/>
  <c r="Z101" i="10"/>
  <c r="V83" i="10"/>
  <c r="AD83" i="10" s="1"/>
  <c r="AN83" i="10" s="1"/>
  <c r="Z83" i="10"/>
  <c r="M109" i="10"/>
  <c r="AG109" i="10" s="1"/>
  <c r="AQ109" i="10" s="1"/>
  <c r="AC100" i="10"/>
  <c r="AA100" i="10"/>
  <c r="Y100" i="10"/>
  <c r="Y40" i="10"/>
  <c r="AC40" i="10"/>
  <c r="AA40" i="10"/>
  <c r="AB22" i="10"/>
  <c r="AB14" i="10"/>
  <c r="AB6" i="10"/>
  <c r="AB17" i="10"/>
  <c r="AB9" i="10"/>
  <c r="AB20" i="10"/>
  <c r="AB12" i="10"/>
  <c r="AB4" i="10"/>
  <c r="AB23" i="10"/>
  <c r="AB15" i="10"/>
  <c r="AB7" i="10"/>
  <c r="AB18" i="10"/>
  <c r="AB10" i="10"/>
  <c r="AB21" i="10"/>
  <c r="AB13" i="10"/>
  <c r="AB5" i="10"/>
  <c r="AB8" i="10"/>
  <c r="AB24" i="10"/>
  <c r="AB11" i="10"/>
  <c r="AB3" i="10"/>
  <c r="AB19" i="10"/>
  <c r="AB16" i="10"/>
  <c r="M9" i="10"/>
  <c r="AG9" i="10" s="1"/>
  <c r="AQ9" i="10" s="1"/>
  <c r="M33" i="10"/>
  <c r="AG33" i="10" s="1"/>
  <c r="AQ33" i="10" s="1"/>
  <c r="M59" i="10"/>
  <c r="AG59" i="10" s="1"/>
  <c r="AQ59" i="10" s="1"/>
  <c r="V72" i="10"/>
  <c r="AD72" i="10" s="1"/>
  <c r="AN72" i="10" s="1"/>
  <c r="Z72" i="10"/>
  <c r="V77" i="10"/>
  <c r="AD77" i="10" s="1"/>
  <c r="AN77" i="10" s="1"/>
  <c r="Z77" i="10"/>
  <c r="M12" i="10"/>
  <c r="AG12" i="10" s="1"/>
  <c r="AQ12" i="10" s="1"/>
  <c r="V88" i="10"/>
  <c r="AD88" i="10" s="1"/>
  <c r="AN88" i="10" s="1"/>
  <c r="Z88" i="10"/>
  <c r="M46" i="10"/>
  <c r="AG46" i="10" s="1"/>
  <c r="AQ46" i="10" s="1"/>
  <c r="V80" i="10"/>
  <c r="AD80" i="10" s="1"/>
  <c r="AN80" i="10" s="1"/>
  <c r="Z80" i="10"/>
  <c r="M88" i="10"/>
  <c r="AG88" i="10" s="1"/>
  <c r="AQ88" i="10" s="1"/>
  <c r="M171" i="10"/>
  <c r="AG171" i="10" s="1"/>
  <c r="AQ171" i="10" s="1"/>
  <c r="V182" i="10"/>
  <c r="AD182" i="10" s="1"/>
  <c r="AN182" i="10" s="1"/>
  <c r="Z182" i="10"/>
  <c r="M179" i="10"/>
  <c r="AG179" i="10" s="1"/>
  <c r="AQ179" i="10" s="1"/>
  <c r="M154" i="10"/>
  <c r="AG154" i="10" s="1"/>
  <c r="AQ154" i="10" s="1"/>
  <c r="V170" i="10"/>
  <c r="AD170" i="10" s="1"/>
  <c r="AN170" i="10" s="1"/>
  <c r="Z170" i="10"/>
  <c r="M197" i="10"/>
  <c r="AG197" i="10" s="1"/>
  <c r="AQ197" i="10" s="1"/>
  <c r="M231" i="10"/>
  <c r="AG231" i="10" s="1"/>
  <c r="AQ231" i="10" s="1"/>
  <c r="M209" i="10"/>
  <c r="AG209" i="10" s="1"/>
  <c r="AQ209" i="10" s="1"/>
  <c r="V3" i="11"/>
  <c r="X3" i="11"/>
  <c r="AH3" i="11" s="1"/>
  <c r="AC226" i="10"/>
  <c r="AA226" i="10"/>
  <c r="Y226" i="10"/>
  <c r="Z233" i="10"/>
  <c r="AC220" i="10"/>
  <c r="AA220" i="10"/>
  <c r="Y220" i="10"/>
  <c r="Z205" i="10"/>
  <c r="AM204" i="10"/>
  <c r="AH204" i="10"/>
  <c r="AM210" i="10"/>
  <c r="AH210" i="10"/>
  <c r="Z169" i="10"/>
  <c r="Z193" i="10"/>
  <c r="M219" i="10"/>
  <c r="AG219" i="10" s="1"/>
  <c r="AQ219" i="10" s="1"/>
  <c r="AM174" i="10"/>
  <c r="AH174" i="10"/>
  <c r="Z198" i="10"/>
  <c r="AH161" i="10"/>
  <c r="AM161" i="10"/>
  <c r="Z133" i="10"/>
  <c r="Z189" i="10"/>
  <c r="AH197" i="10"/>
  <c r="AM197" i="10"/>
  <c r="Z138" i="10"/>
  <c r="M133" i="10"/>
  <c r="AG133" i="10" s="1"/>
  <c r="AQ133" i="10" s="1"/>
  <c r="M125" i="10"/>
  <c r="AG125" i="10" s="1"/>
  <c r="AQ125" i="10" s="1"/>
  <c r="M122" i="10"/>
  <c r="AG122" i="10" s="1"/>
  <c r="AQ122" i="10" s="1"/>
  <c r="AM156" i="10"/>
  <c r="AH156" i="10"/>
  <c r="AA116" i="10"/>
  <c r="Y116" i="10"/>
  <c r="AC116" i="10"/>
  <c r="M100" i="10"/>
  <c r="AG100" i="10" s="1"/>
  <c r="AQ100" i="10" s="1"/>
  <c r="M97" i="10"/>
  <c r="AG97" i="10" s="1"/>
  <c r="AQ97" i="10" s="1"/>
  <c r="AM90" i="10"/>
  <c r="AH90" i="10"/>
  <c r="AM83" i="10"/>
  <c r="AH83" i="10"/>
  <c r="AM85" i="10"/>
  <c r="AH85" i="10"/>
  <c r="M137" i="10"/>
  <c r="AG137" i="10" s="1"/>
  <c r="AQ137" i="10" s="1"/>
  <c r="M86" i="10"/>
  <c r="AG86" i="10" s="1"/>
  <c r="AQ86" i="10" s="1"/>
  <c r="AM82" i="10"/>
  <c r="AH82" i="10"/>
  <c r="Z48" i="10"/>
  <c r="Z3" i="10"/>
  <c r="AM63" i="10"/>
  <c r="AH63" i="10"/>
  <c r="AM57" i="10"/>
  <c r="AH57" i="10"/>
  <c r="Z56" i="10"/>
  <c r="AM53" i="10"/>
  <c r="AH53" i="10"/>
  <c r="M43" i="10"/>
  <c r="AG43" i="10" s="1"/>
  <c r="AQ43" i="10" s="1"/>
  <c r="Y8" i="10"/>
  <c r="AC8" i="10"/>
  <c r="AA8" i="10"/>
  <c r="AC52" i="10"/>
  <c r="AA52" i="10"/>
  <c r="Y52" i="10"/>
  <c r="AH35" i="10"/>
  <c r="AM35" i="10"/>
  <c r="AM64" i="10"/>
  <c r="AH64" i="10"/>
  <c r="Z38" i="10"/>
  <c r="P145" i="10"/>
  <c r="P143" i="10"/>
  <c r="P141" i="10"/>
  <c r="P139" i="10"/>
  <c r="P137" i="10"/>
  <c r="P135" i="10"/>
  <c r="P133" i="10"/>
  <c r="P131" i="10"/>
  <c r="P144" i="10"/>
  <c r="P140" i="10"/>
  <c r="P132" i="10"/>
  <c r="P138" i="10"/>
  <c r="P129" i="10"/>
  <c r="P127" i="10"/>
  <c r="P125" i="10"/>
  <c r="P123" i="10"/>
  <c r="P121" i="10"/>
  <c r="P136" i="10"/>
  <c r="P130" i="10"/>
  <c r="P128" i="10"/>
  <c r="P126" i="10"/>
  <c r="P124" i="10"/>
  <c r="P122" i="10"/>
  <c r="P120" i="10"/>
  <c r="P134" i="10"/>
  <c r="P142" i="10"/>
  <c r="D12" i="4"/>
  <c r="E12" i="4"/>
  <c r="T22" i="10"/>
  <c r="T14" i="10"/>
  <c r="T6" i="10"/>
  <c r="T17" i="10"/>
  <c r="T9" i="10"/>
  <c r="T20" i="10"/>
  <c r="T12" i="10"/>
  <c r="T4" i="10"/>
  <c r="T23" i="10"/>
  <c r="T15" i="10"/>
  <c r="T7" i="10"/>
  <c r="T18" i="10"/>
  <c r="T10" i="10"/>
  <c r="T21" i="10"/>
  <c r="T13" i="10"/>
  <c r="T5" i="10"/>
  <c r="T16" i="10"/>
  <c r="T8" i="10"/>
  <c r="T24" i="10"/>
  <c r="T11" i="10"/>
  <c r="T3" i="10"/>
  <c r="T19" i="10"/>
  <c r="Z10" i="10"/>
  <c r="AB221" i="10"/>
  <c r="AB219" i="10"/>
  <c r="AB217" i="10"/>
  <c r="AB215" i="10"/>
  <c r="AB220" i="10"/>
  <c r="AB218" i="10"/>
  <c r="AB216" i="10"/>
  <c r="AB214" i="10"/>
  <c r="AB213" i="10"/>
  <c r="AB212" i="10"/>
  <c r="AB210" i="10"/>
  <c r="AB208" i="10"/>
  <c r="AB206" i="10"/>
  <c r="AB204" i="10"/>
  <c r="AB202" i="10"/>
  <c r="AB200" i="10"/>
  <c r="AB198" i="10"/>
  <c r="AB197" i="10"/>
  <c r="AB195" i="10"/>
  <c r="AB193" i="10"/>
  <c r="AB191" i="10"/>
  <c r="AB189" i="10"/>
  <c r="AB187" i="10"/>
  <c r="AB185" i="10"/>
  <c r="AB183" i="10"/>
  <c r="AB181" i="10"/>
  <c r="AB179" i="10"/>
  <c r="AB203" i="10"/>
  <c r="AB205" i="10"/>
  <c r="AB207" i="10"/>
  <c r="AB209" i="10"/>
  <c r="AB194" i="10"/>
  <c r="AB192" i="10"/>
  <c r="AB190" i="10"/>
  <c r="AB188" i="10"/>
  <c r="AB186" i="10"/>
  <c r="AB184" i="10"/>
  <c r="AB182" i="10"/>
  <c r="AB180" i="10"/>
  <c r="AB201" i="10"/>
  <c r="AB196" i="10"/>
  <c r="AB199" i="10"/>
  <c r="AB211" i="10"/>
  <c r="AH19" i="10"/>
  <c r="AM19" i="10"/>
  <c r="M6" i="10"/>
  <c r="AG6" i="10" s="1"/>
  <c r="AQ6" i="10" s="1"/>
  <c r="AC10" i="10"/>
  <c r="AA10" i="10"/>
  <c r="Y10" i="10"/>
  <c r="M56" i="10"/>
  <c r="AG56" i="10" s="1"/>
  <c r="AQ56" i="10" s="1"/>
  <c r="M47" i="10"/>
  <c r="AG47" i="10" s="1"/>
  <c r="AQ47" i="10" s="1"/>
  <c r="V47" i="10"/>
  <c r="AD47" i="10" s="1"/>
  <c r="AN47" i="10" s="1"/>
  <c r="Z47" i="10"/>
  <c r="M141" i="10"/>
  <c r="AG141" i="10" s="1"/>
  <c r="AQ141" i="10" s="1"/>
  <c r="M93" i="10"/>
  <c r="AG93" i="10" s="1"/>
  <c r="AQ93" i="10" s="1"/>
  <c r="M191" i="10"/>
  <c r="AG191" i="10" s="1"/>
  <c r="AQ191" i="10" s="1"/>
  <c r="V186" i="10"/>
  <c r="AD186" i="10" s="1"/>
  <c r="AN186" i="10" s="1"/>
  <c r="Z186" i="10"/>
  <c r="M156" i="10"/>
  <c r="AG156" i="10" s="1"/>
  <c r="AQ156" i="10" s="1"/>
  <c r="M183" i="10"/>
  <c r="AG183" i="10" s="1"/>
  <c r="AQ183" i="10" s="1"/>
  <c r="M225" i="10"/>
  <c r="AG225" i="10" s="1"/>
  <c r="AQ225" i="10" s="1"/>
  <c r="V232" i="10"/>
  <c r="AD232" i="10" s="1"/>
  <c r="AN232" i="10" s="1"/>
  <c r="Z232" i="10"/>
  <c r="AM87" i="10" l="1"/>
  <c r="AH87" i="10"/>
  <c r="T144" i="10"/>
  <c r="T145" i="10"/>
  <c r="T143" i="10"/>
  <c r="T141" i="10"/>
  <c r="T139" i="10"/>
  <c r="T142" i="10"/>
  <c r="T140" i="10"/>
  <c r="T137" i="10"/>
  <c r="T136" i="10"/>
  <c r="T133" i="10"/>
  <c r="T130" i="10"/>
  <c r="T129" i="10"/>
  <c r="T128" i="10"/>
  <c r="T127" i="10"/>
  <c r="T126" i="10"/>
  <c r="T125" i="10"/>
  <c r="T124" i="10"/>
  <c r="T123" i="10"/>
  <c r="T122" i="10"/>
  <c r="T121" i="10"/>
  <c r="T120" i="10"/>
  <c r="T131" i="10"/>
  <c r="T135" i="10"/>
  <c r="T134" i="10"/>
  <c r="T132" i="10"/>
  <c r="T138" i="10"/>
  <c r="AM220" i="10"/>
  <c r="AH220" i="10"/>
  <c r="AM176" i="10"/>
  <c r="AH176" i="10"/>
  <c r="AH205" i="10"/>
  <c r="AM205" i="10"/>
  <c r="AH115" i="10"/>
  <c r="AM115" i="10"/>
  <c r="AH43" i="10"/>
  <c r="AM43" i="10"/>
  <c r="AM113" i="10"/>
  <c r="AH113" i="10"/>
  <c r="AM105" i="10"/>
  <c r="AH105" i="10"/>
  <c r="AM224" i="10"/>
  <c r="AH224" i="10"/>
  <c r="AM100" i="10"/>
  <c r="AH100" i="10"/>
  <c r="AM198" i="10"/>
  <c r="AH198" i="10"/>
  <c r="AM216" i="10"/>
  <c r="AH216" i="10"/>
  <c r="AH32" i="10"/>
  <c r="AM32" i="10"/>
  <c r="AH230" i="10"/>
  <c r="AM230" i="10"/>
  <c r="T177" i="10"/>
  <c r="T175" i="10"/>
  <c r="T178" i="10"/>
  <c r="T176" i="10"/>
  <c r="T174" i="10"/>
  <c r="T170" i="10"/>
  <c r="T172" i="10"/>
  <c r="T169" i="10"/>
  <c r="T171" i="10"/>
  <c r="T173" i="10"/>
  <c r="AH228" i="10"/>
  <c r="AM228" i="10"/>
  <c r="AM18" i="10"/>
  <c r="AH18" i="10"/>
  <c r="AM79" i="10"/>
  <c r="AH79" i="10"/>
  <c r="AM180" i="10"/>
  <c r="AH180" i="10"/>
  <c r="AM196" i="10"/>
  <c r="AH196" i="10"/>
  <c r="AH209" i="10"/>
  <c r="AM209" i="10"/>
  <c r="AM52" i="10"/>
  <c r="AH52" i="10"/>
  <c r="AM34" i="10"/>
  <c r="AH34" i="10"/>
  <c r="AM44" i="10"/>
  <c r="AH44" i="10"/>
  <c r="AH58" i="10"/>
  <c r="AM58" i="10"/>
  <c r="AB177" i="10"/>
  <c r="AB175" i="10"/>
  <c r="AB173" i="10"/>
  <c r="AB178" i="10"/>
  <c r="AB176" i="10"/>
  <c r="AB174" i="10"/>
  <c r="AB169" i="10"/>
  <c r="AB172" i="10"/>
  <c r="AB171" i="10"/>
  <c r="AB170" i="10"/>
  <c r="AM65" i="10"/>
  <c r="AH65" i="10"/>
  <c r="AM232" i="10"/>
  <c r="AH232" i="10"/>
  <c r="AM200" i="10"/>
  <c r="AH200" i="10"/>
  <c r="AM10" i="10"/>
  <c r="AH10" i="10"/>
  <c r="AM77" i="10"/>
  <c r="AH77" i="10"/>
  <c r="AM218" i="10"/>
  <c r="AH218" i="10"/>
  <c r="AM192" i="10"/>
  <c r="AH192" i="10"/>
  <c r="AH117" i="10"/>
  <c r="AM117" i="10"/>
  <c r="AB235" i="10"/>
  <c r="AB233" i="10"/>
  <c r="AB231" i="10"/>
  <c r="AB234" i="10"/>
  <c r="AB227" i="10"/>
  <c r="AB223" i="10"/>
  <c r="AB236" i="10"/>
  <c r="AB230" i="10"/>
  <c r="AB228" i="10"/>
  <c r="AB225" i="10"/>
  <c r="AB224" i="10"/>
  <c r="AB222" i="10"/>
  <c r="AB226" i="10"/>
  <c r="AB232" i="10"/>
  <c r="AB229" i="10"/>
  <c r="AM142" i="10"/>
  <c r="AH142" i="10"/>
  <c r="AM140" i="10"/>
  <c r="AH140" i="10"/>
  <c r="AH50" i="10"/>
  <c r="AM50" i="10"/>
  <c r="AM222" i="10"/>
  <c r="AH222" i="10"/>
  <c r="T235" i="10"/>
  <c r="T233" i="10"/>
  <c r="T228" i="10"/>
  <c r="T223" i="10"/>
  <c r="T225" i="10"/>
  <c r="T232" i="10"/>
  <c r="T234" i="10"/>
  <c r="T231" i="10"/>
  <c r="T229" i="10"/>
  <c r="T224" i="10"/>
  <c r="T222" i="10"/>
  <c r="T236" i="10"/>
  <c r="T227" i="10"/>
  <c r="T226" i="10"/>
  <c r="T230" i="10"/>
  <c r="AM94" i="10"/>
  <c r="AH94" i="10"/>
  <c r="AH8" i="10"/>
  <c r="AM8" i="10"/>
  <c r="AH40" i="10"/>
  <c r="AM40" i="10"/>
  <c r="AH16" i="10"/>
  <c r="AM16" i="10"/>
  <c r="AH211" i="10"/>
  <c r="AM211" i="10"/>
  <c r="AM60" i="10"/>
  <c r="AH60" i="10"/>
  <c r="AM88" i="10"/>
  <c r="AH88" i="10"/>
  <c r="AM45" i="10"/>
  <c r="AH45" i="10"/>
  <c r="AH116" i="10"/>
  <c r="AM116" i="10"/>
  <c r="AM226" i="10"/>
  <c r="AH226" i="10"/>
  <c r="AB144" i="10"/>
  <c r="AB145" i="10"/>
  <c r="AB143" i="10"/>
  <c r="AB138" i="10"/>
  <c r="AB142" i="10"/>
  <c r="AB139" i="10"/>
  <c r="AB136" i="10"/>
  <c r="AB130" i="10"/>
  <c r="AB128" i="10"/>
  <c r="AB126" i="10"/>
  <c r="AB124" i="10"/>
  <c r="AB122" i="10"/>
  <c r="AB120" i="10"/>
  <c r="AB140" i="10"/>
  <c r="AB137" i="10"/>
  <c r="AB129" i="10"/>
  <c r="AB127" i="10"/>
  <c r="AB125" i="10"/>
  <c r="AB123" i="10"/>
  <c r="AB121" i="10"/>
  <c r="AB135" i="10"/>
  <c r="AB132" i="10"/>
  <c r="AB131" i="10"/>
  <c r="AB134" i="10"/>
  <c r="AB133" i="10"/>
  <c r="AB141" i="10"/>
  <c r="AH24" i="10"/>
  <c r="AM24" i="10"/>
  <c r="AH207" i="10"/>
  <c r="AM207" i="10"/>
  <c r="AM234" i="10"/>
  <c r="AH234" i="10"/>
  <c r="AM26" i="10"/>
  <c r="AH26" i="10"/>
  <c r="AM75" i="10"/>
  <c r="AH75" i="10"/>
  <c r="AH119" i="10"/>
  <c r="AM119" i="10"/>
  <c r="AM91" i="10"/>
  <c r="AH91" i="10"/>
  <c r="AM93" i="10"/>
  <c r="AH93" i="10"/>
  <c r="AM95" i="10"/>
  <c r="AH95" i="10"/>
  <c r="AM236" i="10"/>
  <c r="AH23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1" authorId="0" shapeId="0" xr:uid="{00000000-0006-0000-0900-00000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Data is ingested into the Raw layer within GCP. The content of the JSON file is stored as string in a BigQuery table. Only data for modified fields are included</t>
        </r>
      </text>
    </comment>
    <comment ref="T1" authorId="0" shapeId="0" xr:uid="{00000000-0006-0000-0900-00000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Data is transformed from string into table format. Data type of each field is to be converted to BigQuery data types. Only data for fields that were modified are included</t>
        </r>
      </text>
    </comment>
    <comment ref="AB1" authorId="0" shapeId="0" xr:uid="{00000000-0006-0000-0900-00001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Curation layer contains only one transaction per record. This will contain the latest values for all fields for that record</t>
        </r>
      </text>
    </comment>
    <comment ref="F2" authorId="0" shapeId="0" xr:uid="{00000000-0006-0000-09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From master workbook data model</t>
        </r>
      </text>
    </comment>
    <comment ref="G2" authorId="0" shapeId="0" xr:uid="{00000000-0006-0000-09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From master workbook data model</t>
        </r>
      </text>
    </comment>
    <comment ref="H2" authorId="0" shapeId="0" xr:uid="{00000000-0006-0000-0900-000003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from nCino dev proc1
</t>
        </r>
      </text>
    </comment>
    <comment ref="J2" authorId="0" shapeId="0" xr:uid="{00000000-0006-0000-09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From nCino dev proc1 files</t>
        </r>
      </text>
    </comment>
    <comment ref="K2" authorId="0" shapeId="0" xr:uid="{00000000-0006-0000-0900-00000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From master workbook data model</t>
        </r>
      </text>
    </comment>
    <comment ref="L2" authorId="0" shapeId="0" xr:uid="{00000000-0006-0000-09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From nCino dev proc1</t>
        </r>
      </text>
    </comment>
    <comment ref="M2" authorId="0" shapeId="0" xr:uid="{00000000-0006-0000-09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'Id' type fields are marked as primary ids, 'lookup' fields are marked as foreign ids and external ids are identified from the nCino dev proc 1 files</t>
        </r>
      </text>
    </comment>
    <comment ref="N2" authorId="0" shapeId="0" xr:uid="{00000000-0006-0000-0900-00000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From master workbook data model</t>
        </r>
      </text>
    </comment>
    <comment ref="O2" authorId="0" shapeId="0" xr:uid="{00000000-0006-0000-0900-00000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Contains formulas for derived fields, and object names for foreign ids</t>
        </r>
      </text>
    </comment>
    <comment ref="P2" authorId="0" shapeId="0" xr:uid="{00000000-0006-0000-09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Same as source API name</t>
        </r>
      </text>
    </comment>
    <comment ref="Q2" authorId="0" shapeId="0" xr:uid="{00000000-0006-0000-09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Same as source field API name</t>
        </r>
      </text>
    </comment>
    <comment ref="R2" authorId="0" shapeId="0" xr:uid="{00000000-0006-0000-09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All data types will be string</t>
        </r>
      </text>
    </comment>
    <comment ref="S2" authorId="0" shapeId="0" xr:uid="{00000000-0006-0000-0900-00000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Header field, primary keys and lastModified fields are 'N', all other fields are 'Y'</t>
        </r>
      </text>
    </comment>
    <comment ref="AL2" authorId="0" shapeId="0" xr:uid="{00000000-0006-0000-0900-00001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Update to readable names</t>
        </r>
      </text>
    </comment>
    <comment ref="AM2" authorId="0" shapeId="0" xr:uid="{00000000-0006-0000-0900-00001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Update to readable names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For downstream, our source is nCINO system, details for here can be found in the nCINO data model. The data is extracted by Kafka as an event message in JSON file format</t>
        </r>
      </text>
    </comment>
    <comment ref="L1" authorId="0" shapeId="0" xr:uid="{00000000-0006-0000-0A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Data is ingested into the Raw layer within GCP. The content of the JSON file is stored as string in a BigQuery table.</t>
        </r>
      </text>
    </comment>
    <comment ref="P1" authorId="0" shapeId="0" xr:uid="{00000000-0006-0000-0A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Data is transformed from string into table format. Data type of each field is to be converted to BigQuery data types</t>
        </r>
      </text>
    </comment>
    <comment ref="W1" authorId="0" shapeId="0" xr:uid="{00000000-0006-0000-0A00-00000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Curation layer contains mapping tables for the legacy system and nCINO IDs.</t>
        </r>
      </text>
    </comment>
    <comment ref="L2" authorId="0" shapeId="0" xr:uid="{00000000-0006-0000-0A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Same as source</t>
        </r>
      </text>
    </comment>
    <comment ref="M2" authorId="0" shapeId="0" xr:uid="{00000000-0006-0000-0A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Same as source</t>
        </r>
      </text>
    </comment>
    <comment ref="N2" authorId="0" shapeId="0" xr:uid="{00000000-0006-0000-0A00-00000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All data types will be string</t>
        </r>
      </text>
    </comment>
    <comment ref="O2" authorId="0" shapeId="0" xr:uid="{00000000-0006-0000-0A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All fields are nullable</t>
        </r>
      </text>
    </comment>
    <comment ref="V2" authorId="0" shapeId="0" xr:uid="{00000000-0006-0000-0A00-00000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Validations rules within Raw layer: ID are in correct format, reference data values are in list</t>
        </r>
      </text>
    </comment>
  </commentList>
</comments>
</file>

<file path=xl/sharedStrings.xml><?xml version="1.0" encoding="utf-8"?>
<sst xmlns="http://schemas.openxmlformats.org/spreadsheetml/2006/main" count="19668" uniqueCount="2020">
  <si>
    <t>Contents</t>
  </si>
  <si>
    <t>Description</t>
  </si>
  <si>
    <t>Version Control</t>
  </si>
  <si>
    <t>Version details and sign-off</t>
  </si>
  <si>
    <t>Object Info</t>
  </si>
  <si>
    <t>Summary information on objects (number of objects, fields, notes)</t>
  </si>
  <si>
    <t>Target</t>
  </si>
  <si>
    <t>Data model for target system</t>
  </si>
  <si>
    <t>nCino ERD</t>
  </si>
  <si>
    <t>Entity Relationship Diagram for objects being ingested for downstream</t>
  </si>
  <si>
    <t>nCino_DevProc</t>
  </si>
  <si>
    <t>nCino Covenant objects' attributes extracted from Json files downloaded from nCino dev proc 1</t>
  </si>
  <si>
    <t>nCino_DMW</t>
  </si>
  <si>
    <t>nCino Covenant data model from the Data Master Workbook provided by Accenture team</t>
  </si>
  <si>
    <t>Mappings</t>
  </si>
  <si>
    <t>Data Mappings from Source to Consumption</t>
  </si>
  <si>
    <t>Header Mappings</t>
  </si>
  <si>
    <t>Mapping of header fields from Raw to Consumption</t>
  </si>
  <si>
    <t>Mappings - Consumption</t>
  </si>
  <si>
    <t>Mapping from Curated to Consumption layer  - WIP</t>
  </si>
  <si>
    <t>nCino Picklists</t>
  </si>
  <si>
    <t>Reference data used for picklists in nCino - taken from DevPoc</t>
  </si>
  <si>
    <t>DataType Conversion</t>
  </si>
  <si>
    <t>nCino to Bigquery data type mappings</t>
  </si>
  <si>
    <t>Checklist</t>
  </si>
  <si>
    <t>Data mapping checklist with list of items to be done before mapping can be completed</t>
  </si>
  <si>
    <t>Downstream Covenant Mapping Document - nCino project</t>
  </si>
  <si>
    <t>Date</t>
  </si>
  <si>
    <t>Name</t>
  </si>
  <si>
    <t>Role</t>
  </si>
  <si>
    <t>Version</t>
  </si>
  <si>
    <t>Workbook</t>
  </si>
  <si>
    <t>Change</t>
  </si>
  <si>
    <t>Link</t>
  </si>
  <si>
    <t>Sarah Keane</t>
  </si>
  <si>
    <t>DA</t>
  </si>
  <si>
    <t>v0.01</t>
  </si>
  <si>
    <t>Fin_Spreads_Downstream_Mappingv0.01</t>
  </si>
  <si>
    <t>First draft using PI4 data model</t>
  </si>
  <si>
    <t>v0.02</t>
  </si>
  <si>
    <t>Fin_Spreads_Downstream_Mappingv0.02</t>
  </si>
  <si>
    <t>Draft using updated PI4 data model</t>
  </si>
  <si>
    <t xml:space="preserve">Notes: </t>
  </si>
  <si>
    <t>Max field length for the header fields from nCino CDC are yet to be defined</t>
  </si>
  <si>
    <t>Table and field names in the consumption layer may need to be adjusted to be more readable</t>
  </si>
  <si>
    <t>It needs to be confirmed with the downstream CMA team that they are happy with doing the reference data mappings given the nCino reference data</t>
  </si>
  <si>
    <t>Clearer field descriptions are needed for the external ids is needed (migration ids and lookup keys)</t>
  </si>
  <si>
    <t>Purpose of this mapping document:</t>
  </si>
  <si>
    <t>1) document data attribute details, including proposed source to target requirements for nCino data load (downstream)</t>
  </si>
  <si>
    <t>2) information document to aid the build of source to target</t>
  </si>
  <si>
    <t>Review</t>
  </si>
  <si>
    <t>This document must be signed off by the following stakeholders (this list can be amended depending on system):</t>
  </si>
  <si>
    <t>1) CCS</t>
  </si>
  <si>
    <t>2) Source System SME</t>
  </si>
  <si>
    <t>3) Solutions architect</t>
  </si>
  <si>
    <t>4) Other Stakeholders</t>
  </si>
  <si>
    <t>Please Note:</t>
  </si>
  <si>
    <t xml:space="preserve"> • This template has been reviewed and agreed between the DA Team and the Dev team, any changes to this template are subject to change control. If you have any suggested changes, please contact Nicole Roberts</t>
  </si>
  <si>
    <t xml:space="preserve"> • Guidance is provided in the Instructions worksheet in this workbook</t>
  </si>
  <si>
    <t xml:space="preserve"> • This template can be found @ https://confluence.devops.lloydsbanking.com/display/CCTR/Reference+Material</t>
  </si>
  <si>
    <t>nCino Object API Name</t>
  </si>
  <si>
    <t>nCino Object Names</t>
  </si>
  <si>
    <t>Raw Table Name</t>
  </si>
  <si>
    <t>Staging Table Name</t>
  </si>
  <si>
    <t>Curated Table Name</t>
  </si>
  <si>
    <t>Consumption Table Name</t>
  </si>
  <si>
    <t>Total no. of Fields - Actual</t>
  </si>
  <si>
    <t>Note</t>
  </si>
  <si>
    <t>LLC_BI__Classification__c</t>
  </si>
  <si>
    <t>Classification</t>
  </si>
  <si>
    <t>The Classification Object contains text categories that relate to Spread Statement Records and Spread Statement Record Totals.</t>
  </si>
  <si>
    <t>LLC_BI__Debt_Schedule__c</t>
  </si>
  <si>
    <t>Debt Schedule</t>
  </si>
  <si>
    <t>The Debt Schedule Object is used to  store the debt schedule information at different points in time.</t>
  </si>
  <si>
    <t>LLC_BI__Spread_Projections_Driver__c</t>
  </si>
  <si>
    <t>Spread Projections Driver</t>
  </si>
  <si>
    <t>The Spread Projections Driver Object is used to capture relevant spread projection information associated with the customer</t>
  </si>
  <si>
    <t>LLC_BI__Spread_Projections_Template__c</t>
  </si>
  <si>
    <t>Spread Projections Template</t>
  </si>
  <si>
    <t>The Spread Projections Template Object is used to store the templates used for projections</t>
  </si>
  <si>
    <t>Not of scope</t>
  </si>
  <si>
    <t>LLC_BI__Spread_Record_Classification__c</t>
  </si>
  <si>
    <t>Spread Record Classification</t>
  </si>
  <si>
    <t>The Spread Record Classification Object is the junction object between Spread Statement Records and Classifications.</t>
  </si>
  <si>
    <t>LLC_BI__Spread_Record_Total_Classification__c</t>
  </si>
  <si>
    <t>Spread Record Total Classification</t>
  </si>
  <si>
    <t>The Spread Record Total Classification is the junction object between Spread Statement Record Totals and Classifications.</t>
  </si>
  <si>
    <t>LLC_BI__Spread_Statement_Period__c</t>
  </si>
  <si>
    <t>Spread Statement Period</t>
  </si>
  <si>
    <t>The Spread Statement Period Object is used to capture the period for which spread infromation is captured</t>
  </si>
  <si>
    <t>LLC_BI__Spread_Statement_Record__c</t>
  </si>
  <si>
    <t>Spread Statement Record</t>
  </si>
  <si>
    <t>The Spread Statement Record Object is used to capture various records that sit on the spread statement template</t>
  </si>
  <si>
    <t>LLC_BI__Spread_Statement_Record_Value__c</t>
  </si>
  <si>
    <t>Spread Statement Record Value</t>
  </si>
  <si>
    <t>The Spread Statement Record Value Object is used to capture the relevant values associated with each record on the spread statement template</t>
  </si>
  <si>
    <t>LLC_BI__Spread_Statement_Type__c</t>
  </si>
  <si>
    <t>Spread Statement Template</t>
  </si>
  <si>
    <t>The Spread Statement Template Object is used to store the different templates that can be used to capture spreads information</t>
  </si>
  <si>
    <t>LLC_BI__Spread_Statement_Record_Total__c</t>
  </si>
  <si>
    <t>Spread Statement Total Group</t>
  </si>
  <si>
    <t>The Spread Statement Total Group Object is used to capture all available spread statements for a single customer</t>
  </si>
  <si>
    <t>LLC_BI__Underwriting_Bundle__c</t>
  </si>
  <si>
    <t>Underwriting Bundle</t>
  </si>
  <si>
    <t>The Underwriting Bundle Object is used to store the different bundles available to the customer</t>
  </si>
  <si>
    <t>Total</t>
  </si>
  <si>
    <t>Notes:</t>
  </si>
  <si>
    <t>- Object LLC_BI__Spread_Projections_Template__c is out of scope</t>
  </si>
  <si>
    <t>Assumptions made  for mapping:</t>
  </si>
  <si>
    <t xml:space="preserve">- For each object, the field API name 'id' is the primary identifier for the object's records </t>
  </si>
  <si>
    <t>- All lookups are foreign keys that reference the ids of another object</t>
  </si>
  <si>
    <t>Target tables and fields</t>
  </si>
  <si>
    <t>Key</t>
  </si>
  <si>
    <t>Table Name</t>
  </si>
  <si>
    <t>Column Name</t>
  </si>
  <si>
    <t>Data Type</t>
  </si>
  <si>
    <t>Column Size</t>
  </si>
  <si>
    <t>Is Nullable</t>
  </si>
  <si>
    <t>Primary Key</t>
  </si>
  <si>
    <t xml:space="preserve">Foreign Key </t>
  </si>
  <si>
    <t>Picklist Flag</t>
  </si>
  <si>
    <t>mapped</t>
  </si>
  <si>
    <t>Default</t>
  </si>
  <si>
    <t>Notes</t>
  </si>
  <si>
    <t>Lookupkey</t>
  </si>
  <si>
    <t>Length -derived</t>
  </si>
  <si>
    <t>Object Name</t>
  </si>
  <si>
    <t>Object Label</t>
  </si>
  <si>
    <t>Long Name</t>
  </si>
  <si>
    <t>Short Name</t>
  </si>
  <si>
    <t>Label</t>
  </si>
  <si>
    <t>Type</t>
  </si>
  <si>
    <t>Nillable</t>
  </si>
  <si>
    <t>String Length</t>
  </si>
  <si>
    <t>Numeric Precision</t>
  </si>
  <si>
    <t>Numeric Scale</t>
  </si>
  <si>
    <t>Custom</t>
  </si>
  <si>
    <t>Unique</t>
  </si>
  <si>
    <t>Updateable</t>
  </si>
  <si>
    <t>ExternalId</t>
  </si>
  <si>
    <t>Formula Exists</t>
  </si>
  <si>
    <t>Formula Value</t>
  </si>
  <si>
    <t>LLC_BI__Classification__c.Id</t>
  </si>
  <si>
    <t>Id</t>
  </si>
  <si>
    <t>Record ID</t>
  </si>
  <si>
    <t>id</t>
  </si>
  <si>
    <t>no</t>
  </si>
  <si>
    <t>LLC_BI__Classification__c.OwnerId</t>
  </si>
  <si>
    <t>OwnerId</t>
  </si>
  <si>
    <t>Owner ID</t>
  </si>
  <si>
    <t>reference(Group,User)</t>
  </si>
  <si>
    <t>yes</t>
  </si>
  <si>
    <t>LLC_BI__Classification__c.IsDeleted</t>
  </si>
  <si>
    <t>IsDeleted</t>
  </si>
  <si>
    <t>Deleted</t>
  </si>
  <si>
    <t>boolean</t>
  </si>
  <si>
    <t>LLC_BI__Classification__c.Name</t>
  </si>
  <si>
    <t>Classification Name</t>
  </si>
  <si>
    <t>string</t>
  </si>
  <si>
    <t>LLC_BI__Classification__c.CurrencyIsoCode</t>
  </si>
  <si>
    <t>CurrencyIsoCode</t>
  </si>
  <si>
    <t>Currency ISO Code</t>
  </si>
  <si>
    <t>picklist</t>
  </si>
  <si>
    <t>LLC_BI__Classification__c.CreatedDate</t>
  </si>
  <si>
    <t>CreatedDate</t>
  </si>
  <si>
    <t>Created Date</t>
  </si>
  <si>
    <t>datetime</t>
  </si>
  <si>
    <t>LLC_BI__Classification__c.CreatedById</t>
  </si>
  <si>
    <t>CreatedById</t>
  </si>
  <si>
    <t>Created By ID</t>
  </si>
  <si>
    <t>reference(User)</t>
  </si>
  <si>
    <t>LLC_BI__Classification__c.LastModifiedDate</t>
  </si>
  <si>
    <t>LastModifiedDate</t>
  </si>
  <si>
    <t>Last Modified Date</t>
  </si>
  <si>
    <t>LLC_BI__Classification__c.LastModifiedById</t>
  </si>
  <si>
    <t>LastModifiedById</t>
  </si>
  <si>
    <t>Last Modified By ID</t>
  </si>
  <si>
    <t>LLC_BI__Classification__c.SystemModstamp</t>
  </si>
  <si>
    <t>SystemModstamp</t>
  </si>
  <si>
    <t>System Modstamp</t>
  </si>
  <si>
    <t>LLC_BI__Classification__c.ConnectionReceivedId</t>
  </si>
  <si>
    <t>ConnectionReceivedId</t>
  </si>
  <si>
    <t>Received Connection ID</t>
  </si>
  <si>
    <t>reference(PartnerNetworkConnection)</t>
  </si>
  <si>
    <t>LLC_BI__Classification__c.ConnectionSentId</t>
  </si>
  <si>
    <t>ConnectionSentId</t>
  </si>
  <si>
    <t>Sent Connection ID</t>
  </si>
  <si>
    <t>LLC_BI__Classification__c.LLC_BI__Category__c</t>
  </si>
  <si>
    <t>LLC_BI__Category__c</t>
  </si>
  <si>
    <t>Category</t>
  </si>
  <si>
    <t>The category this Spread Statement Record or Spread Statement Total Group relates to.</t>
  </si>
  <si>
    <t>LLC_BI__Classification__c.LLC_BI__lookupKey__c</t>
  </si>
  <si>
    <t>LLC_BI__lookupKey__c</t>
  </si>
  <si>
    <t>lookupKey</t>
  </si>
  <si>
    <t>LLC_BI__Debt_Schedule__c.Id</t>
  </si>
  <si>
    <t>LLC_BI__Debt_Schedule__c.OwnerId</t>
  </si>
  <si>
    <t>LLC_BI__Debt_Schedule__c.IsDeleted</t>
  </si>
  <si>
    <t>LLC_BI__Debt_Schedule__c.Name</t>
  </si>
  <si>
    <t>Debt Schedule Name</t>
  </si>
  <si>
    <t>LLC_BI__Debt_Schedule__c.CurrencyIsoCode</t>
  </si>
  <si>
    <t>LLC_BI__Debt_Schedule__c.CreatedDate</t>
  </si>
  <si>
    <t>LLC_BI__Debt_Schedule__c.CreatedById</t>
  </si>
  <si>
    <t>LLC_BI__Debt_Schedule__c.LastModifiedDate</t>
  </si>
  <si>
    <t>LLC_BI__Debt_Schedule__c.LastModifiedById</t>
  </si>
  <si>
    <t>LLC_BI__Debt_Schedule__c.SystemModstamp</t>
  </si>
  <si>
    <t>LLC_BI__Debt_Schedule__c.ConnectionReceivedId</t>
  </si>
  <si>
    <t>LLC_BI__Debt_Schedule__c.ConnectionSentId</t>
  </si>
  <si>
    <t>LLC_BI__Debt_Schedule__c.LLC_BI__Credit_Pull_Date__c</t>
  </si>
  <si>
    <t>LLC_BI__Credit_Pull_Date__c</t>
  </si>
  <si>
    <t>Credit Pull Date</t>
  </si>
  <si>
    <t>date</t>
  </si>
  <si>
    <t>LLC_BI__Debt_Schedule__c.LLC_BI__Last_Updated__c</t>
  </si>
  <si>
    <t>LLC_BI__Last_Updated__c</t>
  </si>
  <si>
    <t>Last Updated</t>
  </si>
  <si>
    <t>LLC_BI__Debt_Schedule__c.LLC_BI__Monthly_Current_Debt_Total__c</t>
  </si>
  <si>
    <t>LLC_BI__Monthly_Current_Debt_Total__c</t>
  </si>
  <si>
    <t>Monthly Current Debt Total</t>
  </si>
  <si>
    <t>currency</t>
  </si>
  <si>
    <t>LLC_BI__Debt_Schedule__c.LLC_BI__Monthly_Proposed_Debt_Total__c</t>
  </si>
  <si>
    <t>LLC_BI__Monthly_Proposed_Debt_Total__c</t>
  </si>
  <si>
    <t>Monthly Proposed Debt Total</t>
  </si>
  <si>
    <t>LLC_BI__Debt_Schedule__c.LLC_BI__Relationship__c</t>
  </si>
  <si>
    <t>LLC_BI__Relationship__c</t>
  </si>
  <si>
    <t>Relationship</t>
  </si>
  <si>
    <t>reference(Account)</t>
  </si>
  <si>
    <t>LLC_BI__Debt_Schedule__c.LLC_BI__Total_Monthly_Payment__c</t>
  </si>
  <si>
    <t>LLC_BI__Total_Monthly_Payment__c</t>
  </si>
  <si>
    <t>Total Monthly Payment</t>
  </si>
  <si>
    <t>LLC_BI__Debt_Schedule__c.LLC_BI__lookupKey__c</t>
  </si>
  <si>
    <t>LLC_BI__Debt_Schedule__c.LLC_BI__Debt_Schedule_Date__c</t>
  </si>
  <si>
    <t>LLC_BI__Debt_Schedule_Date__c</t>
  </si>
  <si>
    <t>Debt Schedule Date</t>
  </si>
  <si>
    <t>LLC_BI__Debt_Schedule__c.LLC_BI__Debt_Schedule_Description__c</t>
  </si>
  <si>
    <t>LLC_BI__Debt_Schedule_Description__c</t>
  </si>
  <si>
    <t>Debt Schedule Description</t>
  </si>
  <si>
    <t>LLC_BI__Debt_Schedule__c.LLC_BI__Bundle__c</t>
  </si>
  <si>
    <t>LLC_BI__Bundle__c</t>
  </si>
  <si>
    <t>Bundle</t>
  </si>
  <si>
    <t>reference(LLC_BI__Underwriting_Bundle__c)</t>
  </si>
  <si>
    <t>LLC_BI__Debt_Schedule__c.LLC_BI__Debt_Filter_Syntax__c</t>
  </si>
  <si>
    <t>LLC_BI__Debt_Filter_Syntax__c</t>
  </si>
  <si>
    <t>Debt Filter Syntax</t>
  </si>
  <si>
    <t>textarea</t>
  </si>
  <si>
    <t>Populate this field with the syntax for the debts you want to include within the debt schedule.</t>
  </si>
  <si>
    <t>LLC_BI__Debt_Schedule__c.LLC_BI__Is_Template__c</t>
  </si>
  <si>
    <t>LLC_BI__Is_Template__c</t>
  </si>
  <si>
    <t>Is Template</t>
  </si>
  <si>
    <t>LLC_BI__Debt_Schedule__c.LLC_BI__Source_Debt_Schedule__c</t>
  </si>
  <si>
    <t>LLC_BI__Source_Debt_Schedule__c</t>
  </si>
  <si>
    <t>Source Debt Schedule</t>
  </si>
  <si>
    <t>reference(LLC_BI__Debt_Schedule__c)</t>
  </si>
  <si>
    <t>LLC_BI__Debt_Schedule__c.LLC_BI__Spread_Statement_Period__c</t>
  </si>
  <si>
    <t>Period</t>
  </si>
  <si>
    <t>reference(LLC_BI__Spread_Statement_Period__c)</t>
  </si>
  <si>
    <t>LLC_BI__Spread_Projections_Driver__c.Id</t>
  </si>
  <si>
    <t>LLC_BI__Spread_Projections_Driver__c.OwnerId</t>
  </si>
  <si>
    <t>LLC_BI__Spread_Projections_Driver__c.IsDeleted</t>
  </si>
  <si>
    <t>LLC_BI__Spread_Projections_Driver__c.Name</t>
  </si>
  <si>
    <t>LLC_BI__Spread_Projections_Driver__c.CurrencyIsoCode</t>
  </si>
  <si>
    <t>LLC_BI__Spread_Projections_Driver__c.CreatedDate</t>
  </si>
  <si>
    <t>LLC_BI__Spread_Projections_Driver__c.CreatedById</t>
  </si>
  <si>
    <t>LLC_BI__Spread_Projections_Driver__c.LastModifiedDate</t>
  </si>
  <si>
    <t>LLC_BI__Spread_Projections_Driver__c.LastModifiedById</t>
  </si>
  <si>
    <t>LLC_BI__Spread_Projections_Driver__c.SystemModstamp</t>
  </si>
  <si>
    <t>LLC_BI__Spread_Projections_Driver__c.ConnectionReceivedId</t>
  </si>
  <si>
    <t>LLC_BI__Spread_Projections_Driver__c.ConnectionSentId</t>
  </si>
  <si>
    <t>LLC_BI__Spread_Projections_Driver__c.LLC_BI__Classification__c</t>
  </si>
  <si>
    <t>reference(LLC_BI__Classification__c)</t>
  </si>
  <si>
    <t>LLC_BI__Spread_Projections_Driver__c.LLC_BI__Spread_Projections_Template__c</t>
  </si>
  <si>
    <t>reference(LLC_BI__Spread_Projections_Template__c)</t>
  </si>
  <si>
    <t>LLC_BI__Spread_Projections_Driver__c.LLC_BI__Spread_Statement_Record_Value__c</t>
  </si>
  <si>
    <t>reference(LLC_BI__Spread_Statement_Record_Value__c)</t>
  </si>
  <si>
    <t>LLC_BI__Spread_Projections_Driver__c.LLC_BI__Spread_Statement_Record__c</t>
  </si>
  <si>
    <t>reference(LLC_BI__Spread_Statement_Record__c)</t>
  </si>
  <si>
    <t>LLC_BI__Spread_Projections_Driver__c.LLC_BI__Type__c</t>
  </si>
  <si>
    <t>LLC_BI__Type__c</t>
  </si>
  <si>
    <t>LLC_BI__Spread_Projections_Driver__c.LLC_BI__Value__c</t>
  </si>
  <si>
    <t>LLC_BI__Value__c</t>
  </si>
  <si>
    <t>Value</t>
  </si>
  <si>
    <t>LLC_BI__Spread_Projections_Driver__c.LLC_BI__lookupKey__c</t>
  </si>
  <si>
    <t>LLC_BI__Spread_Projections_Template__c.Id</t>
  </si>
  <si>
    <t>LLC_BI__Spread_Projections_Template__c.OwnerId</t>
  </si>
  <si>
    <t>LLC_BI__Spread_Projections_Template__c.IsDeleted</t>
  </si>
  <si>
    <t>LLC_BI__Spread_Projections_Template__c.Name</t>
  </si>
  <si>
    <t>Template Name</t>
  </si>
  <si>
    <t>LLC_BI__Spread_Projections_Template__c.CurrencyIsoCode</t>
  </si>
  <si>
    <t>LLC_BI__Spread_Projections_Template__c.CreatedDate</t>
  </si>
  <si>
    <t>LLC_BI__Spread_Projections_Template__c.CreatedById</t>
  </si>
  <si>
    <t>LLC_BI__Spread_Projections_Template__c.LastModifiedDate</t>
  </si>
  <si>
    <t>LLC_BI__Spread_Projections_Template__c.LastModifiedById</t>
  </si>
  <si>
    <t>LLC_BI__Spread_Projections_Template__c.SystemModstamp</t>
  </si>
  <si>
    <t>LLC_BI__Spread_Projections_Template__c.ConnectionReceivedId</t>
  </si>
  <si>
    <t>LLC_BI__Spread_Projections_Template__c.ConnectionSentId</t>
  </si>
  <si>
    <t>LLC_BI__Spread_Projections_Template__c.LLC_BI__Description__c</t>
  </si>
  <si>
    <t>LLC_BI__Description__c</t>
  </si>
  <si>
    <t>LLC_BI__Spread_Projections_Template__c.LLC_BI__Is_Active__c</t>
  </si>
  <si>
    <t>LLC_BI__Is_Active__c</t>
  </si>
  <si>
    <t>Is Active</t>
  </si>
  <si>
    <t>LLC_BI__Spread_Projections_Template__c.LLC_BI__lookupKey__c</t>
  </si>
  <si>
    <t>LLC_BI__Spread_Projections_Template__c.LLC_BI__Purpose__c</t>
  </si>
  <si>
    <t>LLC_BI__Purpose__c</t>
  </si>
  <si>
    <t>Purpose</t>
  </si>
  <si>
    <t>The system automatically populates this optional picklist field based on the templateâ€™s created route that indicates the templateâ€™s use. By default, the field value is Projection.</t>
  </si>
  <si>
    <t>LLC_BI__Spread_Record_Classification__c.Id</t>
  </si>
  <si>
    <t>LLC_BI__Spread_Record_Classification__c.IsDeleted</t>
  </si>
  <si>
    <t>LLC_BI__Spread_Record_Classification__c.Name</t>
  </si>
  <si>
    <t>Spread Record Classification Name</t>
  </si>
  <si>
    <t>LLC_BI__Spread_Record_Classification__c.CurrencyIsoCode</t>
  </si>
  <si>
    <t>LLC_BI__Spread_Record_Classification__c.CreatedDate</t>
  </si>
  <si>
    <t>LLC_BI__Spread_Record_Classification__c.CreatedById</t>
  </si>
  <si>
    <t>LLC_BI__Spread_Record_Classification__c.LastModifiedDate</t>
  </si>
  <si>
    <t>LLC_BI__Spread_Record_Classification__c.LastModifiedById</t>
  </si>
  <si>
    <t>LLC_BI__Spread_Record_Classification__c.SystemModstamp</t>
  </si>
  <si>
    <t>LLC_BI__Spread_Record_Classification__c.ConnectionReceivedId</t>
  </si>
  <si>
    <t>LLC_BI__Spread_Record_Classification__c.ConnectionSentId</t>
  </si>
  <si>
    <t>LLC_BI__Spread_Record_Classification__c.LLC_BI__Classification__c</t>
  </si>
  <si>
    <t>Classification of the Spread Statement Record.</t>
  </si>
  <si>
    <t>LLC_BI__Spread_Record_Classification__c.LLC_BI__Spread_Statement_Record__c</t>
  </si>
  <si>
    <t>The Spread Statement Record that is being classified.</t>
  </si>
  <si>
    <t>LLC_BI__Spread_Record_Classification__c.LLC_BI__lookupKey__c</t>
  </si>
  <si>
    <t>LLC_BI__Spread_Record_Total_Classification__c.Id</t>
  </si>
  <si>
    <t>LLC_BI__Spread_Record_Total_Classification__c.IsDeleted</t>
  </si>
  <si>
    <t>LLC_BI__Spread_Record_Total_Classification__c.Name</t>
  </si>
  <si>
    <t>Spread Record Total Classification Name</t>
  </si>
  <si>
    <t>LLC_BI__Spread_Record_Total_Classification__c.CurrencyIsoCode</t>
  </si>
  <si>
    <t>LLC_BI__Spread_Record_Total_Classification__c.CreatedDate</t>
  </si>
  <si>
    <t>LLC_BI__Spread_Record_Total_Classification__c.CreatedById</t>
  </si>
  <si>
    <t>LLC_BI__Spread_Record_Total_Classification__c.LastModifiedDate</t>
  </si>
  <si>
    <t>LLC_BI__Spread_Record_Total_Classification__c.LastModifiedById</t>
  </si>
  <si>
    <t>LLC_BI__Spread_Record_Total_Classification__c.SystemModstamp</t>
  </si>
  <si>
    <t>LLC_BI__Spread_Record_Total_Classification__c.ConnectionReceivedId</t>
  </si>
  <si>
    <t>LLC_BI__Spread_Record_Total_Classification__c.ConnectionSentId</t>
  </si>
  <si>
    <t>LLC_BI__Spread_Record_Total_Classification__c.LLC_BI__Classification__c</t>
  </si>
  <si>
    <t>Classification of the Spread Statement Total Group.</t>
  </si>
  <si>
    <t>LLC_BI__Spread_Record_Total_Classification__c.LLC_BI__Spread_Statement_Total_Group__c</t>
  </si>
  <si>
    <t>LLC_BI__Spread_Statement_Total_Group__c</t>
  </si>
  <si>
    <t>reference(LLC_BI__Spread_Statement_Record_Total__c)</t>
  </si>
  <si>
    <t>The Spread Statement Total Group that is being classified.</t>
  </si>
  <si>
    <t>LLC_BI__Spread_Record_Total_Classification__c.LLC_BI__lookupKey__c</t>
  </si>
  <si>
    <t>LLC_BI__Spread_Statement_Period__c.Id</t>
  </si>
  <si>
    <t>LLC_BI__Spread_Statement_Period__c.IsDeleted</t>
  </si>
  <si>
    <t>LLC_BI__Spread_Statement_Period__c.Name</t>
  </si>
  <si>
    <t>Spread Statement Period Name</t>
  </si>
  <si>
    <t>LLC_BI__Spread_Statement_Period__c.CurrencyIsoCode</t>
  </si>
  <si>
    <t>LLC_BI__Spread_Statement_Period__c.CreatedDate</t>
  </si>
  <si>
    <t>LLC_BI__Spread_Statement_Period__c.CreatedById</t>
  </si>
  <si>
    <t>LLC_BI__Spread_Statement_Period__c.LastModifiedDate</t>
  </si>
  <si>
    <t>LLC_BI__Spread_Statement_Period__c.LastModifiedById</t>
  </si>
  <si>
    <t>LLC_BI__Spread_Statement_Period__c.SystemModstamp</t>
  </si>
  <si>
    <t>LLC_BI__Spread_Statement_Period__c.ConnectionReceivedId</t>
  </si>
  <si>
    <t>LLC_BI__Spread_Statement_Period__c.ConnectionSentId</t>
  </si>
  <si>
    <t>LLC_BI__Spread_Statement_Period__c.LLC_BI__Spread_Statement_Type__c</t>
  </si>
  <si>
    <t>Spread Statement Type</t>
  </si>
  <si>
    <t>reference(LLC_BI__Spread_Statement_Type__c)</t>
  </si>
  <si>
    <t>LLC_BI__Spread_Statement_Period__c.LLC_BI__Accumulate__c</t>
  </si>
  <si>
    <t>LLC_BI__Accumulate__c</t>
  </si>
  <si>
    <t>-D Accumulate</t>
  </si>
  <si>
    <t>LLC_BI__Spread_Statement_Period__c.LLC_BI__Column_Number__c</t>
  </si>
  <si>
    <t>LLC_BI__Column_Number__c</t>
  </si>
  <si>
    <t>-D Column Number</t>
  </si>
  <si>
    <t>double</t>
  </si>
  <si>
    <t>LLC_BI__Spread_Statement_Period__c.LLC_BI__Month__c</t>
  </si>
  <si>
    <t>LLC_BI__Month__c</t>
  </si>
  <si>
    <t>Month</t>
  </si>
  <si>
    <t>LLC_BI__Spread_Statement_Period__c.LLC_BI__Name_Override__c</t>
  </si>
  <si>
    <t>LLC_BI__Name_Override__c</t>
  </si>
  <si>
    <t>The name override of the column. If this value is set the application will display it instead of the month &amp; year.</t>
  </si>
  <si>
    <t>LLC_BI__Spread_Statement_Period__c.LLC_BI__Period_Out_Of_Range__c</t>
  </si>
  <si>
    <t>LLC_BI__Period_Out_Of_Range__c</t>
  </si>
  <si>
    <t>Period Out Of Range</t>
  </si>
  <si>
    <t>IF(\n  OR(\n    OR(\n      LLC_BI__Year__c &gt; Year(LLC_BI__Spread_Statement_Type__r.LLC_BI__End_Date__c),\n      AND(\n     LLC_BI__Year__c = Year(LLC_BI__Spread_Statement_Type__r.LLC_BI__End_Date__c),\n     LLC_BI__Month__c &gt; Month(LLC_BI__Spread_Statement_Type__r.LLC_BI__End_Date__c)\n      )\n    ),\n    OR(\n      LLC_BI__Year__c &lt; Year(LLC_BI__Spread_Statement_Type__r.LLC_BI__Start_Date__c),\n      AND(\n     LLC_BI__Year__c = Year(LLC_BI__Spread_Statement_Type__r.LLC_BI__Start_Date__c),\n     LLC_BI__Month__c &lt; Month(LLC_BI__Spread_Statement_Type__r.LLC_BI__Start_Date__c)\n      )\n    )\n  ), 1, 0)</t>
  </si>
  <si>
    <t>LLC_BI__Spread_Statement_Period__c.LLC_BI__Year_Out_Range__c</t>
  </si>
  <si>
    <t>LLC_BI__Year_Out_Range__c</t>
  </si>
  <si>
    <t>Year Out Range</t>
  </si>
  <si>
    <t>IF(OR(LLC_BI__Year__c &gt; Year(LLC_BI__Spread_Statement_Type__r.LLC_BI__End_Date__c), LLC_BI__Year__c &lt; Year(LLC_BI__Spread_Statement_Type__r.LLC_BI__Start_Date__c)), 1, 0)</t>
  </si>
  <si>
    <t>LLC_BI__Spread_Statement_Period__c.LLC_BI__Year__c</t>
  </si>
  <si>
    <t>LLC_BI__Year__c</t>
  </si>
  <si>
    <t>Year</t>
  </si>
  <si>
    <t>LLC_BI__Spread_Statement_Period__c.LLC_BI__lookupKey__c</t>
  </si>
  <si>
    <t>-D lookupKey</t>
  </si>
  <si>
    <t>LLC_BI__Spread_Statement_Period__c.LLC_BI__externalLookupKey__c</t>
  </si>
  <si>
    <t>LLC_BI__externalLookupKey__c</t>
  </si>
  <si>
    <t>externalLookupKey</t>
  </si>
  <si>
    <t>LLC_BI__Spread_Statement_Period__c.LLC_BI__Analyst__c</t>
  </si>
  <si>
    <t>LLC_BI__Analyst__c</t>
  </si>
  <si>
    <t>Analyst</t>
  </si>
  <si>
    <t>LLC_BI__Spread_Statement_Period__c.LLC_BI__Number_of_Periods__c</t>
  </si>
  <si>
    <t>LLC_BI__Number_of_Periods__c</t>
  </si>
  <si>
    <t>Number of Periods</t>
  </si>
  <si>
    <t>LLC_BI__Spread_Statement_Period__c.LLC_BI__Period_Key__c</t>
  </si>
  <si>
    <t>LLC_BI__Period_Key__c</t>
  </si>
  <si>
    <t>Period Key</t>
  </si>
  <si>
    <t>TEXT(LLC_BI__Year__c)  &amp; '_' &amp; LPAD(TEXT(LLC_BI__Month__c),2,'0') &amp; '_' &amp; LPAD(TEXT(LLC_BI__Number_of_Periods__c),2,'0') &amp; 'm_' &amp; SUBSTITUTE(SUBSTITUTE(UPPER(TEXT(LLC_BI__Source__c)), ' ', ''), '.', '')</t>
  </si>
  <si>
    <t>LLC_BI__Spread_Statement_Period__c.LLC_BI__Selected__c</t>
  </si>
  <si>
    <t>LLC_BI__Selected__c</t>
  </si>
  <si>
    <t>Selected</t>
  </si>
  <si>
    <t>LLC_BI__Spread_Statement_Period__c.LLC_BI__Source__c</t>
  </si>
  <si>
    <t>LLC_BI__Source__c</t>
  </si>
  <si>
    <t>Source</t>
  </si>
  <si>
    <t>LLC_BI__Spread_Statement_Period__c.LLC_BI__Statement_Date__c</t>
  </si>
  <si>
    <t>LLC_BI__Statement_Date__c</t>
  </si>
  <si>
    <t>Statement Date</t>
  </si>
  <si>
    <t>LLC_BI__Spread_Statement_Period__c.LLC_BI__Is_Fiscal_Year__c</t>
  </si>
  <si>
    <t>LLC_BI__Is_Fiscal_Year__c</t>
  </si>
  <si>
    <t>Is Fiscal Year</t>
  </si>
  <si>
    <t>LLC_BI__Spread_Statement_Period__c.LLC_BI__Is_Global_Analysis_Year__c</t>
  </si>
  <si>
    <t>LLC_BI__Is_Global_Analysis_Year__c</t>
  </si>
  <si>
    <t>Is Global Analysis Year</t>
  </si>
  <si>
    <t>This specifies which periods are available for selection in Global Analysis</t>
  </si>
  <si>
    <t>LLC_BI__Spread_Statement_Period__c.LLC_BI__Selected_In_Global__c</t>
  </si>
  <si>
    <t>LLC_BI__Selected_In_Global__c</t>
  </si>
  <si>
    <t>Selected In Global</t>
  </si>
  <si>
    <t>LLC_BI__Spread_Statement_Period__c.LLC_BI__Fiscal_Year_TTM_Period__c</t>
  </si>
  <si>
    <t>LLC_BI__Fiscal_Year_TTM_Period__c</t>
  </si>
  <si>
    <t>Fiscal Year TTM Period</t>
  </si>
  <si>
    <t>LLC_BI__Spread_Statement_Period__c.LLC_BI__Initial_Interim_TTM_Period__c</t>
  </si>
  <si>
    <t>LLC_BI__Initial_Interim_TTM_Period__c</t>
  </si>
  <si>
    <t>Initial Interim TTM Period</t>
  </si>
  <si>
    <t>LLC_BI__Spread_Statement_Period__c.LLC_BI__Trailing_Interim_TTM_Period__c</t>
  </si>
  <si>
    <t>LLC_BI__Trailing_Interim_TTM_Period__c</t>
  </si>
  <si>
    <t>Trailing Interim TTM Period</t>
  </si>
  <si>
    <t>LLC_BI__Spread_Statement_Period__c.LLC_BI__Type__c</t>
  </si>
  <si>
    <t>LLC_BI__Spread_Statement_Period__c.LLC_BI__Collateral_Column_Title__c</t>
  </si>
  <si>
    <t>LLC_BI__Collateral_Column_Title__c</t>
  </si>
  <si>
    <t>Collateral Column Title</t>
  </si>
  <si>
    <t>LLC_BI__Spread_Statement_Period__c.LLC_BI__Year_Hidden_In_Global__c</t>
  </si>
  <si>
    <t>LLC_BI__Year_Hidden_In_Global__c</t>
  </si>
  <si>
    <t>Year Hidden In Global</t>
  </si>
  <si>
    <t>LLC_BI__Spread_Statement_Period__c.LLC_BI__Project_from_Period__c</t>
  </si>
  <si>
    <t>LLC_BI__Project_from_Period__c</t>
  </si>
  <si>
    <t>Project from Period</t>
  </si>
  <si>
    <t>LLC_BI__Spread_Statement_Period__c.LLC_BI__Spread_Projections_Template__c</t>
  </si>
  <si>
    <t>LLC_BI__Spread_Statement_Period__c.LLC_BI__Unmapped_Values__c</t>
  </si>
  <si>
    <t>LLC_BI__Unmapped_Values__c</t>
  </si>
  <si>
    <t>Unmapped Values</t>
  </si>
  <si>
    <t>LLC_BI__Spread_Statement_Period__c.LLC_BI__Data_Source__c</t>
  </si>
  <si>
    <t>LLC_BI__Data_Source__c</t>
  </si>
  <si>
    <t>Data Source</t>
  </si>
  <si>
    <t>reference(LLC_BI__Data_Source__c)</t>
  </si>
  <si>
    <t>LLC_BI__Spread_Statement_Period__c.LLC_BI__Debt_Schedule__c</t>
  </si>
  <si>
    <t>LLC_BI__Spread_Statement_Period__c.LLC_BI__External_Data_Source_Id__c</t>
  </si>
  <si>
    <t>LLC_BI__External_Data_Source_Id__c</t>
  </si>
  <si>
    <t>External Data Source Id</t>
  </si>
  <si>
    <t>LLC_BI__Spread_Statement_Period__c.LLC_BI__External_Period_Key__c</t>
  </si>
  <si>
    <t>LLC_BI__External_Period_Key__c</t>
  </si>
  <si>
    <t>External Period Key</t>
  </si>
  <si>
    <t>LLC_BI__Spread_Statement_Period__c.LLC_BI__Is_Flex_Enabled_Debt_Schedule__c</t>
  </si>
  <si>
    <t>LLC_BI__Is_Flex_Enabled_Debt_Schedule__c</t>
  </si>
  <si>
    <t>Is Flex Enabled Debt Schedule</t>
  </si>
  <si>
    <t>LLC_BI__Spread_Statement_Period__c.LLC_BI__Average_Exchange_Rate__c</t>
  </si>
  <si>
    <t>LLC_BI__Average_Exchange_Rate__c</t>
  </si>
  <si>
    <t>Average Exchange Rate</t>
  </si>
  <si>
    <t>LLC_BI__Spread_Statement_Period__c.LLC_BI__Exchange_Rate__c</t>
  </si>
  <si>
    <t>LLC_BI__Exchange_Rate__c</t>
  </si>
  <si>
    <t>Exchange Rate</t>
  </si>
  <si>
    <t>LLC_BI__Spread_Statement_Period__c.LLC_BI__Is_Annual__c</t>
  </si>
  <si>
    <t>LLC_BI__Is_Annual__c</t>
  </si>
  <si>
    <t>Is Annual</t>
  </si>
  <si>
    <t>LLC_BI__Spread_Statement_Period__c.LLC_BI__Source_Currency__c</t>
  </si>
  <si>
    <t>LLC_BI__Source_Currency__c</t>
  </si>
  <si>
    <t>Source Currency</t>
  </si>
  <si>
    <t>LLC_BI__Spread_Statement_Period__c.LLC_BI__Supplemental_Number_of_Periods__c</t>
  </si>
  <si>
    <t>LLC_BI__Supplemental_Number_of_Periods__c</t>
  </si>
  <si>
    <t>Supplemental Number of Periods</t>
  </si>
  <si>
    <t>LLC_BI__Spread_Statement_Period__c.LLC_BI__Supplemental_Source__c</t>
  </si>
  <si>
    <t>LLC_BI__Supplemental_Source__c</t>
  </si>
  <si>
    <t>Supplemental Source</t>
  </si>
  <si>
    <t>LLC_BI__Spread_Statement_Period__c.LLC_BI__Supplemental_Statement_Date__c</t>
  </si>
  <si>
    <t>LLC_BI__Supplemental_Statement_Date__c</t>
  </si>
  <si>
    <t>Supplemental Statement Date</t>
  </si>
  <si>
    <t>LLC_BI__Spread_Statement_Period__c.CCS_DatePeriodsSource__c</t>
  </si>
  <si>
    <t>CCS_DatePeriodsSource__c</t>
  </si>
  <si>
    <t>DatePeriodsSource</t>
  </si>
  <si>
    <t>TEXT(Day(LLC_BI__Statement_Date__c))+\"/\" +TEXT(Month(LLC_BI__Statement_Date__c))+\"/\" +TEXT(YEAR(LLC_BI__Statement_Date__c)) + '  ' +'-' +' ' +Text(LLC_BI__Number_of_Periods__c)+ '  ' +'months' + '  '+ '-' + ' '+Text( LLC_BI__Source__c)</t>
  </si>
  <si>
    <t>LLC_BI__Spread_Statement_Record_Total__c.Id</t>
  </si>
  <si>
    <t>LLC_BI__Spread_Statement_Record_Total__c.IsDeleted</t>
  </si>
  <si>
    <t>LLC_BI__Spread_Statement_Record_Total__c.Name</t>
  </si>
  <si>
    <t>Spread Statement Record Total Name</t>
  </si>
  <si>
    <t>LLC_BI__Spread_Statement_Record_Total__c.CurrencyIsoCode</t>
  </si>
  <si>
    <t>LLC_BI__Spread_Statement_Record_Total__c.CreatedDate</t>
  </si>
  <si>
    <t>LLC_BI__Spread_Statement_Record_Total__c.CreatedById</t>
  </si>
  <si>
    <t>LLC_BI__Spread_Statement_Record_Total__c.LastModifiedDate</t>
  </si>
  <si>
    <t>LLC_BI__Spread_Statement_Record_Total__c.LastModifiedById</t>
  </si>
  <si>
    <t>LLC_BI__Spread_Statement_Record_Total__c.SystemModstamp</t>
  </si>
  <si>
    <t>LLC_BI__Spread_Statement_Record_Total__c.LastViewedDate</t>
  </si>
  <si>
    <t>LastViewedDate</t>
  </si>
  <si>
    <t>Last Viewed Date</t>
  </si>
  <si>
    <t>LLC_BI__Spread_Statement_Record_Total__c.LastReferencedDate</t>
  </si>
  <si>
    <t>LastReferencedDate</t>
  </si>
  <si>
    <t>Last Referenced Date</t>
  </si>
  <si>
    <t>LLC_BI__Spread_Statement_Record_Total__c.ConnectionReceivedId</t>
  </si>
  <si>
    <t>LLC_BI__Spread_Statement_Record_Total__c.ConnectionSentId</t>
  </si>
  <si>
    <t>LLC_BI__Spread_Statement_Record_Total__c.LLC_BI__Spread_Statement_Type__c</t>
  </si>
  <si>
    <t>LLC_BI__Spread_Statement_Record_Total__c.LLC_BI__Debit__c</t>
  </si>
  <si>
    <t>LLC_BI__Debit__c</t>
  </si>
  <si>
    <t>Debit</t>
  </si>
  <si>
    <t>LLC_BI__Spread_Statement_Record_Total__c.LLC_BI__Hide_All_Records__c</t>
  </si>
  <si>
    <t>LLC_BI__Hide_All_Records__c</t>
  </si>
  <si>
    <t>Hide All Records</t>
  </si>
  <si>
    <t>LLC_BI__Spread_Statement_Record_Total__c.LLC_BI__Hide_Currency_Symbol__c</t>
  </si>
  <si>
    <t>LLC_BI__Hide_Currency_Symbol__c</t>
  </si>
  <si>
    <t>-D Hide Currency Symbol</t>
  </si>
  <si>
    <t>LLC_BI__Spread_Statement_Record_Total__c.LLC_BI__Include_In_Total__c</t>
  </si>
  <si>
    <t>LLC_BI__Include_In_Total__c</t>
  </si>
  <si>
    <t>Include In Total</t>
  </si>
  <si>
    <t>LLC_BI__Spread_Statement_Record_Total__c.LLC_BI__Is_Grand_Total__c</t>
  </si>
  <si>
    <t>LLC_BI__Is_Grand_Total__c</t>
  </si>
  <si>
    <t>-D Is Grand Total</t>
  </si>
  <si>
    <t>IF(LLC_BI__Spread_Statement_Type__r.LLC_BI__Spread_Statement_Total_Group__c  =  Id , true, false)</t>
  </si>
  <si>
    <t>LLC_BI__Spread_Statement_Record_Total__c.LLC_BI__Row_Number__c</t>
  </si>
  <si>
    <t>LLC_BI__Row_Number__c</t>
  </si>
  <si>
    <t>Row Number</t>
  </si>
  <si>
    <t>LLC_BI__Spread_Statement_Record_Total__c.LLC_BI__Title__c</t>
  </si>
  <si>
    <t>LLC_BI__Title__c</t>
  </si>
  <si>
    <t>Title</t>
  </si>
  <si>
    <t>LLC_BI__Spread_Statement_Record_Total__c.LLC_BI__lookupKey__c</t>
  </si>
  <si>
    <t>LLC_BI__Spread_Statement_Record_Total__c.LLC_BI__Group_Type__c</t>
  </si>
  <si>
    <t>LLC_BI__Group_Type__c</t>
  </si>
  <si>
    <t>Group Type</t>
  </si>
  <si>
    <t>LLC_BI__Spread_Statement_Record_Total__c.LLC_BI__Is_Summary_Group__c</t>
  </si>
  <si>
    <t>LLC_BI__Is_Summary_Group__c</t>
  </si>
  <si>
    <t>Is_Summary_Group</t>
  </si>
  <si>
    <t>Typically, this type of group is used to display the columns totals for each group of records in the statement.</t>
  </si>
  <si>
    <t>LLC_BI__Spread_Statement_Record_Total__c.LLC_BI__Global_Analysis_Type__c</t>
  </si>
  <si>
    <t>LLC_BI__Global_Analysis_Type__c</t>
  </si>
  <si>
    <t>Global Analysis Type</t>
  </si>
  <si>
    <t>LLC_BI__Spread_Statement_Record_Total__c.LLC_BI__Hide_Column_Totals__c</t>
  </si>
  <si>
    <t>LLC_BI__Hide_Column_Totals__c</t>
  </si>
  <si>
    <t>Hide Column Totals</t>
  </si>
  <si>
    <t>Controls the visibility of column totals below a group.</t>
  </si>
  <si>
    <t>LLC_BI__Spread_Statement_Record_Total__c.LLC_BI__KPI_Type__c</t>
  </si>
  <si>
    <t>LLC_BI__KPI_Type__c</t>
  </si>
  <si>
    <t>Highlights Type</t>
  </si>
  <si>
    <t>LLC_BI__Spread_Statement_Record_Total__c.LLC_BI__Publish_On_Init_Event__c</t>
  </si>
  <si>
    <t>LLC_BI__Publish_On_Init_Event__c</t>
  </si>
  <si>
    <t>Publish On Init Event</t>
  </si>
  <si>
    <t>Set this value to allow other applications to execute when a total is initialized.</t>
  </si>
  <si>
    <t>LLC_BI__Spread_Statement_Record_Total__c.LLC_BI__Publish_On_Update_Event__c</t>
  </si>
  <si>
    <t>LLC_BI__Publish_On_Update_Event__c</t>
  </si>
  <si>
    <t>Publish On Update Event</t>
  </si>
  <si>
    <t>Set this value to allow other applications to execute when a total is updated.</t>
  </si>
  <si>
    <t>LLC_BI__Spread_Statement_Record_Total__c.LLC_BI__Total_Type__c</t>
  </si>
  <si>
    <t>LLC_BI__Total_Type__c</t>
  </si>
  <si>
    <t>Total Type</t>
  </si>
  <si>
    <t>LLC_BI__Spread_Statement_Record_Total__c.LLC_BI__Show_Math__c</t>
  </si>
  <si>
    <t>LLC_BI__Show_Math__c</t>
  </si>
  <si>
    <t>Show Math</t>
  </si>
  <si>
    <t>LLC_BI__Spread_Statement_Record_Total__c.LLC_BI__Source_Group__c</t>
  </si>
  <si>
    <t>LLC_BI__Source_Group__c</t>
  </si>
  <si>
    <t>Source Group</t>
  </si>
  <si>
    <t>LLC_BI__Spread_Statement_Record_Total__c.LLC_BI__Is_Balance_Check__c</t>
  </si>
  <si>
    <t>LLC_BI__Is_Balance_Check__c</t>
  </si>
  <si>
    <t>Is Balance Check</t>
  </si>
  <si>
    <t>LLC_BI__Spread_Statement_Record_Total__c.LLC_BI__Color__c</t>
  </si>
  <si>
    <t>LLC_BI__Color__c</t>
  </si>
  <si>
    <t>Group Color</t>
  </si>
  <si>
    <t>In Automated Spreading, every Spreads group has a color to assist the user in identifying which group each category belongs to.</t>
  </si>
  <si>
    <t>LLC_BI__Spread_Statement_Record_Value__c.Id</t>
  </si>
  <si>
    <t>LLC_BI__Spread_Statement_Record_Value__c.IsDeleted</t>
  </si>
  <si>
    <t>LLC_BI__Spread_Statement_Record_Value__c.Name</t>
  </si>
  <si>
    <t>Spread Statement Record Value Name</t>
  </si>
  <si>
    <t>LLC_BI__Spread_Statement_Record_Value__c.CurrencyIsoCode</t>
  </si>
  <si>
    <t>LLC_BI__Spread_Statement_Record_Value__c.CreatedDate</t>
  </si>
  <si>
    <t>LLC_BI__Spread_Statement_Record_Value__c.CreatedById</t>
  </si>
  <si>
    <t>LLC_BI__Spread_Statement_Record_Value__c.LastModifiedDate</t>
  </si>
  <si>
    <t>LLC_BI__Spread_Statement_Record_Value__c.LastModifiedById</t>
  </si>
  <si>
    <t>LLC_BI__Spread_Statement_Record_Value__c.SystemModstamp</t>
  </si>
  <si>
    <t>LLC_BI__Spread_Statement_Record_Value__c.ConnectionReceivedId</t>
  </si>
  <si>
    <t>LLC_BI__Spread_Statement_Record_Value__c.ConnectionSentId</t>
  </si>
  <si>
    <t>LLC_BI__Spread_Statement_Record_Value__c.LLC_BI__Spread_Statement_Record__c</t>
  </si>
  <si>
    <t>LLC_BI__Spread_Statement_Record_Value__c.LLC_BI__Spread_Statement_Period__c</t>
  </si>
  <si>
    <t>LLC_BI__Spread_Statement_Record_Value__c.LLC_BI__Is_Linked__c</t>
  </si>
  <si>
    <t>LLC_BI__Is_Linked__c</t>
  </si>
  <si>
    <t>Is Linked</t>
  </si>
  <si>
    <t>LLC_BI__Spread_Statement_Record__r.LLC_BI__Is_Linked__c</t>
  </si>
  <si>
    <t>LLC_BI__Spread_Statement_Record_Value__c.LLC_BI__Value__c</t>
  </si>
  <si>
    <t>LLC_BI__Spread_Statement_Record_Value__c.LLC_BI__lookupKey__c</t>
  </si>
  <si>
    <t>LLC_BI__Spread_Statement_Record_Value__c.LLC_BI__Formula__c</t>
  </si>
  <si>
    <t>LLC_BI__Formula__c</t>
  </si>
  <si>
    <t>Formula</t>
  </si>
  <si>
    <t>LLC_BI__Spread_Statement_Record__c.Id</t>
  </si>
  <si>
    <t>LLC_BI__Spread_Statement_Record__c.IsDeleted</t>
  </si>
  <si>
    <t>LLC_BI__Spread_Statement_Record__c.Name</t>
  </si>
  <si>
    <t>Spread Statement Record Name</t>
  </si>
  <si>
    <t>LLC_BI__Spread_Statement_Record__c.CurrencyIsoCode</t>
  </si>
  <si>
    <t>LLC_BI__Spread_Statement_Record__c.CreatedDate</t>
  </si>
  <si>
    <t>LLC_BI__Spread_Statement_Record__c.CreatedById</t>
  </si>
  <si>
    <t>LLC_BI__Spread_Statement_Record__c.LastModifiedDate</t>
  </si>
  <si>
    <t>LLC_BI__Spread_Statement_Record__c.LastModifiedById</t>
  </si>
  <si>
    <t>LLC_BI__Spread_Statement_Record__c.SystemModstamp</t>
  </si>
  <si>
    <t>LLC_BI__Spread_Statement_Record__c.ConnectionReceivedId</t>
  </si>
  <si>
    <t>LLC_BI__Spread_Statement_Record__c.ConnectionSentId</t>
  </si>
  <si>
    <t>LLC_BI__Spread_Statement_Record__c.LLC_BI__Spread_Statement_Type__c</t>
  </si>
  <si>
    <t>LLC_BI__Spread_Statement_Record__c.LLC_BI__Debit__c</t>
  </si>
  <si>
    <t>LLC_BI__Spread_Statement_Record__c.LLC_BI__Include_In_Total__c</t>
  </si>
  <si>
    <t>LLC_BI__Spread_Statement_Record__c.LLC_BI__Is_Linked__c</t>
  </si>
  <si>
    <t>NOT(AND( ISBLANK( LLC_BI__Linked_Spread_Statement_Record__c ) ,ISBLANK(  LLC_BI__Linked_Spread_Statement_Total_Group__c  )))</t>
  </si>
  <si>
    <t>LLC_BI__Spread_Statement_Record__c.LLC_BI__Linked_Spread_Statement_Record__c</t>
  </si>
  <si>
    <t>LLC_BI__Linked_Spread_Statement_Record__c</t>
  </si>
  <si>
    <t>Linked Spread Statement Record</t>
  </si>
  <si>
    <t>LLC_BI__Spread_Statement_Record__c.LLC_BI__Linked_Spread_Statement_Total_Group__c</t>
  </si>
  <si>
    <t>LLC_BI__Linked_Spread_Statement_Total_Group__c</t>
  </si>
  <si>
    <t>Linked Spread Statement Total Group</t>
  </si>
  <si>
    <t>LLC_BI__Spread_Statement_Record__c.LLC_BI__Operation_Add__c</t>
  </si>
  <si>
    <t>LLC_BI__Operation_Add__c</t>
  </si>
  <si>
    <t>Operation Add</t>
  </si>
  <si>
    <t>OR( ISBLANK( TEXT(LLC_BI__Operation__c) ) ,ISPICKVAL(LLC_BI__Operation__c, 'ADD'))</t>
  </si>
  <si>
    <t>LLC_BI__Spread_Statement_Record__c.LLC_BI__Operation_Divide__c</t>
  </si>
  <si>
    <t>LLC_BI__Operation_Divide__c</t>
  </si>
  <si>
    <t>Operation Divide</t>
  </si>
  <si>
    <t>ISPICKVAL(LLC_BI__Operation__c, 'DIVIDE')</t>
  </si>
  <si>
    <t>LLC_BI__Spread_Statement_Record__c.LLC_BI__Operation_Multiply__c</t>
  </si>
  <si>
    <t>LLC_BI__Operation_Multiply__c</t>
  </si>
  <si>
    <t>Operation Multiply</t>
  </si>
  <si>
    <t>ISPICKVAL(LLC_BI__Operation__c, 'MULTIPLY')</t>
  </si>
  <si>
    <t>LLC_BI__Spread_Statement_Record__c.LLC_BI__Operation_Subtract__c</t>
  </si>
  <si>
    <t>LLC_BI__Operation_Subtract__c</t>
  </si>
  <si>
    <t>Operation Subtract</t>
  </si>
  <si>
    <t>ISPICKVAL(LLC_BI__Operation__c, 'SUBTRACT')</t>
  </si>
  <si>
    <t>LLC_BI__Spread_Statement_Record__c.LLC_BI__Operation__c</t>
  </si>
  <si>
    <t>LLC_BI__Operation__c</t>
  </si>
  <si>
    <t>Operation</t>
  </si>
  <si>
    <t>LLC_BI__Spread_Statement_Record__c.LLC_BI__Period_Over_Period_Change__c</t>
  </si>
  <si>
    <t>LLC_BI__Period_Over_Period_Change__c</t>
  </si>
  <si>
    <t>Period Over Period Change</t>
  </si>
  <si>
    <t>Check this field to calculate period over period change</t>
  </si>
  <si>
    <t>LLC_BI__Spread_Statement_Record__c.LLC_BI__Row_Number__c</t>
  </si>
  <si>
    <t>LLC_BI__Spread_Statement_Record__c.LLC_BI__Spread_Statement_Record_Total__c</t>
  </si>
  <si>
    <t>Spread Statement Record Total</t>
  </si>
  <si>
    <t>LLC_BI__Spread_Statement_Record__c.LLC_BI__lookupKey__c</t>
  </si>
  <si>
    <t>LLC_BI__Spread_Statement_Record__c.LLC_BI__Record_Type__c</t>
  </si>
  <si>
    <t>LLC_BI__Record_Type__c</t>
  </si>
  <si>
    <t>Record Type</t>
  </si>
  <si>
    <t>LLC_BI__Spread_Statement_Record__c.LLC_BI__Prior_Fiscal_Year__c</t>
  </si>
  <si>
    <t>LLC_BI__Prior_Fiscal_Year__c</t>
  </si>
  <si>
    <t>Prior Fiscal Year</t>
  </si>
  <si>
    <t>LLC_BI__Spread_Statement_Record__c.LLC_BI__Display_Type__c</t>
  </si>
  <si>
    <t>LLC_BI__Display_Type__c</t>
  </si>
  <si>
    <t>Display Type</t>
  </si>
  <si>
    <t>LLC_BI__Spread_Statement_Record__c.LLC_BI__KPI_Type__c</t>
  </si>
  <si>
    <t>LLC_BI__Spread_Statement_Record__c.LLC_BI__Period_Over_Prior_Fiscal_Year__c</t>
  </si>
  <si>
    <t>LLC_BI__Period_Over_Prior_Fiscal_Year__c</t>
  </si>
  <si>
    <t>Period Over Prior Fiscal Year</t>
  </si>
  <si>
    <t>Check this field to calculate the period over prior fiscal year.</t>
  </si>
  <si>
    <t>LLC_BI__Spread_Statement_Record__c.LLC_BI__Formula__c</t>
  </si>
  <si>
    <t>Formula -D</t>
  </si>
  <si>
    <t>LLC_BI__Spread_Statement_Record__c.LLC_BI__Source_Row__c</t>
  </si>
  <si>
    <t>LLC_BI__Source_Row__c</t>
  </si>
  <si>
    <t>Source Row</t>
  </si>
  <si>
    <t>LLC_BI__Spread_Statement_Record__c.LLC_BI__Cloned_Source_Row__c</t>
  </si>
  <si>
    <t>LLC_BI__Cloned_Source_Row__c</t>
  </si>
  <si>
    <t>Cloned Source Row</t>
  </si>
  <si>
    <t>LLC_BI__Spread_Statement_Record__c.LLC_BI__Formula_Long_Text__c</t>
  </si>
  <si>
    <t>LLC_BI__Formula_Long_Text__c</t>
  </si>
  <si>
    <t>LLC_BI__Spread_Statement_Record__c.LLC_BI__Associated_Parent_Record__c</t>
  </si>
  <si>
    <t>LLC_BI__Associated_Parent_Record__c</t>
  </si>
  <si>
    <t>Associated Record</t>
  </si>
  <si>
    <t>LLC_BI__Spread_Statement_Type__c.Id</t>
  </si>
  <si>
    <t>LLC_BI__Spread_Statement_Type__c.OwnerId</t>
  </si>
  <si>
    <t>LLC_BI__Spread_Statement_Type__c.IsDeleted</t>
  </si>
  <si>
    <t>LLC_BI__Spread_Statement_Type__c.Name</t>
  </si>
  <si>
    <t>Spread Statement Type Name</t>
  </si>
  <si>
    <t>LLC_BI__Spread_Statement_Type__c.CurrencyIsoCode</t>
  </si>
  <si>
    <t>LLC_BI__Spread_Statement_Type__c.CreatedDate</t>
  </si>
  <si>
    <t>LLC_BI__Spread_Statement_Type__c.CreatedById</t>
  </si>
  <si>
    <t>LLC_BI__Spread_Statement_Type__c.LastModifiedDate</t>
  </si>
  <si>
    <t>LLC_BI__Spread_Statement_Type__c.LastModifiedById</t>
  </si>
  <si>
    <t>LLC_BI__Spread_Statement_Type__c.SystemModstamp</t>
  </si>
  <si>
    <t>LLC_BI__Spread_Statement_Type__c.LastViewedDate</t>
  </si>
  <si>
    <t>LLC_BI__Spread_Statement_Type__c.LastReferencedDate</t>
  </si>
  <si>
    <t>LLC_BI__Spread_Statement_Type__c.ConnectionReceivedId</t>
  </si>
  <si>
    <t>LLC_BI__Spread_Statement_Type__c.ConnectionSentId</t>
  </si>
  <si>
    <t>LLC_BI__Spread_Statement_Type__c.LLC_BI__Allow_Record_Filtering__c</t>
  </si>
  <si>
    <t>LLC_BI__Allow_Record_Filtering__c</t>
  </si>
  <si>
    <t>Allow Record Filtering</t>
  </si>
  <si>
    <t>If checked, a search box is showed for every grid allowing row contents to be filtered.</t>
  </si>
  <si>
    <t>LLC_BI__Spread_Statement_Type__c.LLC_BI__Balance_Total__c</t>
  </si>
  <si>
    <t>LLC_BI__Balance_Total__c</t>
  </si>
  <si>
    <t>Balance Total</t>
  </si>
  <si>
    <t>Determines whether or not to balance the  total columns. If columns are grouped then the grouped columns will be balanced otherwise the columns themselves will be balanced. If the total is equal to zero it is considered balanced.</t>
  </si>
  <si>
    <t>LLC_BI__Spread_Statement_Type__c.LLC_BI__Borrower_Type__c</t>
  </si>
  <si>
    <t>LLC_BI__Borrower_Type__c</t>
  </si>
  <si>
    <t>Borrower Type</t>
  </si>
  <si>
    <t>LLC_BI__Spread_Statement_Type__c.LLC_BI__Bundle__c</t>
  </si>
  <si>
    <t>The Underwriting Bundle to which this object is related.</t>
  </si>
  <si>
    <t>LLC_BI__Spread_Statement_Type__c.LLC_BI__Description__c</t>
  </si>
  <si>
    <t>LLC_BI__Spread_Statement_Type__c.LLC_BI__End_Date_Quarter__c</t>
  </si>
  <si>
    <t>LLC_BI__End_Date_Quarter__c</t>
  </si>
  <si>
    <t>End Date Quarter</t>
  </si>
  <si>
    <t>If(Month(LLC_BI__End_Date__c) &lt;= 3, 1, IF(Month(LLC_BI__End_Date__c) &lt;= 6, 2, IF(Month(LLC_BI__End_Date__c) &lt;= 9, 3,4)))</t>
  </si>
  <si>
    <t>LLC_BI__Spread_Statement_Type__c.LLC_BI__End_Date__c</t>
  </si>
  <si>
    <t>LLC_BI__End_Date__c</t>
  </si>
  <si>
    <t>End Date</t>
  </si>
  <si>
    <t>LLC_BI__Spread_Statement_Type__c.LLC_BI__Entity_Type__c</t>
  </si>
  <si>
    <t>LLC_BI__Entity_Type__c</t>
  </si>
  <si>
    <t>Entity Type</t>
  </si>
  <si>
    <t>LLC_BI__Spread_Statement_Type__c.LLC_BI__Group_Columns__c</t>
  </si>
  <si>
    <t>LLC_BI__Group_Columns__c</t>
  </si>
  <si>
    <t>Group Columns</t>
  </si>
  <si>
    <t>Determines whether or not the columns for the template should be grouped. I.e. Months into quarters and quarters into years.</t>
  </si>
  <si>
    <t>LLC_BI__Spread_Statement_Type__c.LLC_BI__Interaction__c</t>
  </si>
  <si>
    <t>LLC_BI__Interaction__c</t>
  </si>
  <si>
    <t>-D Interaction</t>
  </si>
  <si>
    <t>The method used for interacting with the spread statement.</t>
  </si>
  <si>
    <t>LLC_BI__Spread_Statement_Type__c.LLC_BI__Is_Balance_Sheet__c</t>
  </si>
  <si>
    <t>LLC_BI__Is_Balance_Sheet__c</t>
  </si>
  <si>
    <t>Is Balance Sheet</t>
  </si>
  <si>
    <t>IF(ISPICKVAL(LLC_BI__Type__c, 'Balance Sheet'),1,0)</t>
  </si>
  <si>
    <t>LLC_BI__Spread_Statement_Type__c.LLC_BI__Is_Budget__c</t>
  </si>
  <si>
    <t>LLC_BI__Is_Budget__c</t>
  </si>
  <si>
    <t>Is Budget</t>
  </si>
  <si>
    <t>IF(ISPICKVAL(LLC_BI__Type__c, 'Budget'),1,0)</t>
  </si>
  <si>
    <t>LLC_BI__Spread_Statement_Type__c.LLC_BI__Is_Cash_Flow_Statement__c</t>
  </si>
  <si>
    <t>LLC_BI__Is_Cash_Flow_Statement__c</t>
  </si>
  <si>
    <t>-D Is Cash Flow Statement</t>
  </si>
  <si>
    <t>Cash Flow Statement replaced with Traditional Cash Flow and UCA Cash Flow</t>
  </si>
  <si>
    <t>LLC_BI__Spread_Statement_Type__c.LLC_BI__Is_Income_Statement__c</t>
  </si>
  <si>
    <t>LLC_BI__Is_Income_Statement__c</t>
  </si>
  <si>
    <t>Is Income Statement</t>
  </si>
  <si>
    <t>IF(ISPICKVAL(LLC_BI__Type__c, 'Income Statement'),1,0)</t>
  </si>
  <si>
    <t>LLC_BI__Spread_Statement_Type__c.LLC_BI__Is_Personal_Financial_Statement__c</t>
  </si>
  <si>
    <t>LLC_BI__Is_Personal_Financial_Statement__c</t>
  </si>
  <si>
    <t>Is Personal Financial Statement</t>
  </si>
  <si>
    <t>IF(ISPICKVAL(LLC_BI__Type__c, 'Personal Financial Statement'),1,0)</t>
  </si>
  <si>
    <t>LLC_BI__Spread_Statement_Type__c.LLC_BI__Is_Ratios__c</t>
  </si>
  <si>
    <t>LLC_BI__Is_Ratios__c</t>
  </si>
  <si>
    <t>Is Ratios</t>
  </si>
  <si>
    <t>IF(ISPICKVAL(LLC_BI__Type__c, 'Ratios'),1,0)</t>
  </si>
  <si>
    <t>LLC_BI__Spread_Statement_Type__c.LLC_BI__Is_Template__c</t>
  </si>
  <si>
    <t>LLC_BI__Spread_Statement_Type__c.LLC_BI__Is_Traditional_Cash_Flow__c</t>
  </si>
  <si>
    <t>LLC_BI__Is_Traditional_Cash_Flow__c</t>
  </si>
  <si>
    <t>Is Traditional Cash Flow</t>
  </si>
  <si>
    <t>IF(ISPICKVAL(LLC_BI__Type__c, 'Traditional Cash Flow'),1,0)</t>
  </si>
  <si>
    <t>LLC_BI__Spread_Statement_Type__c.LLC_BI__Is_UCA_Cash_Flow__c</t>
  </si>
  <si>
    <t>LLC_BI__Is_UCA_Cash_Flow__c</t>
  </si>
  <si>
    <t>Is UCA Cash Flow</t>
  </si>
  <si>
    <t>IF(ISPICKVAL(LLC_BI__Type__c, 'UCA Cash Flow'),1,0)</t>
  </si>
  <si>
    <t>LLC_BI__Spread_Statement_Type__c.LLC_BI__Product_Line__c</t>
  </si>
  <si>
    <t>LLC_BI__Product_Line__c</t>
  </si>
  <si>
    <t>Product Line</t>
  </si>
  <si>
    <t>reference(LLC_BI__Product_Line__c)</t>
  </si>
  <si>
    <t>LLC_BI__Spread_Statement_Type__c.LLC_BI__Product_Type__c</t>
  </si>
  <si>
    <t>LLC_BI__Product_Type__c</t>
  </si>
  <si>
    <t>Product Type</t>
  </si>
  <si>
    <t>reference(LLC_BI__Product_Type__c)</t>
  </si>
  <si>
    <t>LLC_BI__Spread_Statement_Type__c.LLC_BI__Product__c</t>
  </si>
  <si>
    <t>LLC_BI__Product__c</t>
  </si>
  <si>
    <t>Product</t>
  </si>
  <si>
    <t>reference(LLC_BI__Product__c)</t>
  </si>
  <si>
    <t>LLC_BI__Spread_Statement_Type__c.LLC_BI__Spread_Statement_Total_Group__c</t>
  </si>
  <si>
    <t>LLC_BI__Spread_Statement_Type__c.LLC_BI__Start_Date_Quarter__c</t>
  </si>
  <si>
    <t>LLC_BI__Start_Date_Quarter__c</t>
  </si>
  <si>
    <t>Start Date Quarter</t>
  </si>
  <si>
    <t>If(Month(LLC_BI__Start_Date__c) &lt;= 3, 1, IF(Month(LLC_BI__Start_Date__c) &lt;= 6, 2, IF(Month(LLC_BI__Start_Date__c) &lt;= 9, 3,4)))</t>
  </si>
  <si>
    <t>LLC_BI__Spread_Statement_Type__c.LLC_BI__Start_Date__c</t>
  </si>
  <si>
    <t>LLC_BI__Start_Date__c</t>
  </si>
  <si>
    <t>Start Date</t>
  </si>
  <si>
    <t>LLC_BI__Spread_Statement_Type__c.LLC_BI__Static_Periods__c</t>
  </si>
  <si>
    <t>LLC_BI__Static_Periods__c</t>
  </si>
  <si>
    <t>Static Periods</t>
  </si>
  <si>
    <t>LLC_BI__Spread_Statement_Type__c.LLC_BI__Total_Hide_Currency_Symbol__c</t>
  </si>
  <si>
    <t>LLC_BI__Total_Hide_Currency_Symbol__c</t>
  </si>
  <si>
    <t>Total Hide Currency Symbol</t>
  </si>
  <si>
    <t>Controls display of the currency symbol on the Total Record Group that is automatically created for this Spread Statement Template</t>
  </si>
  <si>
    <t>LLC_BI__Spread_Statement_Type__c.LLC_BI__Total_Row_Name__c</t>
  </si>
  <si>
    <t>LLC_BI__Total_Row_Name__c</t>
  </si>
  <si>
    <t>Total Row Name</t>
  </si>
  <si>
    <t>LLC_BI__Spread_Statement_Type__c.LLC_BI__Type__c</t>
  </si>
  <si>
    <t>LLC_BI__Spread_Statement_Type__c.LLC_BI__lookupKey__c</t>
  </si>
  <si>
    <t>LLC_BI__Spread_Statement_Type__c.LLC_BI__Is_Global_Analysis__c</t>
  </si>
  <si>
    <t>LLC_BI__Is_Global_Analysis__c</t>
  </si>
  <si>
    <t>Is Global Analysis</t>
  </si>
  <si>
    <t>IF(ISPICKVAL(LLC_BI__Type__c, 'Global Analysis'), TRUE, FALSE)</t>
  </si>
  <si>
    <t>LLC_BI__Spread_Statement_Type__c.LLC_BI__Calc_Common_Sizing_Record__c</t>
  </si>
  <si>
    <t>LLC_BI__Calc_Common_Sizing_Record__c</t>
  </si>
  <si>
    <t>Calc Common Sizing Record</t>
  </si>
  <si>
    <t>LLC_BI__Spread_Statement_Type__c.LLC_BI__Calc_Common_Sizing_Total_Group__c</t>
  </si>
  <si>
    <t>LLC_BI__Calc_Common_Sizing_Total_Group__c</t>
  </si>
  <si>
    <t>Calc Common Sizing Total Group</t>
  </si>
  <si>
    <t>LLC_BI__Spread_Statement_Type__c.LLC_BI__Sort_Order__c</t>
  </si>
  <si>
    <t>LLC_BI__Sort_Order__c</t>
  </si>
  <si>
    <t>Sort Order</t>
  </si>
  <si>
    <t>LLC_BI__Spread_Statement_Type__c.LLC_BI__Display_Common_Sizing__c</t>
  </si>
  <si>
    <t>LLC_BI__Display_Common_Sizing__c</t>
  </si>
  <si>
    <t>Display Common Sizing</t>
  </si>
  <si>
    <t>LLC_BI__Spread_Statement_Type__c.LLC_BI__Supports_Common_Sizing__c</t>
  </si>
  <si>
    <t>LLC_BI__Supports_Common_Sizing__c</t>
  </si>
  <si>
    <t>Supports Common Sizing</t>
  </si>
  <si>
    <t>OR(ISPICKVAL(LLC_BI__Type__c, 'Income Statement'),ISPICKVAL(LLC_BI__Type__c, 'Balance Sheet'))</t>
  </si>
  <si>
    <t>LLC_BI__Spread_Statement_Type__c.LLC_BI__Display_Trend__c</t>
  </si>
  <si>
    <t>LLC_BI__Display_Trend__c</t>
  </si>
  <si>
    <t>Display Trend</t>
  </si>
  <si>
    <t>This field controls the visibility of the Trend column on the Balance Sheet and Income Statement.</t>
  </si>
  <si>
    <t>LLC_BI__Spread_Statement_Type__c.LLC_BI__Supports_Trend__c</t>
  </si>
  <si>
    <t>LLC_BI__Supports_Trend__c</t>
  </si>
  <si>
    <t>Supports_Trend</t>
  </si>
  <si>
    <t>Does this statement type support trend.</t>
  </si>
  <si>
    <t>LLC_BI__Spread_Statement_Type__c.LLC_BI__Display_Projection_Drivers__c</t>
  </si>
  <si>
    <t>LLC_BI__Display_Projection_Drivers__c</t>
  </si>
  <si>
    <t>Display Projection Drivers</t>
  </si>
  <si>
    <t>LLC_BI__Spread_Statement_Type__c.LLC_BI__Source_Statement__c</t>
  </si>
  <si>
    <t>LLC_BI__Source_Statement__c</t>
  </si>
  <si>
    <t>Source Statement</t>
  </si>
  <si>
    <t>LLC_BI__Spread_Statement_Type__c.LLC_BI__Is_Multi_Currency__c</t>
  </si>
  <si>
    <t>LLC_BI__Is_Multi_Currency__c</t>
  </si>
  <si>
    <t>Is Multi-Currency</t>
  </si>
  <si>
    <t>LLC_BI__Underwriting_Bundle__c.Id</t>
  </si>
  <si>
    <t>LLC_BI__Underwriting_Bundle__c.OwnerId</t>
  </si>
  <si>
    <t>LLC_BI__Underwriting_Bundle__c.IsDeleted</t>
  </si>
  <si>
    <t>LLC_BI__Underwriting_Bundle__c.Name</t>
  </si>
  <si>
    <t>Underwriting Bundle Name</t>
  </si>
  <si>
    <t>LLC_BI__Underwriting_Bundle__c.CurrencyIsoCode</t>
  </si>
  <si>
    <t>LLC_BI__Underwriting_Bundle__c.CreatedDate</t>
  </si>
  <si>
    <t>LLC_BI__Underwriting_Bundle__c.CreatedById</t>
  </si>
  <si>
    <t>LLC_BI__Underwriting_Bundle__c.LastModifiedDate</t>
  </si>
  <si>
    <t>LLC_BI__Underwriting_Bundle__c.LastModifiedById</t>
  </si>
  <si>
    <t>LLC_BI__Underwriting_Bundle__c.SystemModstamp</t>
  </si>
  <si>
    <t>LLC_BI__Underwriting_Bundle__c.LastActivityDate</t>
  </si>
  <si>
    <t>LastActivityDate</t>
  </si>
  <si>
    <t>Last Activity Date</t>
  </si>
  <si>
    <t>LLC_BI__Underwriting_Bundle__c.LastViewedDate</t>
  </si>
  <si>
    <t>LLC_BI__Underwriting_Bundle__c.LastReferencedDate</t>
  </si>
  <si>
    <t>LLC_BI__Underwriting_Bundle__c.ConnectionReceivedId</t>
  </si>
  <si>
    <t>LLC_BI__Underwriting_Bundle__c.ConnectionSentId</t>
  </si>
  <si>
    <t>LLC_BI__Underwriting_Bundle__c.LLC_BI__Description__c</t>
  </si>
  <si>
    <t>LLC_BI__Underwriting_Bundle__c.LLC_BI__End_Date__c</t>
  </si>
  <si>
    <t>LLC_BI__Underwriting_Bundle__c.LLC_BI__Is_Template__c</t>
  </si>
  <si>
    <t>Determines whether or not this bundle can be used as a template for Relationship specific bundles.</t>
  </si>
  <si>
    <t>LLC_BI__Underwriting_Bundle__c.LLC_BI__Relationship__c</t>
  </si>
  <si>
    <t>Relationship to which this bundle belongs.</t>
  </si>
  <si>
    <t>LLC_BI__Underwriting_Bundle__c.LLC_BI__Start_Date__c</t>
  </si>
  <si>
    <t>LLC_BI__Underwriting_Bundle__c.LLC_BI__lookupKey__c</t>
  </si>
  <si>
    <t>LLC_BI__Underwriting_Bundle__c.LLC_BI__Is_Disabled__c</t>
  </si>
  <si>
    <t>LLC_BI__Is_Disabled__c</t>
  </si>
  <si>
    <t>Is Disabled</t>
  </si>
  <si>
    <t>Disabled templates are not visible in the underwriting start application.</t>
  </si>
  <si>
    <t>LLC_BI__Underwriting_Bundle__c.LLC_BI__Show_Footnotes__c</t>
  </si>
  <si>
    <t>LLC_BI__Show_Footnotes__c</t>
  </si>
  <si>
    <t>Show Footnotes</t>
  </si>
  <si>
    <t>Indicates whether Footnotes will be displayed for its statements.</t>
  </si>
  <si>
    <t>LLC_BI__Underwriting_Bundle__c.LLC_BI__Selected_Scale__c</t>
  </si>
  <si>
    <t>LLC_BI__Selected_Scale__c</t>
  </si>
  <si>
    <t>Selected Scale</t>
  </si>
  <si>
    <t>LLC_BI__Underwriting_Bundle__c.LLC_BI__Collateral__c</t>
  </si>
  <si>
    <t>LLC_BI__Collateral__c</t>
  </si>
  <si>
    <t>Collateral</t>
  </si>
  <si>
    <t>reference(LLC_BI__Collateral__c)</t>
  </si>
  <si>
    <t>LLC_BI__Underwriting_Bundle__c.LLC_BI__Object_API_Name__c</t>
  </si>
  <si>
    <t>LLC_BI__Object_API_Name__c</t>
  </si>
  <si>
    <t>Object API Name</t>
  </si>
  <si>
    <t>The API name of the object this bundle is used on.</t>
  </si>
  <si>
    <t>LLC_BI__Underwriting_Bundle__c.LLC_BI__Import_Data_Source__c</t>
  </si>
  <si>
    <t>LLC_BI__Import_Data_Source__c</t>
  </si>
  <si>
    <t>Import Data Source</t>
  </si>
  <si>
    <t>LLC_BI__Underwriting_Bundle__c.LLC_BI__Source_Template__c</t>
  </si>
  <si>
    <t>LLC_BI__Source_Template__c</t>
  </si>
  <si>
    <t>Source Template</t>
  </si>
  <si>
    <t>LLC_BI__Underwriting_Bundle__c.LLC_BI__Financial_Consolidation__c</t>
  </si>
  <si>
    <t>LLC_BI__Financial_Consolidation__c</t>
  </si>
  <si>
    <t>Financial Consolidation</t>
  </si>
  <si>
    <t>reference(LLC_BI__Financial_Consolidation__c)</t>
  </si>
  <si>
    <t>LLC_BI__Underwriting_Bundle__c.LLC_BI__Is_Consolidation__c</t>
  </si>
  <si>
    <t>LLC_BI__Is_Consolidation__c</t>
  </si>
  <si>
    <t>Is Consolidation</t>
  </si>
  <si>
    <t>LLC_BI__Underwriting_Bundle__c.LLC_BI__Version__c</t>
  </si>
  <si>
    <t>LLC_BI__Version__c</t>
  </si>
  <si>
    <t>Populate this field to indicate the version of the template. For example, â€œ1.5â€.</t>
  </si>
  <si>
    <t>LLC_BI__Underwriting_Bundle__c.LLC_BI__Migration_Target__c</t>
  </si>
  <si>
    <t>LLC_BI__Migration_Target__c</t>
  </si>
  <si>
    <t>Migration Target</t>
  </si>
  <si>
    <t>lookup key</t>
  </si>
  <si>
    <t>Max Length</t>
  </si>
  <si>
    <t>Item No</t>
  </si>
  <si>
    <t>nCino Design
 PI Scope (ACC)</t>
  </si>
  <si>
    <t>Data Mapping 
PI Scope (LBG)</t>
  </si>
  <si>
    <t>nCino UI Field Label</t>
  </si>
  <si>
    <t>Field API Name</t>
  </si>
  <si>
    <t>ObjectAPIName.FieldAPINAme</t>
  </si>
  <si>
    <t>Field Type</t>
  </si>
  <si>
    <t>Field Length(Integer)</t>
  </si>
  <si>
    <t>Field Length(Decimal)</t>
  </si>
  <si>
    <t>One-off Migration</t>
  </si>
  <si>
    <t>Day-1+</t>
  </si>
  <si>
    <t>Ingestion</t>
  </si>
  <si>
    <t>Downstream(SOE/SOI)</t>
  </si>
  <si>
    <t>Field Tracked? (Y/N)</t>
  </si>
  <si>
    <t>Field Mandatory? (Y/N)</t>
  </si>
  <si>
    <t>Source System Label Length</t>
  </si>
  <si>
    <t>Transformation/Default</t>
  </si>
  <si>
    <t>Validation? (Y/N)</t>
  </si>
  <si>
    <t>Validation Rule Name</t>
  </si>
  <si>
    <t xml:space="preserve">Validation Rule </t>
  </si>
  <si>
    <t>Source Field (From Source System)</t>
  </si>
  <si>
    <t>NULL or Not (Source System)</t>
  </si>
  <si>
    <t>Mapping Needed (Y/N)</t>
  </si>
  <si>
    <t>Query</t>
  </si>
  <si>
    <t>Comment</t>
  </si>
  <si>
    <t>Deployed? 
(Y/N)</t>
  </si>
  <si>
    <t>Removed Flag</t>
  </si>
  <si>
    <t>PI3</t>
  </si>
  <si>
    <t>PI4</t>
  </si>
  <si>
    <t>Lookup field to Underwriting Bundle</t>
  </si>
  <si>
    <t>Lookup(Underwriting Bundle)</t>
  </si>
  <si>
    <t>Y</t>
  </si>
  <si>
    <t>N</t>
  </si>
  <si>
    <t>System Generated</t>
  </si>
  <si>
    <t>Created By</t>
  </si>
  <si>
    <t>Record created by user.</t>
  </si>
  <si>
    <t>Lookup(User)</t>
  </si>
  <si>
    <t>Record created date.</t>
  </si>
  <si>
    <t>Date Time</t>
  </si>
  <si>
    <t>Currency</t>
  </si>
  <si>
    <t>This is a picklist field that allows the user to select the applicable currency (e.g. GBP, EU, etc.)</t>
  </si>
  <si>
    <t>Picklist</t>
  </si>
  <si>
    <t>See picklist options for lengths</t>
  </si>
  <si>
    <t>Common</t>
  </si>
  <si>
    <t>Last Modified By</t>
  </si>
  <si>
    <t>Last modified by user.</t>
  </si>
  <si>
    <t>Last modified date.</t>
  </si>
  <si>
    <t>The system populates this field to indicate the date of the credit report which is providing the debt information within the Debt Schedule.</t>
  </si>
  <si>
    <t>Administrators manually populate this optional long text field to determine which debts appear within a specific debt schedule. By default, it is blank.</t>
  </si>
  <si>
    <t>Long Text Area(131072)</t>
  </si>
  <si>
    <t>Users populate this required date field with the Debt Schedule's date. By default, the system populates this field with the date the user initially creates the Debt Schedule.</t>
  </si>
  <si>
    <t>Date/Time</t>
  </si>
  <si>
    <t>Users populate this optional text field with a description of the Debt Schedule.</t>
  </si>
  <si>
    <t>Text</t>
  </si>
  <si>
    <t>Administrators select this boolean field to signify that it is a template. By default, it is unselected.</t>
  </si>
  <si>
    <t>Checkbox</t>
  </si>
  <si>
    <t>Boolean (True/False)</t>
  </si>
  <si>
    <t>This field is autopopulated with the date the Debt Schedule was last updated.</t>
  </si>
  <si>
    <t>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</si>
  <si>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Text (External ID) (Unique Case Insensitive)</t>
  </si>
  <si>
    <t>Contains the calculated total of the monthly debts within the Current Debt section of Debt Schedule.</t>
  </si>
  <si>
    <t>Contains the calculated total of the monthly debts within the Proposed Debt section of Debt Schedule.</t>
  </si>
  <si>
    <t>Owner</t>
  </si>
  <si>
    <t>Lookup field to User</t>
  </si>
  <si>
    <t>Lookup(User,Group)</t>
  </si>
  <si>
    <t>Lookup field to Spread Statement Period</t>
  </si>
  <si>
    <t>Lookup(Spread Statement Period)</t>
  </si>
  <si>
    <t>Lookup field to Relationship</t>
  </si>
  <si>
    <t>Lookup(Relationship)</t>
  </si>
  <si>
    <t>Lookup field to Debt Schedule</t>
  </si>
  <si>
    <t>Lookup(Debt Schedule)</t>
  </si>
  <si>
    <t>This field represents the total of all the obligations owed on a monthly basis.</t>
  </si>
  <si>
    <t>Calculated Field</t>
  </si>
  <si>
    <t>PI2</t>
  </si>
  <si>
    <t>This field is optional. It is populated automatically whenever Collateral is selected for CRE analysis in Spreads. This field specifies the Collateral associated with the Bundle.</t>
  </si>
  <si>
    <t>Lookup(Security)</t>
  </si>
  <si>
    <t>This field is optional. It is populated through the Salesforce layout. This text is used to describe the purpose of the underwriting bundle. Any text in this field will be displayed when selecting an underwriting bundle for a relationship.</t>
  </si>
  <si>
    <t>Text Area</t>
  </si>
  <si>
    <t>This field is currently not being used</t>
  </si>
  <si>
    <t>The system automatically populates this optional lookup field to specify the financial consolidation associated to the underwriting bundle. By default, it is blank.</t>
  </si>
  <si>
    <t>Lookup(Financial Consolidation)</t>
  </si>
  <si>
    <t>The data source used for importing spreads data directly into the bundle.</t>
  </si>
  <si>
    <t>Lookup(Data Source)</t>
  </si>
  <si>
    <t>Users populate this checkbox field to indicate if the purpose of an underwriting bundle is for consolidations. By default, it is not selected.</t>
  </si>
  <si>
    <t>This defaults to false. Disabled templates are not visible in the underwriting start application.</t>
  </si>
  <si>
    <t>This defaults to false. Determines whether or not this bundle can be used as a template for Relationship specific bundles.</t>
  </si>
  <si>
    <t>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</si>
  <si>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The system automatically populates this optional lookup field to signify bundles that need to migrate and the destination of the bundle. By default, it is blank.
Help Text</t>
  </si>
  <si>
    <t>This field is optional. It defaults to empty. This field should be used by administrator to designate which objects a template bundle should be available for. The administrator should add the API name of the object which will add the template option to the Bundle selection page when accessed from that object.</t>
  </si>
  <si>
    <t>Record owner.</t>
  </si>
  <si>
    <t>This field is required and automatically updated. Relationship to which this bundle belongs.</t>
  </si>
  <si>
    <t>This field is used to determine to what degree of accuracy should record values be printed or displayed.</t>
  </si>
  <si>
    <t>This defaults to false. User updated. Indicates whether Footnotes will be displayed for its statements.</t>
  </si>
  <si>
    <t>The system populates this lookup field with the Underwriting Bundle template.</t>
  </si>
  <si>
    <t>Users populate this optional text field to indicate the version of the template. By default, it is blank.</t>
  </si>
  <si>
    <t>This field is optional. It is populated through the Salesforce layout. When enabled, spread statement records (chart of accounts) can be filtered when a group header is clicked on. When disabled, the filter does not appear. By default, this is disabled.</t>
  </si>
  <si>
    <t>This field is optional. It is populated through the Salesforce layout. When enabled, the system will determine whether each period's specified spread statement record total (group total) is equal to 0. It will display "balanced" if it is, and "unbalanced!" if not. When disabled, nothing occurs. It is disabled by default.</t>
  </si>
  <si>
    <t>This field is required and automatically updated. The Underwriting Bundle to which this object is related.</t>
  </si>
  <si>
    <t>This field is optional and automatically updated. The Spread_Statement_Record__c used as the divisor when calculating common sizing.</t>
  </si>
  <si>
    <t>Lookup(Spread Statement Record)</t>
  </si>
  <si>
    <t>This field is optional and is user updated. The value to use as the denominator when calculating common sizing.</t>
  </si>
  <si>
    <t>Lookup(Spread Statement Total Group)</t>
  </si>
  <si>
    <t>This field is optional. It is populated through the Salesforce layout. This text is only displayed when looking at a spread statement template record.</t>
  </si>
  <si>
    <t>This field is optional. It is driven by user selection within the spreading application. When enabled, common sizing columns are displayed for the spread statement. When disabled, the common sizing columns are not displayed. By default, this is disabled.</t>
  </si>
  <si>
    <t>This defaults to false. This field controls the visibility of the Driver column for Projections on the Balance Sheet, Income Statement and NOI Statement.</t>
  </si>
  <si>
    <t>This defaults to false. User updated. This field controls the visibility of the Trend column on the Balance Sheet and Income Statement.</t>
  </si>
  <si>
    <t>Formula (Number)</t>
  </si>
  <si>
    <t>This field is optional and manually updated. If set, the entity type associated with the account is used as criteria for template selection.</t>
  </si>
  <si>
    <t>This field is optional. It is populated through the Salesforce layout. This field must be enabled for "LLC_BI__Balance_Total__c" to work. It is no longer used outside of this. It is disabled by default.</t>
  </si>
  <si>
    <t>No</t>
  </si>
  <si>
    <t>Formula (Checkbox)</t>
  </si>
  <si>
    <t>Users select this optional checkbox to indicate that the Spread Statement is multi-currency. By default, this field is deselected.</t>
  </si>
  <si>
    <t>This field is used to mark the Personal Financial Statement. When true, the changes to Periods on the Spread Statement will be made independently of other statements.</t>
  </si>
  <si>
    <t>This field is required. It must be manually populated. When enabled, the spread statement type is treated as a template and can be used to clone additional spread statement types. When disabled, it cannot be used to clone additional spread statement types. If its parent "LLC_BI__Underwriting_Bundle__c" is marked as a template, then the spread statement type is also a template. By default, this is disabled.</t>
  </si>
  <si>
    <t>Lookup(Product LLC)</t>
  </si>
  <si>
    <t>Lookup(Product Line)</t>
  </si>
  <si>
    <t>Lookup(Product Type)</t>
  </si>
  <si>
    <t>This field is required and automatically updated. The order for displaying the statements in the navigation bar when underwriting.</t>
  </si>
  <si>
    <t>Number</t>
  </si>
  <si>
    <t>The system auto-populates this optional lookup field with the id of the cloned Statement from the Spreads Statement Template template.</t>
  </si>
  <si>
    <t>Lookup(Spread Statement Template)</t>
  </si>
  <si>
    <t>Auto Number</t>
  </si>
  <si>
    <t>This field is optional and manually updated. If set then periods cannot be added after the initial creation of the statement.</t>
  </si>
  <si>
    <t>This field is optional. It is automatically populated via a formula. It determines which spread statement types allow the user to enable common sizing. When enabled, the spread statement supports common sizing. Income Statement and Balance Sheet are the only spread statements which have this enabled.</t>
  </si>
  <si>
    <t>This defaults to false. Does this statement type support trend.</t>
  </si>
  <si>
    <t>This defaults to false. Controls display of the currency symbol on the Total Record Group that is automatically created for this Spread Statement Template.</t>
  </si>
  <si>
    <t>This field is optional. It is populated through the Salesforce layout. This field allows you to specify the spread statement record total (group total) that "LLC_BI__Balance_Total__c" should be used with.</t>
  </si>
  <si>
    <t>This field is required. The selected value will be displayed as the name of the Spread Statement.</t>
  </si>
  <si>
    <t>Administrators populate this optional lookup field with the record they want to associate. By default, it is blank.</t>
  </si>
  <si>
    <t>When a row is cloned from a Spreads Statement Record, the system auto-populates this optional lookup field with the row id.</t>
  </si>
  <si>
    <t>This field is optional. It is driven by user selection within the spreading application. When enabled, the spread statement record (chart of account) is treated as a debit. When disabled, the spread statement record is treated as a credit. By default, it is disabled.</t>
  </si>
  <si>
    <t>This field is required and automatically updated. Determines display of Spread Statement Record.</t>
  </si>
  <si>
    <t>Users populate this optional text field with a formula that defines the values in the Spreads row. By default, it is blank.</t>
  </si>
  <si>
    <t>Long Text Area</t>
  </si>
  <si>
    <t>This field is optional. It is driven by user selections within the spreading application. When "Standard Highlight" is selected, the spread statement record (chart of account) is treated as a highlight that cannot be deselected by a user. When "User Highlight" is selected, the spread statement record can be deselected by a user. If neither are selected, the spread statement record is not treated as a highlight. By default, this picklist does not have either selected. None</t>
  </si>
  <si>
    <t>This field is optional. It is driven by user selection within the spreading application. When enabled, the spread statement record (chart of account) will not be displayed in the group and will not be used as part of the group's calculation. When disabled, it is display and used in the calculation. By default, it is disabled.</t>
  </si>
  <si>
    <t>This field is optional. It is populated automatically based on whether the "LLC_BI__Spread_Statement_Record_Total__c" and "LLC_BI__Spread_Statement_Record__c" fields have values. It tells the system whether the spread statement record (chart of account) is pulling its value from another chart of account or group total. If either of those fields have a value, this is enabled, otherwise it is disabled. If enabled, values cannot be manually entered for this record. By default, it is disabled.</t>
  </si>
  <si>
    <t>This field is optional and manually updated. If set then this spread statement record is read-only and linked to the referenced spread statement record.</t>
  </si>
  <si>
    <t>Cannot_link_to_Record_and_a_Total_Group</t>
  </si>
  <si>
    <t>AND (
NOT(ISBLANK( LLC_BI__Linked_Spread_Statement_Record__c )),
NOT(ISBLANK( LLC_BI__Linked_Spread_Statement_Total_Group__c ))
)</t>
  </si>
  <si>
    <t>This field is optional. It is driven by user selection within the spreading application. It indicates what type of mathematical operation should be performed on the spread statement record (chart of account) this spread statement record represents.</t>
  </si>
  <si>
    <t>This field is optional. It is driven by the "LLC_BI__Operation__c" field. When enabled, the value for this spread statement record (chart of account) is added to the currently calculated value in the group. When disabled, this field does nothing. This field is enabled whenever "LLC_BI__Operation__c" is blank or set to "ADD"</t>
  </si>
  <si>
    <t>This field is optional. It is driven by the "LLC_BI__Operation__c" field. When enabled, the currently calculated value in the group is divided by the value for this spread statement record (chart of account). When disabled, this field does nothing. This field is enabled whenever "LLC_BI__Operation__c" is set to "DIVIDE"</t>
  </si>
  <si>
    <t>This field is optional. It is driven by the "LLC_BI__Operation__c" field. When enabled, the value for this spread statement record (chart of account) is multiplied to the currently calculated value in the group. When disabled, this field does nothing. This field is enabled whenever "LLC_BI__Operation__c" is "MULTIPLY"</t>
  </si>
  <si>
    <t>This field is optional. It is driven by the "LLC_BI__Operation__c" field. When enabled, the currently calculated value in the group is subtracted by the value for this spread statement record (chart of account). When disabled, this field does nothing. This field is enabled whenever "LLC_BI__Operation__c" is set to "SUBTRACT"</t>
  </si>
  <si>
    <t>This defaults to false. User updated. This field indicates whether the record values should show as a period over period change.</t>
  </si>
  <si>
    <t>Cannot_calculate_period_over_period_val</t>
  </si>
  <si>
    <t>AND(NOT(LLC_BI__Is_Linked__c), LLC_BI__Period_Over_Period_Change__c)</t>
  </si>
  <si>
    <t>This defaults to false. User updated. This field indicates whether the record values should show the period over fiscal year change of the linked record.</t>
  </si>
  <si>
    <t xml:space="preserve">	This defaults to false. User updated. When checked, linked records will populate any period in a certain year with the value of the period marked as fiscal year in the previous year.</t>
  </si>
  <si>
    <t>This field is required. It is driven by user selected within the spreading application. It specifies the type of spread statement record (chart of account). "Standard" is the default selection, it is editable and relies on either user entry or links to function. "Days In Period" is non-editable and displays the days based on the statement date &amp; number of months. "Debt Service" is non-editable and displays the total debt service from the debt schedule. "Rent Roll Annual Income" is non-editable and displays the annual income from the rent roll within CRE. "Simulated" is non-editable and allows the spread statement record to be calculated via a formula, dictated by an attachment on the LLC_BI__Spread__c. By default, this is set to "Standard"</t>
  </si>
  <si>
    <t>This field is optional. It is automatically set whenever a spread statement record (chart of account) is created in the spreading applicaiton. This field determines the order the spread statement records will be displayed within the group. This cannot be edited within the spreading application, it must be edited through the Salesforce interface.</t>
  </si>
  <si>
    <t>The system auto-populates this optional lookup field with the id of the cloned row from the Spreads Statement Record template.</t>
  </si>
  <si>
    <t xml:space="preserve">Spread Statement Record Name	</t>
  </si>
  <si>
    <t>This field is optional. It is populated automatically whenever the spread statement record (chart of account) is linked to a spread statement record total (group total). This field specifies the spread Statement record total associated with the Spread Statement record. When linked, this spread statement record will always display the values of the spread statement record total it is linked to.</t>
  </si>
  <si>
    <t>This field is optional. It is populated automatically whenever the spread statement record (chart of account) is linked to a spread statement record. This field specifies the spread Statement record associated with the Spread Statement record. When linked, this spread statement record will always display the values of the spread statement record it is linked to.</t>
  </si>
  <si>
    <t>Master-Detail(Spread Statement Template)</t>
  </si>
  <si>
    <t>This field is optional. It is driven by user selection during creation of the spread statement record total (group total). When enabled, the spread statement record total (group total) is treated as a debit. When disabled, the spread statement record total is treated as a credit. By default, it is disabled. After initial creation, this cannot be edited within the spreading application, it must be edited through the Salesforce interface.</t>
  </si>
  <si>
    <t>This field is optional. It is driven by user selection during creation of the spread statement record total (group total). When "Cash Flow" or "Debt Service" is selected, the value(s) for this spread statement record total (group total) will be used in global analysis for a relationship using the underwriting bundle this spread statement record total is associated with. By default, this picklist is set to None. After initial creation, this cannot be edited within the spreading application, it must be edited through the Salesforce interface.</t>
  </si>
  <si>
    <t>Administrators select a color for each Spreads group for Automated Spreading. By default, it is transparent.</t>
  </si>
  <si>
    <t>This field is optional. It is driven by user selection during creation of the spread statement record total (group total). This field controls the display of the value(s) for the spread statement record total (group total). "Financial" dispalys the value with a currency sign. "Percentage" displays the value with the decimal moved two two places to the right and with a percentage sign. "Decimal" displays the value with no signs. By default, this field is set to Financial. After initial creation, this cannot be edited within the spreading application, it must be edited through the Salesforce interface.</t>
  </si>
  <si>
    <t>This defaults to false. Manually update to change. If this is set to true all the records belonging to this group will be hidden from view but will still be included in the calculation of the total.</t>
  </si>
  <si>
    <t>This defaults to false. Manually update to change. Controls the visibility of column totals below a group.</t>
  </si>
  <si>
    <t>This field is optional. It is driven by user selections within the spreading application. When "Standard Highlight" is selected, the spread statement record total (group total) is treated as a highlight that cannot be deselected by a user. When "User Highlight" is selected, the spread statement record total can be deselected by a user. If neither are selected, the spread statement record is not treated as a highlight. By default, this picklist is set to none.</t>
  </si>
  <si>
    <t>This field is optional. It is driven by user selection within the spreading application. When enabled, the spread statement record total (group) is not displayed in the spread statement. When disabled, it is displayed. By default, it is disabled.</t>
  </si>
  <si>
    <t>Users select this optional checkbox to monitor a Spreads total group for imbalance. By default, it is deselected.</t>
  </si>
  <si>
    <t>This defaults to false. Manually update to change. Linked Records in this type of group are displayed normally and are non-editable, except for users with Configuration permission.</t>
  </si>
  <si>
    <t>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</si>
  <si>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This field is optional If set, SpreadStatement will trigger an event of this type when its first rendered with its period total values.</t>
  </si>
  <si>
    <t>This field is optional If set, SpreadStatement will trigger an event of this type when it's first rendered with it's period total value.</t>
  </si>
  <si>
    <t>This field is optional. It is driven by user selection during creation of the spread statement record total (group total). This field determines the order the spread statement record totals in the spread statement template. After initial creation, this cannot be edited within the spreading application, it must be edited through the Salesforce interface.</t>
  </si>
  <si>
    <t>This field drives the ability to see the operators being used to calculate the group total.</t>
  </si>
  <si>
    <t>The system auto-populates this optional lookup field with the id of the cloned group from the Spreads Statement Total Group template.</t>
  </si>
  <si>
    <t>This field is required. It is populated automatically whenever a spread statement record total (group total) is created within the spreading applicaiton. This field specifies the spread Statement type associated with the Spread Statement record total.</t>
  </si>
  <si>
    <t>This field is required. It is driven by user selection within the spreading application. The value in this field is what displays in the group header for a group as opposed to the spread statement record total name, which displays as the sum line item name.</t>
  </si>
  <si>
    <t>This field is required. It is set automatically whenver a spread statement record total (group total) is created. It specifies the type of spread statement record: "Standard" is is the default and used for all user created groups. "Knockout" is used for "Operating Expenses" in the NOI Statement, as it is a custom group.</t>
  </si>
  <si>
    <t>This field is used to hold a mathematical formula that will be evaluated on blur of a record value cell.</t>
  </si>
  <si>
    <t>This field is populated automatically whenever the field "LLC_BI__Is_Linked__c" on its parent Spread Statement Record (chart of account) is enabled. When enabled, the spread statement record value cannot be altered manually. When disabled, a value can be manually entered.</t>
  </si>
  <si>
    <t>Formula (Checkbox) </t>
  </si>
  <si>
    <t>The field typically contains an external identifier that is used to associate the record with its matching record in an external system.</t>
  </si>
  <si>
    <t>This field is populated automatically whenever a value is calculated for a spread statement record (chart of account) within the spreading applicaton. This field specifies the Spread Statement Period associated with the Spread Statement record total.</t>
  </si>
  <si>
    <t>Master-Detail(Spread Statement Period)</t>
  </si>
  <si>
    <t>This field is populated automatically whenever a value is calculated for a spread statement record (chart of account) within the spreading applicaton. This field specifies the Spread Statement Record associated with the Spread Statement record total.</t>
  </si>
  <si>
    <t>Master-Detail(Spread Statement Record)</t>
  </si>
  <si>
    <t>This field is populated with the numeric value of the spread statement record (chart of account) for the specified period.</t>
  </si>
  <si>
    <t>Master-Detail(Classification)</t>
  </si>
  <si>
    <t>Text(External ID) (Unique Case Insensitive)</t>
  </si>
  <si>
    <t>Last modified user.</t>
  </si>
  <si>
    <t>Master-Detail(Spread Statement Total Group)</t>
  </si>
  <si>
    <t>This field is required and user updated. The user that is analyzing this period.</t>
  </si>
  <si>
    <t>Users populate this optional text field to display an average exchange rate over a given time between the source currency and the converted values. By default, it is blank.</t>
  </si>
  <si>
    <t>When a user creates a new NOI statement in the CRE Analysis application, they will see these picklist values in the “Collateral Column Title” field picklist. The value selected in this field is displayed in the collateral column header.</t>
  </si>
  <si>
    <t>Record ccreated by user.</t>
  </si>
  <si>
    <t>The system automatically populates this field to associate the period to the data source that was referenced when this period was imported. For example, if a data source was imported via Data Recognition for Financial Statements, this field will be populated with the Data Recognition for Financial Statements data source. By default, it is blank.</t>
  </si>
  <si>
    <t>Formula (Text)</t>
  </si>
  <si>
    <t>This field represents the link between the Debt Schedule object and the Spread Statement Period object.</t>
  </si>
  <si>
    <t>Users populate this optional text field to capture information related to the current Spreads Period, NOI Period, or Rent Roll. By default, the system includes the field in the Rent Roll Details, Add Rent Roll, and Edit Rent Roll modals.</t>
  </si>
  <si>
    <t>Users populate this optional text field to display an exchange rate between the source currency and the converted values. By default, it is blank.</t>
  </si>
  <si>
    <t>The system automatically populates this text field with the unique identifier that represents the data that was used to populate this period when a period is created programmatically from a source other than Spreads. This value is used when the system communicates back to the application that populated the period values. By default, it is blank.</t>
  </si>
  <si>
    <t>The system automatically populates this optional text field with the unique identifier of a period from an external source. By default, it is blank.</t>
  </si>
  <si>
    <t>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</si>
  <si>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The full fiscal year period to be used in a trailing twelve month calculation.</t>
  </si>
  <si>
    <t>The first interim period to be used in a trailing twelve month calculation.</t>
  </si>
  <si>
    <t>Users populates this optional checkbox field when spreading financial information to indicate that the period data is annual.</t>
  </si>
  <si>
    <t>This field is optional. It is populated automatically, but can be altered by user selection within the spreading application. This field indicates whether a spread statement period is a fiscal year. When true, the spread statement period is a fiscal year. When false, the spread statement period is not a fiscal year. By default, this is enabled when the number of months is 12 and the statement date month matches the month set in "Fiscal_Year_End" field onthe Account object.</t>
  </si>
  <si>
    <t>The system automatically populates this optional boolean field with true or false for the specified period. When true and if the formula meets the data loaded Spreads Debt Schedule formula, FLEX calculations will be done for the Debt Schedule Spread Statement Records. Never manually adjust this field unless manual intervention is needed. By default, it is false.</t>
  </si>
  <si>
    <t>This defaults to false. Manually update to change. This specifies which periods are available for selection in Global Analysis.</t>
  </si>
  <si>
    <t>This field is required. It is populated automatically. It is the month of the statement date selected.</t>
  </si>
  <si>
    <t>This field is required and user updated. Number of periods included in this period column.</t>
  </si>
  <si>
    <t>This field is optional and automatically updated. The Period_Key is used to identify matching periods between statements and when calculating period over period change for linked records.</t>
  </si>
  <si>
    <t>This field is currently not being used.</t>
  </si>
  <si>
    <t>Users populate this required picklist field with the period, and source to start projecting from. By default, the most recent 12 month fiscal year period displays.</t>
  </si>
  <si>
    <t>This field is required. It is driven by user selection within the spreading application. This field indicates whether the spread statement period is displayed in spreads. When true, the spread statement period is dispalyed in spreads, when false the spread statement period is hidden. By default, it is true.</t>
  </si>
  <si>
    <t>This field is required. It is driven by user selection within the global analysis app. This field indicates whether the spread statement period is displayed in global anaysis. When true, the spread statement period is displayed in global analysis. When false, the spread statement period is not displayed. By default, it is enabled if the period has "Is_Fiscal_Year__c" checked and no other other periods for the same year exist that also have "LLC_BI__Is_Fiscal_Year__c" checked. If another period does exist, the period with the highest priority source will be enabled. Otherwise, this field is disabled. Priority source is as follows: CPA Audit, CPA Compiled, CPA Reviewed, Tax Return, Comp. Prep, Projected, and Other</t>
  </si>
  <si>
    <t>This field is required. It is driven by user selection within the spreading application. It indicates the document that provides the financial information.</t>
  </si>
  <si>
    <t>Users populate this optional picklist to indicate the exchange rate between the source currency and the converted values. By default, it is blank.</t>
  </si>
  <si>
    <t>This required lookup field looks up to the Spread Projections Template object.</t>
  </si>
  <si>
    <t>Lookup(Spread Projections Template)</t>
  </si>
  <si>
    <t>This field is required. It is populated automatically whenever a spread statement period is created within the spreading application. This field specifies the Spread Statement Template associated with the Spread Statement Period.</t>
  </si>
  <si>
    <t>This field is required. It is driven by user selection within the spreading application. It indicates the effective date of the document.</t>
  </si>
  <si>
    <t>Users populate this optional number field as a reference with a supplemental number of periods that differs from the original Number of Periods field.</t>
  </si>
  <si>
    <t>Users populate this optional picklist field as a reference with a supplemental source that differs from the original Source field.</t>
  </si>
  <si>
    <t>Users populate this optional date field as a reference with a supplemental statement date that differs from the original Statement Date field.</t>
  </si>
  <si>
    <t>The latest interim period to be used in a trailing twelve month calculation.</t>
  </si>
  <si>
    <t>This field is used to determine whether or not this is a Trailing Twelve Month or Standard Period</t>
  </si>
  <si>
    <t>The system populates this long text field with incoming Spreads values passed to the Credit Analysis integration endpoint and serves as a temporary data storage mechanism. The system stores the Spreads values until users map all pending fields.</t>
  </si>
  <si>
    <t>This field is required. This field is populated automatically. It is the year of the statement date selected.</t>
  </si>
  <si>
    <t>This field is altered by the global analysis UI, used to determine whether or not to show period associated periods of the same year in global analysis view</t>
  </si>
  <si>
    <t>This optional lookup field looks up to the Classification object.</t>
  </si>
  <si>
    <t>Lookup(Classification)</t>
  </si>
  <si>
    <t>Created by user.</t>
  </si>
  <si>
    <t>The field is required.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</si>
  <si>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This optional lookup field looks up to the Spread Projections Template object.</t>
  </si>
  <si>
    <t>This optional lookup field looks up to the Spreads Statement Record object and allows administrators to override classifications with spreads statement records.</t>
  </si>
  <si>
    <t>This optional lookup field looks up to the Spreads Statement Record Value object.</t>
  </si>
  <si>
    <t>Lookup(Spread Statement Record Value)</t>
  </si>
  <si>
    <t>Administrators populate this required picklist field when creating projection templates to define the type of calculations the system performs to project statement values. Users have the ability to edit the Type field once a projection period is created.</t>
  </si>
  <si>
    <t>Administrators populate this optional text field in projection templates with values the system uses to perform projection calculations. By default, it is blank.</t>
  </si>
  <si>
    <t xml:space="preserve">	Picklist</t>
  </si>
  <si>
    <t>The system automatically populates this optional picklist field based on the template’s created route indicating the template’s use. If the picklist is undefined, the system recognizes the value as Projection. By default, the field value is Projection</t>
  </si>
  <si>
    <t>The system automatically populates this optional picklist field based on the template’s created route that indicates the template’s use. By default, the field value is Projection.</t>
  </si>
  <si>
    <t>Template name.</t>
  </si>
  <si>
    <t>Source  (nCINO)</t>
  </si>
  <si>
    <t>Raw (Event message saved as string in BQ table)</t>
  </si>
  <si>
    <t>Staging (Data in BQ tables)</t>
  </si>
  <si>
    <t>Curated (BQ tables)</t>
  </si>
  <si>
    <t>Consumption (SQL views in BQ)</t>
  </si>
  <si>
    <t>Object  Name</t>
  </si>
  <si>
    <t>Field Label Name</t>
  </si>
  <si>
    <t>Field Description</t>
  </si>
  <si>
    <t>Data Type - MW</t>
  </si>
  <si>
    <t>Length - MW</t>
  </si>
  <si>
    <t>Length</t>
  </si>
  <si>
    <t>Nullable Flag(Y/N) - MDW</t>
  </si>
  <si>
    <t>Is Nullable Flag(Y/N)</t>
  </si>
  <si>
    <t>Primary/External Foregin Key Flag (P/F)</t>
  </si>
  <si>
    <t>System generated Flag</t>
  </si>
  <si>
    <t>Object</t>
  </si>
  <si>
    <t>File Field Name</t>
  </si>
  <si>
    <t>Data Type (string)</t>
  </si>
  <si>
    <t>Is Nullable Flag (Y/N)</t>
  </si>
  <si>
    <t>Table  Name</t>
  </si>
  <si>
    <t>Field  Name</t>
  </si>
  <si>
    <t>Primary/Foregin/Combination Key Flag (P/F/C)</t>
  </si>
  <si>
    <t>Picklist Flag (Y/N)</t>
  </si>
  <si>
    <t>Validation Rules</t>
  </si>
  <si>
    <t>Primary/Foregin Key Flag (P/F)</t>
  </si>
  <si>
    <t>Conditional Rules</t>
  </si>
  <si>
    <t>Error handling for invalid data?</t>
  </si>
  <si>
    <t>Transformations</t>
  </si>
  <si>
    <t>OCIS ID</t>
  </si>
  <si>
    <t>Is Nullable Flag (Y)</t>
  </si>
  <si>
    <t>Covenant Type</t>
  </si>
  <si>
    <t>LLC_BI__Covenant_Type__c</t>
  </si>
  <si>
    <t>18 [assumed]</t>
  </si>
  <si>
    <t>P</t>
  </si>
  <si>
    <t>String</t>
  </si>
  <si>
    <t>DATETIME</t>
  </si>
  <si>
    <t>F</t>
  </si>
  <si>
    <t>3 [assumed]</t>
  </si>
  <si>
    <t>This field is required and is manually populated. It identifies the category of the associated covenant record (such as Financial Requirements or Insurance Requirements). Finanical Statement Requirement and Financial Indicator covenants can be automatically tested using Spreads.</t>
  </si>
  <si>
    <t>255 [assumed]</t>
  </si>
  <si>
    <t>CCS_Description__c</t>
  </si>
  <si>
    <t>[CCTUC-3522]</t>
  </si>
  <si>
    <t>Financial Indicator</t>
  </si>
  <si>
    <t>LLC_BI__Is_Financial_Indicator__c</t>
  </si>
  <si>
    <t>Users manually select this optional checkbox field. This field is used to define Covenant Types as Financial Indicators. When users select this field, it allows for Financial Indicators to have a custom category. By default, this field is not selected.</t>
  </si>
  <si>
    <t>Bool</t>
  </si>
  <si>
    <t>E</t>
  </si>
  <si>
    <t>Covenant_Type_ChangeType</t>
  </si>
  <si>
    <t>Covenant_CommitNumber</t>
  </si>
  <si>
    <t>Covenant Management</t>
  </si>
  <si>
    <t>LLC_BI__Covenant2__c</t>
  </si>
  <si>
    <t>Account</t>
  </si>
  <si>
    <t>LLC_BI__Account__c</t>
  </si>
  <si>
    <t>This field autopopulates to the first associated relationship on the covenant. Mainly used for reporting purposes.</t>
  </si>
  <si>
    <t>Lookup(Account)</t>
  </si>
  <si>
    <t>Action</t>
  </si>
  <si>
    <t>CCS_Action__c</t>
  </si>
  <si>
    <t>Active</t>
  </si>
  <si>
    <t>LLC_BI__Active__c</t>
  </si>
  <si>
    <t>This indicates whether a covenant is currently active or not.</t>
  </si>
  <si>
    <t>Comments</t>
  </si>
  <si>
    <t>LLC_BI__Comments__c</t>
  </si>
  <si>
    <t>Use this optional comments field to add any notes or instructions about the performance rules.</t>
  </si>
  <si>
    <t>Compliance Days Prior</t>
  </si>
  <si>
    <t>LLC_BI__Compliance_Days_Prior__c</t>
  </si>
  <si>
    <t>This field is required and manually populated. This field should be set to the number of days prior to the (Covenant's) next evaluation date that a compliance record will be created.</t>
  </si>
  <si>
    <t>CCS_Covenant_Type__c</t>
  </si>
  <si>
    <t>Days Past Next Evaluation</t>
  </si>
  <si>
    <t>LLC_BI__Days_Past_Next_Evaluation__c</t>
  </si>
  <si>
    <t>This field is automatically calculated. Number of days past the Next Evaluation Date. If Today is not past the evaluation date, then this returns 0.</t>
  </si>
  <si>
    <t>Formula (Number), double</t>
  </si>
  <si>
    <t>IF( ISNULL(LLC_BI__Next_Evaluation_Date__c) || (Today() - LLC_BI__Next_Evaluation_Date__c &lt;= 0), Null , (Today() - LLC_BI__Next_Evaluation_Date__c))</t>
  </si>
  <si>
    <t>Integer</t>
  </si>
  <si>
    <t>Days Until Next Evaluation</t>
  </si>
  <si>
    <t>LLC_BI__Days_Until_Next_Evaluation__c</t>
  </si>
  <si>
    <t>This field is automatically calculated. Number of days until the Next Evaluation Date. If Today is not before the next evaluation date, then this returns 0.</t>
  </si>
  <si>
    <t>IF( ISNULL(LLC_BI__Next_Evaluation_Date__c) || (LLC_BI__Next_Evaluation_Date__c - Today() &lt; 0) , Null, (LLC_BI__Next_Evaluation_Date__c - Today()))</t>
  </si>
  <si>
    <t>Detail</t>
  </si>
  <si>
    <t>LLC_BI__Detail__c</t>
  </si>
  <si>
    <t>This field is optional and manually populated. Use this field to add details to the covenant.</t>
  </si>
  <si>
    <t>Due Date</t>
  </si>
  <si>
    <t>LLC_BI__Due_Date__c</t>
  </si>
  <si>
    <t>The system automatically populates this optional field with the covenant's original, non modified due date. Editing is not recommended unless extension applies permanently. By default, it is blank.</t>
  </si>
  <si>
    <t>Effective Date</t>
  </si>
  <si>
    <t>LLC_BI__Effective_Date__c</t>
  </si>
  <si>
    <t>This field is optional and is manually poulated. It identifies the statement date of a covenant's financial statement.</t>
  </si>
  <si>
    <t>Financial Indicator Value</t>
  </si>
  <si>
    <t>LLC_BI__Financial_Indicator_Value__c</t>
  </si>
  <si>
    <t>This field is required and manually populated. The value that is being confirmed with the financial indicator covenant. IE: DSC of at least 1.25</t>
  </si>
  <si>
    <t>Double</t>
  </si>
  <si>
    <t>15, 3</t>
  </si>
  <si>
    <t>DECIMAL</t>
  </si>
  <si>
    <t>Decimal</t>
  </si>
  <si>
    <t>Frequency</t>
  </si>
  <si>
    <t>LLC_BI__Frequency__c</t>
  </si>
  <si>
    <t>This field is required and manually populated. This indicates how often the Covenant is required.</t>
  </si>
  <si>
    <t>Frequency Months</t>
  </si>
  <si>
    <t>LLC_BI__Frequency_Months__c</t>
  </si>
  <si>
    <t>This field is automatically populated via a formula. It automatically translates the Covenant Frequency into a numeric number (for example, Annually = 12).
Help Text</t>
  </si>
  <si>
    <t>IF( ISPICKVAL(LLC_BI__Frequency__c, 'Annually'), 12,\nIF(ISPICKVAL(LLC_BI__Frequency__c, 'Quarterly'), 3,\nIF(ISPICKVAL(LLC_BI__Frequency__c, 'Semi-Annually'), 6,\nIF(ISPICKVAL(LLC_BI__Frequency__c, 'Every 2 Months'),2,\nIF(ISPICKVAL(LLC_BI__Frequency__c, 'Monthly'),1,0)))))</t>
  </si>
  <si>
    <t>Grace Period Days</t>
  </si>
  <si>
    <t>CCS_Grace_Period_Days__c</t>
  </si>
  <si>
    <t xml:space="preserve"> Days between end Period date and due date</t>
  </si>
  <si>
    <t>18, 0</t>
  </si>
  <si>
    <t>Integration Source</t>
  </si>
  <si>
    <t>Integration_Source__c</t>
  </si>
  <si>
    <t>Custom field to designate source Credit Union of object used by nCino Data Services.</t>
  </si>
  <si>
    <t>Is_Template</t>
  </si>
  <si>
    <t>This field defaults to false and is manually populated. This determines if a covenant is going to be used as a template.</t>
  </si>
  <si>
    <t>Last Evaluation Date</t>
  </si>
  <si>
    <t>LLC_BI__Last_Evaluation_Date__c</t>
  </si>
  <si>
    <t>This field is optional. It is automatically populated whenever covenant compliance records are updated to approved. It identifies the last date that a covenant record was reviewed.</t>
  </si>
  <si>
    <t>Last Evaluation Status</t>
  </si>
  <si>
    <t>LLC_BI__Last_Evaluation_Status__c</t>
  </si>
  <si>
    <t>This field is optional. Last Evaluation Status populated from the Covenant Compliance record</t>
  </si>
  <si>
    <t>This field is required and manually populated. The Spread Statement Record (row) this Financial Indicator Covenant is referencing for compliance.</t>
  </si>
  <si>
    <t>Linked Spread Statement Record Total</t>
  </si>
  <si>
    <t>LLC_BI__Linked_Spread_Statement_Record_Total__c</t>
  </si>
  <si>
    <t>This field is required and manually populated. The Spread Statement Record Total (group) this Financial Indicator Covenant is referencing for compliance.</t>
  </si>
  <si>
    <t>The field is optional. If populated, the value must be unique across all the records of this type. The field typically contains an external identifier that is used to associate the record with its matching record in an external system. When importing data into nCino, the field can also be used to efficiently associate related records without the need to know the internal ID for the record.</t>
  </si>
  <si>
    <t>Text (External ID) (Unique Case Sensitive)</t>
  </si>
  <si>
    <t>Measure</t>
  </si>
  <si>
    <t>CCS_Measure__c</t>
  </si>
  <si>
    <t>Indicates measure conditions</t>
  </si>
  <si>
    <t>Migration ID</t>
  </si>
  <si>
    <t>Migration_ID__c</t>
  </si>
  <si>
    <t>Custom Migration ID for Covenant Mgmt object used by nCino Data Services.</t>
  </si>
  <si>
    <t>Text (External ID)</t>
  </si>
  <si>
    <t>Next Evaluation Date</t>
  </si>
  <si>
    <t>LLC_BI__Next_Evaluation_Date__c</t>
  </si>
  <si>
    <t>This field is optional. It is initially manually populated, but afterward, it is automatically populated whenever covenant compliance records are updated to approved. It identifies the next date that a covenant record should be reviewed.</t>
  </si>
  <si>
    <t>LLC_BI__Notes__c</t>
  </si>
  <si>
    <t>This field is optional. It is manually populated. It is a text field which allows users to enter additional notes or information related to the covenant record.</t>
  </si>
  <si>
    <t>Period End</t>
  </si>
  <si>
    <t>CCS_Period_End__c</t>
  </si>
  <si>
    <t>Related Covenant</t>
  </si>
  <si>
    <t>LLC_BI__Related_Covenant__c</t>
  </si>
  <si>
    <t>This field allows covenants to be related to each other. This field is used to relate Financial Indicator covenants to Financial Statement Requirements covenants. When a Financial Statement Requirement covenant goes into exception all of its related FI covenants are also set to Exception.</t>
  </si>
  <si>
    <t>Lookup(Covenant Mgmt)</t>
  </si>
  <si>
    <t>Relationship__c</t>
  </si>
  <si>
    <t xml:space="preserve">Lookup(Relationship)	</t>
  </si>
  <si>
    <t>Required</t>
  </si>
  <si>
    <t>LLC_BI__Required__c</t>
  </si>
  <si>
    <t>This field defaults to false and is manually populated. This field indicates whether or not a Covenant is required.</t>
  </si>
  <si>
    <t>Rolling 12M</t>
  </si>
  <si>
    <t>CCS_Rolling_12M__c</t>
  </si>
  <si>
    <t>Indicator Y or N</t>
  </si>
  <si>
    <t>Tested Against</t>
  </si>
  <si>
    <t>CCS_Tested_Against__c</t>
  </si>
  <si>
    <t>Testing against which type</t>
  </si>
  <si>
    <t>Restricted User</t>
  </si>
  <si>
    <t>CCS_Restricted_User__c</t>
  </si>
  <si>
    <t>Field to restrict user to update at different stages</t>
  </si>
  <si>
    <t>State</t>
  </si>
  <si>
    <t>CCS_State__c</t>
  </si>
  <si>
    <t>State of Covenant record</t>
  </si>
  <si>
    <t>Test Status</t>
  </si>
  <si>
    <t>CCS_Test_Status__c</t>
  </si>
  <si>
    <t>Test status based on Next evaluation date</t>
  </si>
  <si>
    <t>CCS_Value__c</t>
  </si>
  <si>
    <t>Enter value for covenant which can be Number, currency &amp; percentage</t>
  </si>
  <si>
    <t>Status</t>
  </si>
  <si>
    <t>CCS_Status__c</t>
  </si>
  <si>
    <t>Status of the Covenant</t>
  </si>
  <si>
    <t>Bank Entity</t>
  </si>
  <si>
    <t>CCS_Bank_Entity__c</t>
  </si>
  <si>
    <t>Values on Bank Entity</t>
  </si>
  <si>
    <t>Covenant Auto Number</t>
  </si>
  <si>
    <t>Auto Number, string</t>
  </si>
  <si>
    <t>Lookup to the Covenant Type</t>
  </si>
  <si>
    <t>Lookup(Covenant Type)</t>
  </si>
  <si>
    <t>Defination</t>
  </si>
  <si>
    <t>CCS_Defination__c</t>
  </si>
  <si>
    <t>Entity Tested</t>
  </si>
  <si>
    <t>CCS_Entity_Tested__c</t>
  </si>
  <si>
    <t>Values Used on Entity tested.</t>
  </si>
  <si>
    <t xml:space="preserve">
Information Required</t>
  </si>
  <si>
    <t>Covenant_Mgmt__c</t>
  </si>
  <si>
    <t>Lookup(Covenant Mgmt) </t>
  </si>
  <si>
    <t>IsFacilityBooked</t>
  </si>
  <si>
    <t>CCS_IsFacilityBooked__c</t>
  </si>
  <si>
    <t>Fields used to check if any related field is fixed</t>
  </si>
  <si>
    <t>isTest</t>
  </si>
  <si>
    <t>isTest__c</t>
  </si>
  <si>
    <t>Covenant Compliance</t>
  </si>
  <si>
    <t>LLC_BI__Covenant_Compliance2__c</t>
  </si>
  <si>
    <t>Covenant_ChangeType</t>
  </si>
  <si>
    <t>[CCTUC-439]</t>
  </si>
  <si>
    <t>Approval Date</t>
  </si>
  <si>
    <t>LLC_BI__Approval_Date__c</t>
  </si>
  <si>
    <t>This field is automatically calculated. User that approved the review of this Covenant.</t>
  </si>
  <si>
    <t>Approved By</t>
  </si>
  <si>
    <t>LLC_BI__Approved_By__c</t>
  </si>
  <si>
    <t>Covenant Compliance Approver User Lookup.</t>
  </si>
  <si>
    <t>Approver</t>
  </si>
  <si>
    <t>cm_Approver__c</t>
  </si>
  <si>
    <t>Associated Spread Statement Period</t>
  </si>
  <si>
    <t>LLC_BI__Associated_Spread_Statement_Period__c</t>
  </si>
  <si>
    <t>This field is manually populated. The Spread Statement Period the Covenant Compliance record is being associated with.</t>
  </si>
  <si>
    <t>Associated Statement Period Status</t>
  </si>
  <si>
    <t>LLC_BI__Associated_Statement_Period_Status__c</t>
  </si>
  <si>
    <t>This field is automatiaclly populated via a batch job. It identifies whether the covenant compliance record has been associated with a statement period in Spreads.</t>
  </si>
  <si>
    <t>Automated Testing Status</t>
  </si>
  <si>
    <t>LLC_BI__Automated_Testing_Status__c</t>
  </si>
  <si>
    <t>This field is automatically populated via a batch job. It identifies whether the value tested for this covenant compliance passes or fails the rule for this covenant.</t>
  </si>
  <si>
    <t>This field is automatically populated via a formula. It automatically populates the associated Underwriting Template Name for the covenant's relationship.</t>
  </si>
  <si>
    <t>Formula (Text) </t>
  </si>
  <si>
    <t>CASESAFEID(LLC_BI__Associated_Spread_Statement_Period__r.LLC_BI__Spread_Statement_Type__r.LLC_BI__Bundle__c)</t>
  </si>
  <si>
    <t>This field is optional. It is a text field which allows users to enter additional notes or information related to the Covenant Compliance record.</t>
  </si>
  <si>
    <t>Rich Text Area</t>
  </si>
  <si>
    <t>Covenant</t>
  </si>
  <si>
    <t>LLC_BI__Covenant__c</t>
  </si>
  <si>
    <t>This field is required and is automatically populated. It identifies the Covenant associated to the Covenant Compliance record and is automatically populated when creating a new Covenant Compliance.</t>
  </si>
  <si>
    <t>Master-Detail(Covenant Mgmt)</t>
  </si>
  <si>
    <t>Covenant Compliance Indicator Value</t>
  </si>
  <si>
    <t>cm_Covenant_Compliance_Indicator_Value__c</t>
  </si>
  <si>
    <t>Tracks the tested value of the Financial Indicator field</t>
  </si>
  <si>
    <t>Denominator</t>
  </si>
  <si>
    <t>CCS_Denominator__c</t>
  </si>
  <si>
    <t>[CCTUC -439]</t>
  </si>
  <si>
    <t>12, 2</t>
  </si>
  <si>
    <t>This field is automatically populated via trigger. It stores the date of the covenant's Effecitve Date at the time the covenant compliance is created. The Effective Date is the statement date of the financial statement this covenant is for.</t>
  </si>
  <si>
    <t>Evaluated By</t>
  </si>
  <si>
    <t>LLC_BI__Evaluated_By__c</t>
  </si>
  <si>
    <t>This field is automatic. The user who evaluated this Covenant.</t>
  </si>
  <si>
    <t>Evaluation Date</t>
  </si>
  <si>
    <t>LLC_BI__Evaluation_Date__c</t>
  </si>
  <si>
    <t>This field is manually populated. The date this covenant was evaluated.</t>
  </si>
  <si>
    <t>Exception Date</t>
  </si>
  <si>
    <t>LLC_BI__Exception_Date__c</t>
  </si>
  <si>
    <t>This field is automatically calculated. The date the Covenant Compliance record moves to exception.</t>
  </si>
  <si>
    <t>CCS_Frequency__c</t>
  </si>
  <si>
    <t>Historic Financial Indicator Value</t>
  </si>
  <si>
    <t>LLC_BI__Historic_Financial_Indicator__c</t>
  </si>
  <si>
    <t>This field is manually populated. The Financial Indicator Value of the associated Covenant when the Covenant Compliance record was set to compliant.</t>
  </si>
  <si>
    <t>Numerator</t>
  </si>
  <si>
    <t>CCS_Numerator__c</t>
  </si>
  <si>
    <t>[CCTUC- 439]</t>
  </si>
  <si>
    <t>15, 2</t>
  </si>
  <si>
    <t>Outcome</t>
  </si>
  <si>
    <t>CCS_Outcome__c</t>
  </si>
  <si>
    <t>This field is automatically populated via a formula. It stores the associated Spread Statement Period Key.</t>
  </si>
  <si>
    <t>LLC_BI__Associated_Spread_Statement_Period__r.LLC_BI__Period_Key__c</t>
  </si>
  <si>
    <t>Result</t>
  </si>
  <si>
    <t>CCS_Result__c</t>
  </si>
  <si>
    <t>LLC_BI__Status__c</t>
  </si>
  <si>
    <t>This field is required. It is typically manually populated, but finanical covenants can be automated. It identifies the Status of the Covenant Compliance record (for example, New, Waived, Compliant, etc.).</t>
  </si>
  <si>
    <t>Migration Id</t>
  </si>
  <si>
    <t>CCS_Migration_Id__c</t>
  </si>
  <si>
    <t>Relationship Covenant</t>
  </si>
  <si>
    <t>LLC_BI__Account_Covenant__c</t>
  </si>
  <si>
    <t>Covenant Number</t>
  </si>
  <si>
    <t>Covenant number</t>
  </si>
  <si>
    <t>Covenant2</t>
  </si>
  <si>
    <t>Lookup field to Covenant Management object</t>
  </si>
  <si>
    <t>This field is required. It is manually populated within the Covenant Management app. It identifies the relationship associated with the Account Covenant record and is automatically populated when creating a new record from an existing relationship.</t>
  </si>
  <si>
    <t>Master-Detail(Account)</t>
  </si>
  <si>
    <t>Loan Covenant</t>
  </si>
  <si>
    <t>LLC_BI__Loan_Covenant__c</t>
  </si>
  <si>
    <t>FacilityCovenant Number</t>
  </si>
  <si>
    <t>This field is manually populated. It identifies whether or not a Loan Covenant record is active. Checked = True, Unchecked = False.</t>
  </si>
  <si>
    <t>This field is required and is automatically populated. It identifies the Covenant Mgmt record associated with the Loan Covenant record.</t>
  </si>
  <si>
    <t>Loan</t>
  </si>
  <si>
    <t>LLC_BI__Loan__c</t>
  </si>
  <si>
    <t>This field is required. It is automatically populated when a Covenant is created from the loan. It identifies the loan record associated with the Loan Covenant record.</t>
  </si>
  <si>
    <t>Master-Detail(Facility)</t>
  </si>
  <si>
    <t>This field indicates the type of users that can see the covenant related to a facility</t>
  </si>
  <si>
    <t>UserProfile</t>
  </si>
  <si>
    <t>CCS_UserProfile__c</t>
  </si>
  <si>
    <t>1300 [assumed]</t>
  </si>
  <si>
    <t>?formula not known</t>
  </si>
  <si>
    <t>CCS_Migration_Id__C</t>
  </si>
  <si>
    <t>Migration Id will be used to ingest data.</t>
  </si>
  <si>
    <t>Kafka Message</t>
  </si>
  <si>
    <t>Raw Table</t>
  </si>
  <si>
    <t>Staging Table</t>
  </si>
  <si>
    <t>Curated Table</t>
  </si>
  <si>
    <t>Consumption View</t>
  </si>
  <si>
    <t>Field Name</t>
  </si>
  <si>
    <t>Nullable?</t>
  </si>
  <si>
    <t>ReplayId</t>
  </si>
  <si>
    <t>Found intermingled with nCINO object field data</t>
  </si>
  <si>
    <t>EventMessage_ReplayId</t>
  </si>
  <si>
    <t>INT64</t>
  </si>
  <si>
    <t>n/a</t>
  </si>
  <si>
    <t>Field not mapped beyond staging</t>
  </si>
  <si>
    <t>entityName</t>
  </si>
  <si>
    <t>Found inside the "ChangeEventHeader" section</t>
  </si>
  <si>
    <t>EventMessage_EntityName</t>
  </si>
  <si>
    <t>STRING</t>
  </si>
  <si>
    <t>recordsIds</t>
  </si>
  <si>
    <t>EventMessage_RecordIds</t>
  </si>
  <si>
    <t>ARRAY&lt;STRING&gt;</t>
  </si>
  <si>
    <t>changeType</t>
  </si>
  <si>
    <t>EventMessage_ChangeType</t>
  </si>
  <si>
    <t>If change type of earliest message for object is "CREATE" value stored in curated table should be "CREATE" even if subsequent update events exist</t>
  </si>
  <si>
    <t>changeFields</t>
  </si>
  <si>
    <t>EventMessage_ChangeFields</t>
  </si>
  <si>
    <t>changeOrigin</t>
  </si>
  <si>
    <t>EventMessage_ChangeOrigin</t>
  </si>
  <si>
    <t>transactionKey</t>
  </si>
  <si>
    <t>EventMessage_TransactionKey</t>
  </si>
  <si>
    <t>sequenceNumber</t>
  </si>
  <si>
    <t>EventMessage_Sequencenumber</t>
  </si>
  <si>
    <t>commitTimestamp</t>
  </si>
  <si>
    <t>commitUser</t>
  </si>
  <si>
    <t>EventMessage_Commituser</t>
  </si>
  <si>
    <t>commitNumber</t>
  </si>
  <si>
    <t>EventMessage_CommitNumber</t>
  </si>
  <si>
    <t>_ObjectType</t>
  </si>
  <si>
    <t>EventMessage_ObjectType</t>
  </si>
  <si>
    <t>_EventType</t>
  </si>
  <si>
    <t>EventMessage_EventType</t>
  </si>
  <si>
    <t>loadTimestamp</t>
  </si>
  <si>
    <t>Timestamp for when the record is loaded from RAW into STAGING. If there are multiple records for an ID in Staging, all updates are consolidated into one record based on the commitTimestamp</t>
  </si>
  <si>
    <t xml:space="preserve">Curated </t>
  </si>
  <si>
    <t>Note/questions</t>
  </si>
  <si>
    <t>Mapping Status</t>
  </si>
  <si>
    <t>nCino Object Name</t>
  </si>
  <si>
    <t>nCino Field  Name</t>
  </si>
  <si>
    <t>nCino Label</t>
  </si>
  <si>
    <t>Notes from mapping doc</t>
  </si>
  <si>
    <t>COG</t>
  </si>
  <si>
    <t>Questions</t>
  </si>
  <si>
    <t>tblEntityOrgGroupMembers</t>
  </si>
  <si>
    <t>EntityOrgGroupMemberID</t>
  </si>
  <si>
    <t>No equivalent field in nCino. COG can generate this when inserting new records. For existing records use the OCIS ID to map back to this</t>
  </si>
  <si>
    <t>EntityOrgGroupID</t>
  </si>
  <si>
    <t>No equivalent field in nCino. COG can generate this when inserting new records. For existing records use the OCIS ID of the lead member to map back to the group id</t>
  </si>
  <si>
    <t>EntityID</t>
  </si>
  <si>
    <t xml:space="preserve">No equivalent field in nCino. COG can generate this when inserting new records. For existing records use the OCIS ID to map back </t>
  </si>
  <si>
    <t>EntityOrgMemberTypeID</t>
  </si>
  <si>
    <t>1 is lead, 2 is child</t>
  </si>
  <si>
    <t>Mapped</t>
  </si>
  <si>
    <t>y</t>
  </si>
  <si>
    <t>LLC_BI__Connection__c</t>
  </si>
  <si>
    <t>CCS_Is_ORG_Lead__c</t>
  </si>
  <si>
    <t>IF TRUE THEN 1 ELSE 2</t>
  </si>
  <si>
    <t>COGGroupID</t>
  </si>
  <si>
    <t>Common identifier for all members of a COG group</t>
  </si>
  <si>
    <t>Can this field be generated in COG for new records?</t>
  </si>
  <si>
    <t>DateAddedToOrg</t>
  </si>
  <si>
    <t>Date Entity added to ORG</t>
  </si>
  <si>
    <t>DateTime</t>
  </si>
  <si>
    <t>LastUpdatedBySessionID</t>
  </si>
  <si>
    <t>System generated session ID</t>
  </si>
  <si>
    <t>Default to a session id for nCino</t>
  </si>
  <si>
    <t>OCIS_ID</t>
  </si>
  <si>
    <t>OCIS id - customer mapping key. In COG this is in table TPA_PARTY_OCI</t>
  </si>
  <si>
    <t>tblEntityOrgGroups</t>
  </si>
  <si>
    <t>Common identifier for all members of an ORG group</t>
  </si>
  <si>
    <t>Can this value be identifed in COG using OrgName? Or does it need to added to nCino?</t>
  </si>
  <si>
    <t>OrgName</t>
  </si>
  <si>
    <t>Name of ORG</t>
  </si>
  <si>
    <t>Varchar</t>
  </si>
  <si>
    <t>CCS_ORG_Lead_Name__c</t>
  </si>
  <si>
    <t>UpdateDateTime</t>
  </si>
  <si>
    <t>Date ORG updated</t>
  </si>
  <si>
    <t>InitiatedBy</t>
  </si>
  <si>
    <t>Name of initiator of change</t>
  </si>
  <si>
    <t>Default to 'nCino'</t>
  </si>
  <si>
    <t>Date Created</t>
  </si>
  <si>
    <t>Date record created</t>
  </si>
  <si>
    <t>ResolvedBy</t>
  </si>
  <si>
    <t>Name of resolver</t>
  </si>
  <si>
    <t>Default to 'nCino'. Currently it's the user of exception handler</t>
  </si>
  <si>
    <t>ResolvedByDate</t>
  </si>
  <si>
    <t>Date of resolution</t>
  </si>
  <si>
    <t>Object label</t>
  </si>
  <si>
    <t>Picklist Values</t>
  </si>
  <si>
    <t>Picklist API</t>
  </si>
  <si>
    <t>Dependent Picklist Fields (Y/N)</t>
  </si>
  <si>
    <t>Dependent Picklist Fields Notes</t>
  </si>
  <si>
    <t>Refer to IsoCode sheet</t>
  </si>
  <si>
    <t>N/A</t>
  </si>
  <si>
    <t>£</t>
  </si>
  <si>
    <t>Not dependent on any other picklist fields</t>
  </si>
  <si>
    <t>k</t>
  </si>
  <si>
    <t>m</t>
  </si>
  <si>
    <t>LLC_BI_Spread_Statement_Type__c</t>
  </si>
  <si>
    <t>Sole Proprietorship</t>
  </si>
  <si>
    <t>General Partnership</t>
  </si>
  <si>
    <t>Limited Liability Partnership (LLP)</t>
  </si>
  <si>
    <t>Limited Partnership</t>
  </si>
  <si>
    <t>Corporation</t>
  </si>
  <si>
    <t>Nonprofit Corporation</t>
  </si>
  <si>
    <t>Limited Liability Company (LLC)</t>
  </si>
  <si>
    <t>Trust</t>
  </si>
  <si>
    <t>Estate</t>
  </si>
  <si>
    <t>Guardianship</t>
  </si>
  <si>
    <t>Municipality / Other Public Entity</t>
  </si>
  <si>
    <t>Prospect</t>
  </si>
  <si>
    <t>Customer - Direct</t>
  </si>
  <si>
    <t>Customer - Channel</t>
  </si>
  <si>
    <t>Channel Partner / Reseller</t>
  </si>
  <si>
    <t>Installation Partner</t>
  </si>
  <si>
    <t>Technology Partner</t>
  </si>
  <si>
    <t>Other</t>
  </si>
  <si>
    <t>Competitor</t>
  </si>
  <si>
    <t>Customer</t>
  </si>
  <si>
    <t>Integrator</t>
  </si>
  <si>
    <t>Investor</t>
  </si>
  <si>
    <t>Partner</t>
  </si>
  <si>
    <t>Press</t>
  </si>
  <si>
    <t>Reseller</t>
  </si>
  <si>
    <t>Operating Company</t>
  </si>
  <si>
    <t>EPC</t>
  </si>
  <si>
    <t>Individual</t>
  </si>
  <si>
    <t>Assumptions</t>
  </si>
  <si>
    <t>Balance Sheet</t>
  </si>
  <si>
    <t>Budget</t>
  </si>
  <si>
    <t>Cashflow</t>
  </si>
  <si>
    <t>Detailed Serviceability</t>
  </si>
  <si>
    <t>HA Serviceability</t>
  </si>
  <si>
    <t>Income &amp; Expenditure</t>
  </si>
  <si>
    <t>Income Statement</t>
  </si>
  <si>
    <t>NOI Statement</t>
  </si>
  <si>
    <t>Personal Financial Statement</t>
  </si>
  <si>
    <t>Profit &amp; Loss</t>
  </si>
  <si>
    <t>Ratios</t>
  </si>
  <si>
    <t>Reconciliation</t>
  </si>
  <si>
    <t>Schedule C</t>
  </si>
  <si>
    <t>Schedule E</t>
  </si>
  <si>
    <t>Schedule F</t>
  </si>
  <si>
    <t>Simple Serviceability</t>
  </si>
  <si>
    <t>Summary</t>
  </si>
  <si>
    <t>System Cashflow</t>
  </si>
  <si>
    <t>Traditional Cash Flow</t>
  </si>
  <si>
    <t>UCA Cash Flow</t>
  </si>
  <si>
    <t>Use Group Type</t>
  </si>
  <si>
    <t>Percentage</t>
  </si>
  <si>
    <t>Financial</t>
  </si>
  <si>
    <t>Standard Highlight</t>
  </si>
  <si>
    <t>User Highlight</t>
  </si>
  <si>
    <t>ADD</t>
  </si>
  <si>
    <t>SUBTRACT</t>
  </si>
  <si>
    <t>MULTIPLY</t>
  </si>
  <si>
    <t>DIVIDE</t>
  </si>
  <si>
    <t>Standard</t>
  </si>
  <si>
    <t>Days In Period</t>
  </si>
  <si>
    <t>Debt Service</t>
  </si>
  <si>
    <t>Simulated</t>
  </si>
  <si>
    <t>Prepopulated</t>
  </si>
  <si>
    <t>Cash Flow</t>
  </si>
  <si>
    <t>Total Assets</t>
  </si>
  <si>
    <t>Total Liabilities</t>
  </si>
  <si>
    <t>Total Equity</t>
  </si>
  <si>
    <t>Adjusted Total Assets</t>
  </si>
  <si>
    <t>Adjusted Total Liabilities</t>
  </si>
  <si>
    <t>Adjusted Total Equity</t>
  </si>
  <si>
    <t>Knockout</t>
  </si>
  <si>
    <t>Current</t>
  </si>
  <si>
    <t>Appraisal</t>
  </si>
  <si>
    <t>Underwriting</t>
  </si>
  <si>
    <t>At Stabilization</t>
  </si>
  <si>
    <t>Audited</t>
  </si>
  <si>
    <t>Unaudited</t>
  </si>
  <si>
    <t>MI</t>
  </si>
  <si>
    <t>Projection</t>
  </si>
  <si>
    <t>Consolidated</t>
  </si>
  <si>
    <t>Aggregated</t>
  </si>
  <si>
    <t>Draft Accounts</t>
  </si>
  <si>
    <t>Sensitised</t>
  </si>
  <si>
    <t>AED</t>
  </si>
  <si>
    <t>AFN</t>
  </si>
  <si>
    <t>ALL</t>
  </si>
  <si>
    <t>AMD</t>
  </si>
  <si>
    <t>ANG</t>
  </si>
  <si>
    <t>AOA</t>
  </si>
  <si>
    <t>ARS</t>
  </si>
  <si>
    <t>AUD</t>
  </si>
  <si>
    <t>AWG</t>
  </si>
  <si>
    <t>AZN</t>
  </si>
  <si>
    <t>BAM</t>
  </si>
  <si>
    <t>BBD</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</si>
  <si>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</si>
  <si>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</si>
  <si>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</si>
  <si>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</si>
  <si>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</si>
  <si>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</si>
  <si>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</si>
  <si>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</si>
  <si>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</si>
  <si>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</si>
  <si>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</si>
  <si>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</si>
  <si>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</si>
  <si>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</si>
  <si>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</si>
  <si>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</si>
  <si>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</si>
  <si>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</si>
  <si>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</si>
  <si>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</si>
  <si>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</si>
  <si>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</si>
  <si>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</si>
  <si>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</si>
  <si>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</si>
  <si>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</si>
  <si>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</si>
  <si>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</si>
  <si>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</si>
  <si>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</si>
  <si>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</si>
  <si>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</si>
  <si>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</si>
  <si>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</si>
  <si>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</si>
  <si>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</si>
  <si>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</si>
  <si>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</si>
  <si>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</si>
  <si>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</si>
  <si>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</si>
  <si>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</si>
  <si>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</si>
  <si>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</si>
  <si>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</si>
  <si>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</si>
  <si>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</si>
  <si>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</si>
  <si>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</si>
  <si>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</si>
  <si>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</si>
  <si>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</si>
  <si>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</si>
  <si>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</si>
  <si>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</si>
  <si>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</si>
  <si>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</si>
  <si>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</si>
  <si>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</si>
  <si>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</si>
  <si>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</si>
  <si>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</si>
  <si>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</si>
  <si>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</si>
  <si>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</si>
  <si>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</si>
  <si>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</si>
  <si>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</si>
  <si>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</si>
  <si>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</si>
  <si>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</si>
  <si>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</si>
  <si>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</si>
  <si>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</si>
  <si>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</si>
  <si>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</si>
  <si>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</si>
  <si>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</si>
  <si>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</si>
  <si>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</si>
  <si>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</si>
  <si>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</si>
  <si>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</si>
  <si>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</si>
  <si>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</si>
  <si>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</si>
  <si>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</si>
  <si>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</si>
  <si>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</si>
  <si>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</si>
  <si>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</si>
  <si>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</si>
  <si>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</si>
  <si>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</si>
  <si>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</si>
  <si>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</si>
  <si>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</si>
  <si>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</si>
  <si>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</si>
  <si>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</si>
  <si>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</si>
  <si>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</si>
  <si>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</si>
  <si>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</si>
  <si>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</si>
  <si>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</si>
  <si>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</si>
  <si>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</si>
  <si>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</si>
  <si>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</si>
  <si>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</si>
  <si>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</si>
  <si>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</si>
  <si>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</si>
  <si>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</si>
  <si>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</si>
  <si>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</si>
  <si>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</si>
  <si>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</si>
  <si>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</si>
  <si>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</si>
  <si>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</si>
  <si>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SVC</t>
  </si>
  <si>
    <t>SYP</t>
  </si>
  <si>
    <t>SZL</t>
  </si>
  <si>
    <t>THB</t>
  </si>
  <si>
    <t>TJS</t>
  </si>
  <si>
    <t>TMT</t>
  </si>
  <si>
    <t>TND</t>
  </si>
  <si>
    <t>TOP</t>
  </si>
  <si>
    <t>TRY</t>
  </si>
  <si>
    <t>TTD</t>
  </si>
  <si>
    <t>TWD</t>
  </si>
  <si>
    <t>TZS</t>
  </si>
  <si>
    <t>UAH</t>
  </si>
  <si>
    <t>UGX</t>
  </si>
  <si>
    <t>USD</t>
  </si>
  <si>
    <t>USN</t>
  </si>
  <si>
    <t>UYI</t>
  </si>
  <si>
    <t>UYU</t>
  </si>
  <si>
    <t>UZS</t>
  </si>
  <si>
    <t>VEF</t>
  </si>
  <si>
    <t>VND</t>
  </si>
  <si>
    <t>VUV</t>
  </si>
  <si>
    <t>WST</t>
  </si>
  <si>
    <t>XAF</t>
  </si>
  <si>
    <t>XAG</t>
  </si>
  <si>
    <t>XAU</t>
  </si>
  <si>
    <t>XBA</t>
  </si>
  <si>
    <t>XBB</t>
  </si>
  <si>
    <t>XBC</t>
  </si>
  <si>
    <t>XBD</t>
  </si>
  <si>
    <t>XCD</t>
  </si>
  <si>
    <t>XDR</t>
  </si>
  <si>
    <t>XOF</t>
  </si>
  <si>
    <t>XPD</t>
  </si>
  <si>
    <t>XPF</t>
  </si>
  <si>
    <t>XPT</t>
  </si>
  <si>
    <t>XSU</t>
  </si>
  <si>
    <t>XTS</t>
  </si>
  <si>
    <t>XUA</t>
  </si>
  <si>
    <t>XXX</t>
  </si>
  <si>
    <t>YER</t>
  </si>
  <si>
    <t>ZAR</t>
  </si>
  <si>
    <t>ZMW</t>
  </si>
  <si>
    <t>ZWL</t>
  </si>
  <si>
    <t>Tax Return</t>
  </si>
  <si>
    <t>CPA Audit</t>
  </si>
  <si>
    <t>CPA Review</t>
  </si>
  <si>
    <t>CPA Compiled</t>
  </si>
  <si>
    <t>Comp. Prep</t>
  </si>
  <si>
    <t>Projected</t>
  </si>
  <si>
    <t>PFS</t>
  </si>
  <si>
    <t>Trailing Twelve Month</t>
  </si>
  <si>
    <t>Dollar Amount Change</t>
  </si>
  <si>
    <t>Percent Amount Change</t>
  </si>
  <si>
    <t>Percent of Revenue</t>
  </si>
  <si>
    <t>No Change</t>
  </si>
  <si>
    <t>#purpose</t>
  </si>
  <si>
    <t>Average</t>
  </si>
  <si>
    <t>Default Value</t>
  </si>
  <si>
    <t>Valid For</t>
  </si>
  <si>
    <t>Australian Dollar</t>
  </si>
  <si>
    <t>British Pound</t>
  </si>
  <si>
    <t>Canadian Dollar</t>
  </si>
  <si>
    <t>Czech Koruna</t>
  </si>
  <si>
    <t>Danish Krone</t>
  </si>
  <si>
    <t>Euro</t>
  </si>
  <si>
    <t>Hong Kong Dollar</t>
  </si>
  <si>
    <t>Hungarian Forint</t>
  </si>
  <si>
    <t>Israeli Shekel</t>
  </si>
  <si>
    <t>Japanese Yen</t>
  </si>
  <si>
    <t>Mexican Peso</t>
  </si>
  <si>
    <t>Moroccan Dirham</t>
  </si>
  <si>
    <t>New Zealand Dollar</t>
  </si>
  <si>
    <t>Norwegian Krone</t>
  </si>
  <si>
    <t>Polish Zloty</t>
  </si>
  <si>
    <t>Qatar Rial</t>
  </si>
  <si>
    <t>Saudi Arabian Riyal</t>
  </si>
  <si>
    <t>Singapore Dollar</t>
  </si>
  <si>
    <t>South African Rand</t>
  </si>
  <si>
    <t>Swedish Krona</t>
  </si>
  <si>
    <t>Swiss Franc</t>
  </si>
  <si>
    <t>Thai Baht</t>
  </si>
  <si>
    <t>Turkish Lira (New)</t>
  </si>
  <si>
    <t>U.S. Dollar</t>
  </si>
  <si>
    <t>UAE Dirham</t>
  </si>
  <si>
    <t>HA - Serviceability</t>
  </si>
  <si>
    <t>HA - Income &amp; Expenditure</t>
  </si>
  <si>
    <t>HA - Balance Sheet</t>
  </si>
  <si>
    <t>zz_RMA Benchmarking</t>
  </si>
  <si>
    <t>RMA Benchmarking</t>
  </si>
  <si>
    <t>zz_Asset</t>
  </si>
  <si>
    <t>Asset</t>
  </si>
  <si>
    <t>zz_Liability</t>
  </si>
  <si>
    <t>Liability</t>
  </si>
  <si>
    <t>zz_Equity</t>
  </si>
  <si>
    <t>Equity</t>
  </si>
  <si>
    <t>zz_Income Statement</t>
  </si>
  <si>
    <t>zz_Non Accounting</t>
  </si>
  <si>
    <t>Non Accounting</t>
  </si>
  <si>
    <t>SME - Simple Serviceability</t>
  </si>
  <si>
    <t>SME - Profit &amp; Loss</t>
  </si>
  <si>
    <t>SME - Balance Sheet</t>
  </si>
  <si>
    <t>SME - Cashflow</t>
  </si>
  <si>
    <t>SME - Ratios</t>
  </si>
  <si>
    <t>SME -Detailed Serviceability</t>
  </si>
  <si>
    <t>SME - System Cashflow</t>
  </si>
  <si>
    <t>SME -Summary</t>
  </si>
  <si>
    <t>SME -Projections</t>
  </si>
  <si>
    <t>SME - Covenants</t>
  </si>
  <si>
    <t>SME - Model Inputs</t>
  </si>
  <si>
    <t>Group</t>
  </si>
  <si>
    <t>Borrower</t>
  </si>
  <si>
    <t>Guarantor</t>
  </si>
  <si>
    <t>Limited Guarantor</t>
  </si>
  <si>
    <t>Co-Borrower</t>
  </si>
  <si>
    <t>click</t>
  </si>
  <si>
    <t>dblclick</t>
  </si>
  <si>
    <t>keyboard</t>
  </si>
  <si>
    <t>Projections</t>
  </si>
  <si>
    <t>Covenants</t>
  </si>
  <si>
    <t>Model Inputs</t>
  </si>
  <si>
    <t>Â£</t>
  </si>
  <si>
    <t>$</t>
  </si>
  <si>
    <t>mm</t>
  </si>
  <si>
    <t>nCINO Data Types</t>
  </si>
  <si>
    <t>https://developer.salesforce.com/docs/atlas.en-us.apexcode.meta/apexcode/langCon_apex_primitives.htm</t>
  </si>
  <si>
    <t>GCP Data Types</t>
  </si>
  <si>
    <t>Data types  |  BigQuery  |  Google Cloud</t>
  </si>
  <si>
    <t>nCino Data Types</t>
  </si>
  <si>
    <t>BigQuery data type mapping</t>
  </si>
  <si>
    <t>nCino Data Type</t>
  </si>
  <si>
    <t>Size</t>
  </si>
  <si>
    <t>Range</t>
  </si>
  <si>
    <t>Format</t>
  </si>
  <si>
    <t>Precision</t>
  </si>
  <si>
    <t>Scale</t>
  </si>
  <si>
    <t>Blob</t>
  </si>
  <si>
    <t>A collection of binary data stored as a single object. You can convert this data type to String or from String using the toString and valueOf methods, respectively. Blobs can be accepted as Web service arguments, stored in a document (the body of a document is a Blob), or sent as attachments. For more information, see Crypto Class.</t>
  </si>
  <si>
    <t>BYTES</t>
  </si>
  <si>
    <t>Variable-length binary data</t>
  </si>
  <si>
    <t>Boolean</t>
  </si>
  <si>
    <t>A value that can only be assigned true, false, or null.</t>
  </si>
  <si>
    <t>BOOL</t>
  </si>
  <si>
    <t>Boolean values are represented by the keywords TRUE and FALSE (case-insensitive)</t>
  </si>
  <si>
    <t>1 logical byte</t>
  </si>
  <si>
    <t>A value that indicates a particular day. Unlike Datetime values, Date values contain no information about time. Always create date values with a system static method.</t>
  </si>
  <si>
    <t>DATE</t>
  </si>
  <si>
    <t>The DATE type represents a logical calendar date, independent of time zone. A DATE value does not represent a specific 24-hour time period. Rather, a given DATE value represents a different 24-hour period when interpreted in different time zones, and may represent a shorter or longer day during Daylight Savings Time transitions. To represent an absolute point in time, use a timestamp</t>
  </si>
  <si>
    <t>8 logical bytes</t>
  </si>
  <si>
    <t>0001-01-01 to 9999-12-31</t>
  </si>
  <si>
    <t>YYYY-[M]M-[D]D</t>
  </si>
  <si>
    <t>Datetime</t>
  </si>
  <si>
    <t>A value that indicates a particular day and time, such as a timestamp. Always create datetime values with a system static method.</t>
  </si>
  <si>
    <t>A DATETIME value represents a date and time, as they might be displayed on a watch, independent of time zone. It includes the year, month, day, hour, minute, second, and subsecond. To represent an absolute point in time, use a timestamp</t>
  </si>
  <si>
    <t>0001-01-01 00:00:00 to 9999-12-31 23:59:59.999999</t>
  </si>
  <si>
    <t>YYYY-[M]M-[D]D[( |T)[H]H:[M]M:[S]S[.F]]</t>
  </si>
  <si>
    <t>A number that includes a decimal point. Decimal is an arbitrary precision number. Currency fields are automatically assigned the type Decimal.</t>
  </si>
  <si>
    <t>Decimal type values are numeric values with fixed decimal precision and scale. Precision is the number of digits that the number contains. Scale is how many of these digits appear after the decimal point.</t>
  </si>
  <si>
    <t>16 logical bytes</t>
  </si>
  <si>
    <t>-9.9999999999999999999999999999999999999E+28 to 9.9999999999999999999999999999999999999E+28</t>
  </si>
  <si>
    <t xml:space="preserve">A 64-bit number that includes a decimal point. Doubles have a minimum value of -263 and a maximum value of 263-1. </t>
  </si>
  <si>
    <t>ID</t>
  </si>
  <si>
    <t>Any valid 18-character Lightning Platform record identifier.</t>
  </si>
  <si>
    <t>Variable-length character (Unicode) data</t>
  </si>
  <si>
    <t>2 logical bytes + the UTF-8 encoded string size</t>
  </si>
  <si>
    <t>A 32-bit number that doesn’t include a decimal point. Integers have a minimum value of -2,147,483,648 and a maximum value of 2,147,483,647.</t>
  </si>
  <si>
    <t>INTEGER</t>
  </si>
  <si>
    <t>Integers are numeric values that do not have fractional components.
INT, SMALLINT, INTEGER, BIGINT, TINYINT, and BYTEINT are aliases for INT64.</t>
  </si>
  <si>
    <t>-9,223,372,036,854,775,808 to 9,223,372,036,854,775,807</t>
  </si>
  <si>
    <t>Long</t>
  </si>
  <si>
    <t>A 64-bit number that doesn’t include a decimal point. Longs have a minimum value of -263 and a maximum value of 263-1. Use this data type when you need a range of values wider than the range provided by Integer.</t>
  </si>
  <si>
    <t>Any data type that is supported in Apex. Apex supports primitive data types (such as Integer), user-defined custom classes, the sObject generic type, or an sObject specific type (such as Account). All Apex data types inherit from Object.</t>
  </si>
  <si>
    <t>Any set of characters surrounded by single quotes.  Strings have no limit on the number of characters they can include. Instead, the heap size limit is used to ensure that your Apex programs don't grow too large.</t>
  </si>
  <si>
    <t>Time</t>
  </si>
  <si>
    <t>A value that indicates a particular time. For example, "2:40 PM", "14:40", "14:40:00", and "14:40:50.600" are all valid times for this field.</t>
  </si>
  <si>
    <t>TIME</t>
  </si>
  <si>
    <t>A TIME value represents a time of day, as might be displayed on a clock, independent of a specific date and time zone</t>
  </si>
  <si>
    <t>00:00:00 to 23:59:59.999999</t>
  </si>
  <si>
    <t>[H]H:[M]M:[S]S[.DDDDDD|.F]</t>
  </si>
  <si>
    <t>A system-generated sequence number that uses a display format you define. The number is automatically incremented for each new record.</t>
  </si>
  <si>
    <t>A read-only field that derives its value from a formula expression you define. The formula field is updated when any of the source fields change.</t>
  </si>
  <si>
    <t>Roll-Up Summary </t>
  </si>
  <si>
    <t>A read-only field that displays the sum, minimum, or maximum value of a field in a related list or the record count of all records listed in a related list.</t>
  </si>
  <si>
    <t>BIGDECIMAL</t>
  </si>
  <si>
    <t>32 logical bytes</t>
  </si>
  <si>
    <t>Min: -5.7896044618658097711785492504343953926634992332820282019728792003956564819968E+38
Max: 5.7896044618658097711785492504343953926634992332820282019728792003956564819967E+38</t>
  </si>
  <si>
    <t>Allows users to select a True (checked) or False (unchecked) value.</t>
  </si>
  <si>
    <t>Allows users to enter a dollar or other currency amount and automatically formats the field as a currency amount.</t>
  </si>
  <si>
    <t>Email</t>
  </si>
  <si>
    <t>Allows users to enter an email address, which is validated to ensure proper format. If this field is specified for a contact or lead, users can choose the address when clicking Send an Email. Note that custom email addresses cannot be used for mass emails.</t>
  </si>
  <si>
    <t>Geolocation</t>
  </si>
  <si>
    <t>Allows users to define locations. Includes latitude and longitude components, and can be used to calculate distance.</t>
  </si>
  <si>
    <t>GEOGRAPHY</t>
  </si>
  <si>
    <t>A collection of points, linestrings, and polygons, which is represented as a point set, or a subset of the surface of the Earth</t>
  </si>
  <si>
    <t>16 logical bytes + 24 logical bytes * the number of vertices in the geography type. To verify the number of vertices, use the ST_NumPoints function.</t>
  </si>
  <si>
    <t>Allows users to enter any number. Leading zeros are removed.</t>
  </si>
  <si>
    <t>Percent</t>
  </si>
  <si>
    <t>Allows users to enter a percentage number, for example, '10' and automatically adds the percent sign to the number.</t>
  </si>
  <si>
    <t>Phone</t>
  </si>
  <si>
    <t>Allows users to enter any phone number. Automatically formats it as a phone number.</t>
  </si>
  <si>
    <t>Allows users to select a value from a list you define.</t>
  </si>
  <si>
    <t>Picklist (Multi-Select)</t>
  </si>
  <si>
    <t>Allows users to select multiple values from a list you define.</t>
  </si>
  <si>
    <t>ARRAY</t>
  </si>
  <si>
    <t>Ordered list of zero or more elements of any non-ARRAY type</t>
  </si>
  <si>
    <t>The sum of the size of its elements. For example, an array defined as (ARRAY&lt;INT64&gt;) that contains 4 entries is calculated as 32 logical bytes (4 entries x 8 logical bytes).</t>
  </si>
  <si>
    <t>Allows users to enter any combination of letters and numbers.</t>
  </si>
  <si>
    <t>TextArea</t>
  </si>
  <si>
    <t>Allows users to enter up to 255 characters on separate lines.</t>
  </si>
  <si>
    <t>Text Area (Long)</t>
  </si>
  <si>
    <t>Allows users to enter up to 131,072 characters on separate lines.</t>
  </si>
  <si>
    <t>Text Area (Rich)</t>
  </si>
  <si>
    <t>Allows users to enter formatted text, add images and links. Up to 131,072 characters on separate lines.</t>
  </si>
  <si>
    <t>Text (Encrypted) </t>
  </si>
  <si>
    <t>Allows users to enter any combination of letters and numbers and store them in encrypted form.</t>
  </si>
  <si>
    <t>URL</t>
  </si>
  <si>
    <t>Allows users to enter any valid website address. When users click on the field, the URL will open in a separate browser window.</t>
  </si>
  <si>
    <t>Source Schema &amp; Version: [TITLE Vx]</t>
  </si>
  <si>
    <t>Received from:</t>
  </si>
  <si>
    <t>Accenture - Irshad Alam</t>
  </si>
  <si>
    <t>Frozen Data Master Workbook - LBG V1_PI2_PI3_PI4_3rd_April.xlsx</t>
  </si>
  <si>
    <t>Attachments - nCino Data Master Workbook - Upstream/Downstream - Commercial Credit Transformation - Lloyds Banking Group Confluence</t>
  </si>
  <si>
    <t>Date received:</t>
  </si>
  <si>
    <t>Load order for source agreed/confirmed</t>
  </si>
  <si>
    <t>NA</t>
  </si>
  <si>
    <t>All field descriptions received</t>
  </si>
  <si>
    <t>About 95% complete</t>
  </si>
  <si>
    <t>Dependency between key fields and objects received</t>
  </si>
  <si>
    <t>Yes</t>
  </si>
  <si>
    <t>Target Schema &amp; Version: [TITLE Vx]</t>
  </si>
  <si>
    <t>TBD</t>
  </si>
  <si>
    <t>Raw Layer - Proposed Checklist</t>
  </si>
  <si>
    <t>Source CSV specification received</t>
  </si>
  <si>
    <t>Yes - the nCino DMW</t>
  </si>
  <si>
    <t>Table and field format/naming convention is the same as CSV</t>
  </si>
  <si>
    <t>Check each table has a separate csv file</t>
  </si>
  <si>
    <t>All fields are strings</t>
  </si>
  <si>
    <t>All fields are nullable</t>
  </si>
  <si>
    <t>Yes - except for header fields</t>
  </si>
  <si>
    <t>Delta or Full load</t>
  </si>
  <si>
    <t>Delta</t>
  </si>
  <si>
    <t>Staging Layer - Proposed Checklist</t>
  </si>
  <si>
    <t>Table and field naming convention same as Raw Layer (Upstream &amp; Migration only)</t>
  </si>
  <si>
    <t>Body of nCino message and Staging table are the same (Downstream only)</t>
  </si>
  <si>
    <t>Source table loading order understood and documented in mapping document (Upstream &amp; Migration only)</t>
  </si>
  <si>
    <t>Cast each data field to GCP (Big Query) data type (i.e string =&gt; number) and record in mapping document</t>
  </si>
  <si>
    <t>Required validation rules designed</t>
  </si>
  <si>
    <t>Required business rules designed</t>
  </si>
  <si>
    <t>Required mandatory fields designed</t>
  </si>
  <si>
    <t>Primary and foreign keys identified</t>
  </si>
  <si>
    <t>Required target field size documented</t>
  </si>
  <si>
    <t>Required source system reference tables documented</t>
  </si>
  <si>
    <t>Curated Layer - Proposed Checklist (Upstream &amp; Migration only)</t>
  </si>
  <si>
    <t>Table and field naming convention matches nCino (Upstream &amp; Migration only) Downstream still to be defined</t>
  </si>
  <si>
    <t>Target table loading order understood and documented in mapping document (Upstream &amp; Migration only)</t>
  </si>
  <si>
    <t>Field mapping from Staging schema to Curated schema completed (Upstream &amp; Migration only)</t>
  </si>
  <si>
    <t>Required target system reference tables documented (Upstream &amp; Migration only)</t>
  </si>
  <si>
    <t>Required transform rules documented (Upstream &amp; Migration only)</t>
  </si>
  <si>
    <t>All fields have descriptions</t>
  </si>
  <si>
    <t>All nCino mandatory fields identified and documented (Upstream &amp; Migration only)</t>
  </si>
  <si>
    <t>Required nCino field sizes documented</t>
  </si>
  <si>
    <t>Source ID(s) and target ID(s) linked and documented</t>
  </si>
  <si>
    <t>Related data understood and management of this documented</t>
  </si>
  <si>
    <t>Each curated field is mutually exclusive when populated from multiple Staging fields</t>
  </si>
  <si>
    <t>Consumption View - Proposed Checklist (Upstream &amp; Migration only)</t>
  </si>
  <si>
    <t>Table and field format/naming convention matches target object API name / API field label</t>
  </si>
  <si>
    <t>Cast each data field to nCino data type (i.e string =&gt; number) and record in mapping document</t>
  </si>
  <si>
    <t>Curated schema to Consumption view schema should be 1:1 mapping of fields</t>
  </si>
  <si>
    <t>Each Consumption view has a single purpose only</t>
  </si>
  <si>
    <t>(i.e. Upstream Collateral to nCino, Downstream Collateral to SRV, Downstream Collateral to BOLT)</t>
  </si>
  <si>
    <t>table_name</t>
  </si>
  <si>
    <t>cnt</t>
  </si>
  <si>
    <t>rskcsp_ds_debt_schedule</t>
  </si>
  <si>
    <t>rskcsp_ds_classification</t>
  </si>
  <si>
    <t>rskcsp_ds_classification_curated</t>
  </si>
  <si>
    <t>rskcsp_ds_classification_staging</t>
  </si>
  <si>
    <t>rskcsp_ds_debt_schedule_curated</t>
  </si>
  <si>
    <t>rskcsp_ds_debt_schedule_staging</t>
  </si>
  <si>
    <t>rskcsp_ds_spread_projections_driver</t>
  </si>
  <si>
    <t>rskcsp_ds_spread_projections_driver_curated</t>
  </si>
  <si>
    <t>rskcsp_ds_spread_record_classification</t>
  </si>
  <si>
    <t>rskcsp_ds_spread_record_classification_curated</t>
  </si>
  <si>
    <t>rskcsp_ds_spread_record_classification_staging</t>
  </si>
  <si>
    <t>rskcsp_ds_spread_record_total_classification</t>
  </si>
  <si>
    <t>rskcsp_ds_spread_record_total_classification_curated</t>
  </si>
  <si>
    <t>rskcsp_ds_spread_record_total_classification_staging</t>
  </si>
  <si>
    <t>rskcsp_ds_spread_statement_period</t>
  </si>
  <si>
    <t>rskcsp_ds_spread_statement_period_curated</t>
  </si>
  <si>
    <t>rskcsp_ds_spread_statement_period_staging</t>
  </si>
  <si>
    <t>rskcsp_ds_spread_statement_record</t>
  </si>
  <si>
    <t>rskcsp_ds_spread_statement_record_curated</t>
  </si>
  <si>
    <t>rskcsp_ds_spread_statement_record_staging</t>
  </si>
  <si>
    <t>rskcsp_ds_spread_statement_record_total</t>
  </si>
  <si>
    <t>rskcsp_ds_spread_statement_record_total_curated</t>
  </si>
  <si>
    <t>rskcsp_ds_underwriting_bundle</t>
  </si>
  <si>
    <t>rskcsp_ds_spread_statement_record_total_staging</t>
  </si>
  <si>
    <t>rskcsp_ds_spread_statement_record_value</t>
  </si>
  <si>
    <t>rskcsp_ds_spread_statement_record_value_curated</t>
  </si>
  <si>
    <t>rskcsp_ds_spread_statement_record_value_staging</t>
  </si>
  <si>
    <t>rskcsp_ds_spread_statement_type</t>
  </si>
  <si>
    <t>rskcsp_ds_spread_statement_type_curated</t>
  </si>
  <si>
    <t>rskcsp_ds_spread_statement_type_staging</t>
  </si>
  <si>
    <t>rskcsp_ds_underwriting_bundle_curated</t>
  </si>
  <si>
    <t>rskcsp_ds_underwriting_bundle_staging</t>
  </si>
  <si>
    <t>Tablename</t>
  </si>
  <si>
    <t>Columnname</t>
  </si>
  <si>
    <t>Count of Columnname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</si>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</sst>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m\-dd"/>
    <numFmt numFmtId="165" formatCode="dd\-mmm\-yy"/>
  </numFmts>
  <fonts count="39" x14ac:knownFonts="1">
    <font>
      <sz val="11"/>
      <color rgb="FF000000"/>
      <name val="Calibri"/>
      <family val="2"/>
      <charset val="1"/>
    </font>
    <font>
      <sz val="11"/>
      <color rgb="FF006100"/>
      <name val="Calibri"/>
      <family val="2"/>
      <charset val="1"/>
    </font>
    <font>
      <sz val="10"/>
      <name val="Arial"/>
      <family val="2"/>
      <charset val="1"/>
    </font>
    <font>
      <b/>
      <sz val="16"/>
      <color rgb="FF000000"/>
      <name val="Calibri"/>
      <family val="2"/>
      <charset val="1"/>
    </font>
    <font>
      <u/>
      <sz val="11"/>
      <color rgb="FF0563C1"/>
      <name val="Calibri"/>
      <family val="2"/>
      <charset val="1"/>
    </font>
    <font>
      <b/>
      <sz val="12"/>
      <color rgb="FF000000"/>
      <name val="Arial"/>
      <family val="2"/>
      <charset val="1"/>
    </font>
    <font>
      <sz val="10"/>
      <color rgb="FF000000"/>
      <name val="Calibri"/>
      <family val="2"/>
      <charset val="1"/>
    </font>
    <font>
      <sz val="12"/>
      <color rgb="FF000000"/>
      <name val="Times New Roman"/>
      <family val="1"/>
      <charset val="1"/>
    </font>
    <font>
      <b/>
      <sz val="8"/>
      <name val="Arial"/>
      <family val="2"/>
      <charset val="1"/>
    </font>
    <font>
      <sz val="8"/>
      <name val="Arial"/>
      <family val="2"/>
      <charset val="1"/>
    </font>
    <font>
      <b/>
      <sz val="8"/>
      <color rgb="FF000000"/>
      <name val="Arial"/>
      <family val="2"/>
      <charset val="1"/>
    </font>
    <font>
      <sz val="8"/>
      <color rgb="FF000000"/>
      <name val="Arial"/>
      <family val="2"/>
      <charset val="1"/>
    </font>
    <font>
      <i/>
      <sz val="8"/>
      <color rgb="FF000000"/>
      <name val="Arial"/>
      <family val="2"/>
      <charset val="1"/>
    </font>
    <font>
      <b/>
      <u/>
      <sz val="8"/>
      <color rgb="FF000000"/>
      <name val="Arial"/>
      <family val="2"/>
      <charset val="1"/>
    </font>
    <font>
      <b/>
      <u/>
      <sz val="10"/>
      <color rgb="FFFF0000"/>
      <name val="Calibri"/>
      <family val="2"/>
      <charset val="1"/>
    </font>
    <font>
      <sz val="10"/>
      <color rgb="FFFF0000"/>
      <name val="Calibri"/>
      <family val="2"/>
      <charset val="1"/>
    </font>
    <font>
      <sz val="10"/>
      <name val="Calibri"/>
      <family val="2"/>
      <charset val="1"/>
    </font>
    <font>
      <b/>
      <sz val="11"/>
      <color rgb="FF000000"/>
      <name val="Calibri"/>
      <family val="2"/>
      <charset val="1"/>
    </font>
    <font>
      <b/>
      <sz val="11"/>
      <name val="Calibri"/>
      <family val="2"/>
      <charset val="1"/>
    </font>
    <font>
      <b/>
      <sz val="11"/>
      <color rgb="FFFFFFFF"/>
      <name val="Calibri"/>
      <family val="2"/>
      <charset val="1"/>
    </font>
    <font>
      <sz val="11"/>
      <name val="Calibri"/>
      <family val="2"/>
      <charset val="1"/>
    </font>
    <font>
      <sz val="11"/>
      <color rgb="FF181818"/>
      <name val="Calibri"/>
      <family val="2"/>
      <charset val="1"/>
    </font>
    <font>
      <strike/>
      <sz val="11"/>
      <color rgb="FF000000"/>
      <name val="Calibri"/>
      <family val="2"/>
      <charset val="1"/>
    </font>
    <font>
      <b/>
      <strike/>
      <sz val="11"/>
      <color rgb="FF000000"/>
      <name val="Calibri"/>
      <family val="2"/>
      <charset val="1"/>
    </font>
    <font>
      <strike/>
      <sz val="11"/>
      <name val="Calibri"/>
      <family val="2"/>
      <charset val="1"/>
    </font>
    <font>
      <strike/>
      <sz val="11"/>
      <color rgb="FF181818"/>
      <name val="Calibri"/>
      <family val="2"/>
      <charset val="1"/>
    </font>
    <font>
      <b/>
      <strike/>
      <sz val="11"/>
      <name val="Calibri"/>
      <family val="2"/>
      <charset val="1"/>
    </font>
    <font>
      <strike/>
      <sz val="10"/>
      <name val="Calibri"/>
      <family val="2"/>
      <charset val="1"/>
    </font>
    <font>
      <sz val="9"/>
      <color rgb="FF000000"/>
      <name val="Arial"/>
      <family val="2"/>
      <charset val="1"/>
    </font>
    <font>
      <sz val="10"/>
      <color rgb="FF181818"/>
      <name val="Calibri"/>
      <family val="2"/>
      <charset val="1"/>
    </font>
    <font>
      <sz val="11"/>
      <color rgb="FF444444"/>
      <name val="Calibri"/>
      <family val="2"/>
      <charset val="1"/>
    </font>
    <font>
      <sz val="8"/>
      <color rgb="FF000000"/>
      <name val="Calibri"/>
      <family val="2"/>
      <charset val="1"/>
    </font>
    <font>
      <b/>
      <sz val="20"/>
      <color rgb="FF000000"/>
      <name val="Calibri"/>
      <family val="2"/>
      <charset val="1"/>
    </font>
    <font>
      <b/>
      <sz val="20"/>
      <name val="Calibri"/>
      <family val="2"/>
      <charset val="1"/>
    </font>
    <font>
      <sz val="11"/>
      <color rgb="FF000000"/>
      <name val="Arial"/>
      <family val="2"/>
      <charset val="1"/>
    </font>
    <font>
      <sz val="11"/>
      <color rgb="FF222222"/>
      <name val="Calibri"/>
      <family val="2"/>
      <charset val="1"/>
    </font>
    <font>
      <sz val="11"/>
      <color rgb="FF222222"/>
      <name val="Arial"/>
      <family val="2"/>
      <charset val="1"/>
    </font>
    <font>
      <sz val="18"/>
      <name val="Calibri"/>
      <family val="2"/>
      <charset val="1"/>
    </font>
    <font>
      <sz val="11"/>
      <color rgb="FF000000"/>
      <name val="Calibri"/>
      <family val="2"/>
      <charset val="1"/>
    </font>
  </fonts>
  <fills count="25">
    <fill>
      <patternFill patternType="none"/>
    </fill>
    <fill>
      <patternFill patternType="gray125"/>
    </fill>
    <fill>
      <patternFill patternType="solid">
        <fgColor rgb="FFC6EFCE"/>
        <bgColor rgb="FFC6E0B4"/>
      </patternFill>
    </fill>
    <fill>
      <patternFill patternType="solid">
        <fgColor rgb="FFDAE3F3"/>
        <bgColor rgb="FFDEEBF7"/>
      </patternFill>
    </fill>
    <fill>
      <patternFill patternType="solid">
        <fgColor rgb="FFC6E0B4"/>
        <bgColor rgb="FFC6EFCE"/>
      </patternFill>
    </fill>
    <fill>
      <patternFill patternType="solid">
        <fgColor rgb="FFBFBFBF"/>
        <bgColor rgb="FFA9D18E"/>
      </patternFill>
    </fill>
    <fill>
      <patternFill patternType="solid">
        <fgColor rgb="FFFFF2CC"/>
        <bgColor rgb="FFFBE5D6"/>
      </patternFill>
    </fill>
    <fill>
      <patternFill patternType="solid">
        <fgColor rgb="FFFFFF00"/>
        <bgColor rgb="FFFFF2CC"/>
      </patternFill>
    </fill>
    <fill>
      <patternFill patternType="solid">
        <fgColor rgb="FFFF0000"/>
        <bgColor rgb="FF9C0006"/>
      </patternFill>
    </fill>
    <fill>
      <patternFill patternType="solid">
        <fgColor rgb="FFE7E6E6"/>
        <bgColor rgb="FFDEEBF7"/>
      </patternFill>
    </fill>
    <fill>
      <patternFill patternType="solid">
        <fgColor rgb="FF5B9BD5"/>
        <bgColor rgb="FF2E75B6"/>
      </patternFill>
    </fill>
    <fill>
      <patternFill patternType="solid">
        <fgColor rgb="FF1F4E79"/>
        <bgColor rgb="FF444444"/>
      </patternFill>
    </fill>
    <fill>
      <patternFill patternType="solid">
        <fgColor rgb="FF767171"/>
        <bgColor rgb="FF595959"/>
      </patternFill>
    </fill>
    <fill>
      <patternFill patternType="solid">
        <fgColor rgb="FFF8CBAD"/>
        <bgColor rgb="FFFFC7CE"/>
      </patternFill>
    </fill>
    <fill>
      <patternFill patternType="solid">
        <fgColor rgb="FFC65911"/>
        <bgColor rgb="FF993300"/>
      </patternFill>
    </fill>
    <fill>
      <patternFill patternType="solid">
        <fgColor rgb="FFFFFFFF"/>
        <bgColor rgb="FFF2F2F2"/>
      </patternFill>
    </fill>
    <fill>
      <patternFill patternType="solid">
        <fgColor rgb="FFDEEBF7"/>
        <bgColor rgb="FFDAE3F3"/>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4B183"/>
        <bgColor rgb="FFF8CBAD"/>
      </patternFill>
    </fill>
    <fill>
      <patternFill patternType="solid">
        <fgColor rgb="FFD9D9D9"/>
        <bgColor rgb="FFDAE3F3"/>
      </patternFill>
    </fill>
    <fill>
      <patternFill patternType="solid">
        <fgColor rgb="FF002060"/>
        <bgColor rgb="FF000080"/>
      </patternFill>
    </fill>
    <fill>
      <patternFill patternType="solid">
        <fgColor rgb="FFA9D18E"/>
        <bgColor rgb="FFC6E0B4"/>
      </patternFill>
    </fill>
    <fill>
      <patternFill patternType="solid">
        <fgColor rgb="FFDFC9EF"/>
        <bgColor rgb="FFD9D9D9"/>
      </patternFill>
    </fill>
  </fills>
  <borders count="23">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bottom/>
      <diagonal/>
    </border>
    <border>
      <left/>
      <right style="thin">
        <color auto="1"/>
      </right>
      <top/>
      <bottom/>
      <diagonal/>
    </border>
  </borders>
  <cellStyleXfs count="6">
    <xf numFmtId="0" fontId="0" fillId="0" borderId="0"/>
    <xf numFmtId="0" fontId="4" fillId="0" borderId="0" applyBorder="0" applyProtection="0"/>
    <xf numFmtId="0" fontId="1" fillId="2" borderId="0" applyBorder="0" applyProtection="0"/>
    <xf numFmtId="0" fontId="2" fillId="0" borderId="0"/>
    <xf numFmtId="0" fontId="2" fillId="0" borderId="0"/>
    <xf numFmtId="0" fontId="38" fillId="0" borderId="0"/>
  </cellStyleXfs>
  <cellXfs count="396">
    <xf numFmtId="0" fontId="0" fillId="0" borderId="0" xfId="0"/>
    <xf numFmtId="0" fontId="17" fillId="19" borderId="1" xfId="0" applyFont="1" applyFill="1" applyBorder="1" applyAlignment="1">
      <alignment horizontal="center" vertical="center" wrapText="1"/>
    </xf>
    <xf numFmtId="0" fontId="17" fillId="18" borderId="1" xfId="0" applyFont="1" applyFill="1" applyBorder="1" applyAlignment="1">
      <alignment horizontal="center" vertical="center" wrapText="1"/>
    </xf>
    <xf numFmtId="0" fontId="17" fillId="17" borderId="1" xfId="0" applyFont="1" applyFill="1" applyBorder="1" applyAlignment="1">
      <alignment horizontal="center" vertical="center" wrapText="1"/>
    </xf>
    <xf numFmtId="0" fontId="17" fillId="16" borderId="1" xfId="0" applyFont="1" applyFill="1" applyBorder="1" applyAlignment="1">
      <alignment horizontal="center" vertical="center" wrapText="1"/>
    </xf>
    <xf numFmtId="0" fontId="17" fillId="9" borderId="1" xfId="0" applyFont="1" applyFill="1" applyBorder="1" applyAlignment="1">
      <alignment horizontal="center" vertical="center" wrapText="1"/>
    </xf>
    <xf numFmtId="0" fontId="17" fillId="6" borderId="11" xfId="0" applyFont="1" applyFill="1" applyBorder="1" applyAlignment="1">
      <alignment horizontal="center" vertical="center" wrapText="1"/>
    </xf>
    <xf numFmtId="0" fontId="15" fillId="0" borderId="0" xfId="3" applyFont="1" applyAlignment="1">
      <alignment horizontal="left"/>
    </xf>
    <xf numFmtId="0" fontId="12" fillId="0" borderId="0" xfId="3" applyFont="1" applyAlignment="1">
      <alignment horizontal="left" wrapText="1"/>
    </xf>
    <xf numFmtId="0" fontId="11" fillId="0" borderId="0" xfId="3" applyFont="1" applyAlignment="1">
      <alignment horizontal="left" wrapText="1"/>
    </xf>
    <xf numFmtId="0" fontId="11" fillId="0" borderId="0" xfId="3" applyFont="1" applyAlignment="1">
      <alignment horizontal="left"/>
    </xf>
    <xf numFmtId="0" fontId="10" fillId="0" borderId="0" xfId="3" applyFont="1" applyAlignment="1">
      <alignment horizontal="left"/>
    </xf>
    <xf numFmtId="0" fontId="5" fillId="0" borderId="0" xfId="3" applyFont="1" applyAlignment="1">
      <alignment horizontal="center"/>
    </xf>
    <xf numFmtId="0" fontId="3" fillId="0" borderId="1" xfId="0" applyFont="1" applyBorder="1" applyAlignment="1">
      <alignment horizontal="left"/>
    </xf>
    <xf numFmtId="0" fontId="3" fillId="0" borderId="1" xfId="0" applyFont="1" applyBorder="1"/>
    <xf numFmtId="0" fontId="0" fillId="0" borderId="1" xfId="0" applyBorder="1"/>
    <xf numFmtId="0" fontId="4" fillId="0" borderId="1" xfId="1" applyBorder="1" applyProtection="1"/>
    <xf numFmtId="0" fontId="2" fillId="0" borderId="0" xfId="3"/>
    <xf numFmtId="0" fontId="2" fillId="0" borderId="2" xfId="3" applyBorder="1"/>
    <xf numFmtId="0" fontId="2" fillId="0" borderId="3" xfId="3" applyBorder="1"/>
    <xf numFmtId="0" fontId="2" fillId="0" borderId="4" xfId="3" applyBorder="1"/>
    <xf numFmtId="0" fontId="2" fillId="0" borderId="5" xfId="3" applyBorder="1"/>
    <xf numFmtId="0" fontId="2" fillId="0" borderId="6" xfId="3" applyBorder="1"/>
    <xf numFmtId="0" fontId="5" fillId="0" borderId="0" xfId="3" applyFont="1" applyAlignment="1">
      <alignment horizontal="center"/>
    </xf>
    <xf numFmtId="0" fontId="6" fillId="0" borderId="0" xfId="3" applyFont="1" applyAlignment="1">
      <alignment wrapText="1"/>
    </xf>
    <xf numFmtId="0" fontId="7" fillId="0" borderId="0" xfId="3" applyFont="1" applyAlignment="1">
      <alignment vertical="top" wrapText="1"/>
    </xf>
    <xf numFmtId="0" fontId="6" fillId="0" borderId="0" xfId="3" applyFont="1" applyAlignment="1">
      <alignment horizontal="left" vertical="center" wrapText="1"/>
    </xf>
    <xf numFmtId="0" fontId="8" fillId="3" borderId="1" xfId="3" applyFont="1" applyFill="1" applyBorder="1" applyAlignment="1">
      <alignment vertical="top" wrapText="1"/>
    </xf>
    <xf numFmtId="0" fontId="2" fillId="0" borderId="5" xfId="3" applyBorder="1" applyAlignment="1">
      <alignment wrapText="1"/>
    </xf>
    <xf numFmtId="164" fontId="9" fillId="0" borderId="1" xfId="3" applyNumberFormat="1" applyFont="1" applyBorder="1" applyAlignment="1">
      <alignment vertical="center" wrapText="1"/>
    </xf>
    <xf numFmtId="0" fontId="9" fillId="0" borderId="1" xfId="3" applyFont="1" applyBorder="1" applyAlignment="1">
      <alignment vertical="center" wrapText="1"/>
    </xf>
    <xf numFmtId="49" fontId="9" fillId="0" borderId="1" xfId="3" applyNumberFormat="1" applyFont="1" applyBorder="1" applyAlignment="1">
      <alignment horizontal="center" vertical="center" wrapText="1"/>
    </xf>
    <xf numFmtId="0" fontId="9" fillId="0" borderId="1" xfId="3" applyFont="1" applyBorder="1" applyAlignment="1">
      <alignment horizontal="center" vertical="center" wrapText="1"/>
    </xf>
    <xf numFmtId="0" fontId="2" fillId="0" borderId="6" xfId="3" applyBorder="1" applyAlignment="1">
      <alignment wrapText="1"/>
    </xf>
    <xf numFmtId="0" fontId="4" fillId="0" borderId="1" xfId="1" applyBorder="1" applyAlignment="1" applyProtection="1">
      <alignment horizontal="center" vertical="center" wrapText="1"/>
    </xf>
    <xf numFmtId="14" fontId="9" fillId="0" borderId="0" xfId="3" applyNumberFormat="1" applyFont="1" applyAlignment="1">
      <alignment vertical="center" wrapText="1"/>
    </xf>
    <xf numFmtId="0" fontId="9" fillId="0" borderId="0" xfId="3" applyFont="1" applyAlignment="1">
      <alignment vertical="center" wrapText="1"/>
    </xf>
    <xf numFmtId="49" fontId="9" fillId="0" borderId="0" xfId="3" applyNumberFormat="1" applyFont="1" applyAlignment="1">
      <alignment horizontal="center" vertical="center" wrapText="1"/>
    </xf>
    <xf numFmtId="0" fontId="9" fillId="0" borderId="0" xfId="3" applyFont="1" applyAlignment="1">
      <alignment horizontal="center" vertical="center" wrapText="1"/>
    </xf>
    <xf numFmtId="14" fontId="8" fillId="0" borderId="0" xfId="3" applyNumberFormat="1" applyFont="1" applyAlignment="1">
      <alignment vertical="center" wrapText="1"/>
    </xf>
    <xf numFmtId="14" fontId="9" fillId="0" borderId="0" xfId="3" applyNumberFormat="1" applyFont="1" applyAlignment="1">
      <alignment vertical="center"/>
    </xf>
    <xf numFmtId="0" fontId="10" fillId="0" borderId="0" xfId="3" applyFont="1" applyAlignment="1">
      <alignment horizontal="left"/>
    </xf>
    <xf numFmtId="0" fontId="11" fillId="0" borderId="0" xfId="3" applyFont="1"/>
    <xf numFmtId="0" fontId="11" fillId="0" borderId="0" xfId="3" applyFont="1" applyAlignment="1">
      <alignment horizontal="left"/>
    </xf>
    <xf numFmtId="0" fontId="10" fillId="0" borderId="0" xfId="3" applyFont="1"/>
    <xf numFmtId="0" fontId="11" fillId="0" borderId="0" xfId="3" applyFont="1" applyAlignment="1">
      <alignment horizontal="left" wrapText="1"/>
    </xf>
    <xf numFmtId="0" fontId="12" fillId="0" borderId="0" xfId="3" applyFont="1"/>
    <xf numFmtId="0" fontId="12" fillId="0" borderId="0" xfId="3" applyFont="1" applyAlignment="1">
      <alignment horizontal="left" wrapText="1"/>
    </xf>
    <xf numFmtId="0" fontId="11" fillId="0" borderId="0" xfId="3" applyFont="1" applyAlignment="1">
      <alignment wrapText="1"/>
    </xf>
    <xf numFmtId="0" fontId="2" fillId="0" borderId="0" xfId="3" applyAlignment="1">
      <alignment wrapText="1"/>
    </xf>
    <xf numFmtId="0" fontId="13" fillId="0" borderId="0" xfId="3" applyFont="1"/>
    <xf numFmtId="0" fontId="2" fillId="0" borderId="7" xfId="3" applyBorder="1"/>
    <xf numFmtId="0" fontId="2" fillId="0" borderId="8" xfId="3" applyBorder="1"/>
    <xf numFmtId="0" fontId="2" fillId="0" borderId="9" xfId="3" applyBorder="1"/>
    <xf numFmtId="0" fontId="14" fillId="0" borderId="0" xfId="3" applyFont="1"/>
    <xf numFmtId="0" fontId="15" fillId="0" borderId="0" xfId="3" applyFont="1"/>
    <xf numFmtId="0" fontId="15" fillId="0" borderId="0" xfId="3" applyFont="1" applyAlignment="1">
      <alignment wrapText="1"/>
    </xf>
    <xf numFmtId="0" fontId="4" fillId="0" borderId="0" xfId="1" applyBorder="1" applyProtection="1"/>
    <xf numFmtId="0" fontId="16" fillId="0" borderId="0" xfId="3" applyFont="1"/>
    <xf numFmtId="0" fontId="16" fillId="0" borderId="0" xfId="3" applyFont="1" applyAlignment="1">
      <alignment wrapText="1"/>
    </xf>
    <xf numFmtId="0" fontId="17" fillId="4" borderId="1" xfId="0" applyFont="1" applyFill="1" applyBorder="1"/>
    <xf numFmtId="0" fontId="0" fillId="0" borderId="1" xfId="0" applyBorder="1" applyAlignment="1">
      <alignment wrapText="1"/>
    </xf>
    <xf numFmtId="0" fontId="17" fillId="0" borderId="1" xfId="0" applyFont="1" applyBorder="1"/>
    <xf numFmtId="0" fontId="0" fillId="5" borderId="1" xfId="0" applyFill="1" applyBorder="1"/>
    <xf numFmtId="0" fontId="0" fillId="5" borderId="1" xfId="0" applyFill="1" applyBorder="1" applyAlignment="1">
      <alignment wrapText="1"/>
    </xf>
    <xf numFmtId="0" fontId="17" fillId="5" borderId="1" xfId="0" applyFont="1" applyFill="1" applyBorder="1"/>
    <xf numFmtId="0" fontId="17" fillId="0" borderId="0" xfId="0" applyFont="1"/>
    <xf numFmtId="0" fontId="17" fillId="0" borderId="0" xfId="0" applyFont="1" applyAlignment="1">
      <alignment horizontal="left"/>
    </xf>
    <xf numFmtId="0" fontId="18" fillId="0" borderId="1" xfId="0" applyFont="1" applyBorder="1" applyAlignment="1">
      <alignment vertical="center" wrapText="1"/>
    </xf>
    <xf numFmtId="0" fontId="0" fillId="0" borderId="0" xfId="0" applyAlignment="1">
      <alignment horizontal="left" vertical="center" wrapText="1"/>
    </xf>
    <xf numFmtId="0" fontId="0" fillId="0" borderId="1" xfId="0" applyBorder="1" applyAlignment="1">
      <alignment vertical="center"/>
    </xf>
    <xf numFmtId="0" fontId="0" fillId="0" borderId="0" xfId="0" applyProtection="1">
      <protection locked="0"/>
    </xf>
    <xf numFmtId="0" fontId="0" fillId="0" borderId="1" xfId="0" applyBorder="1" applyProtection="1">
      <protection locked="0"/>
    </xf>
    <xf numFmtId="0" fontId="0" fillId="0" borderId="1" xfId="0" applyBorder="1" applyAlignment="1" applyProtection="1">
      <alignment horizontal="right"/>
      <protection locked="0"/>
    </xf>
    <xf numFmtId="0" fontId="0" fillId="0" borderId="10" xfId="0" applyBorder="1" applyProtection="1">
      <protection locked="0"/>
    </xf>
    <xf numFmtId="0" fontId="0" fillId="0" borderId="0" xfId="0" applyAlignment="1" applyProtection="1">
      <alignment horizontal="right"/>
      <protection locked="0"/>
    </xf>
    <xf numFmtId="0" fontId="17" fillId="0" borderId="0" xfId="0" applyFont="1" applyAlignment="1">
      <alignment vertical="center" wrapText="1"/>
    </xf>
    <xf numFmtId="0" fontId="0" fillId="7" borderId="0" xfId="0" applyFill="1"/>
    <xf numFmtId="0" fontId="17" fillId="6" borderId="1" xfId="0" applyFont="1" applyFill="1" applyBorder="1" applyAlignment="1" applyProtection="1">
      <alignment horizontal="center" vertical="center"/>
      <protection locked="0"/>
    </xf>
    <xf numFmtId="0" fontId="17" fillId="8" borderId="0" xfId="0" applyFont="1" applyFill="1"/>
    <xf numFmtId="0" fontId="17" fillId="9" borderId="0" xfId="0" applyFont="1" applyFill="1"/>
    <xf numFmtId="0" fontId="17" fillId="0" borderId="0" xfId="0" applyFont="1" applyAlignment="1">
      <alignment horizontal="left" vertical="center"/>
    </xf>
    <xf numFmtId="0" fontId="17"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8" fillId="9" borderId="0" xfId="0" applyFont="1" applyFill="1" applyAlignment="1">
      <alignment horizontal="center" vertical="center" wrapText="1"/>
    </xf>
    <xf numFmtId="0" fontId="18" fillId="9" borderId="12" xfId="0" applyFont="1" applyFill="1" applyBorder="1" applyAlignment="1">
      <alignment vertical="center"/>
    </xf>
    <xf numFmtId="0" fontId="19" fillId="10" borderId="1" xfId="0" applyFont="1" applyFill="1" applyBorder="1" applyAlignment="1">
      <alignment vertical="center"/>
    </xf>
    <xf numFmtId="0" fontId="19" fillId="10" borderId="1" xfId="0" applyFont="1" applyFill="1" applyBorder="1" applyAlignment="1">
      <alignment horizontal="center" vertical="center" wrapText="1"/>
    </xf>
    <xf numFmtId="0" fontId="19" fillId="10" borderId="13" xfId="0" applyFont="1" applyFill="1" applyBorder="1" applyAlignment="1">
      <alignment vertical="center"/>
    </xf>
    <xf numFmtId="0" fontId="19" fillId="10" borderId="12" xfId="0" applyFont="1" applyFill="1" applyBorder="1" applyAlignment="1">
      <alignment vertical="center"/>
    </xf>
    <xf numFmtId="0" fontId="19" fillId="11" borderId="12" xfId="0" applyFont="1" applyFill="1" applyBorder="1" applyAlignment="1">
      <alignment vertical="center"/>
    </xf>
    <xf numFmtId="0" fontId="19" fillId="10" borderId="14" xfId="0" applyFont="1" applyFill="1" applyBorder="1" applyAlignment="1">
      <alignment vertical="center"/>
    </xf>
    <xf numFmtId="0" fontId="19" fillId="10" borderId="12" xfId="0" applyFont="1" applyFill="1" applyBorder="1" applyAlignment="1">
      <alignment vertical="center" wrapText="1"/>
    </xf>
    <xf numFmtId="0" fontId="19" fillId="10" borderId="13" xfId="0" applyFont="1" applyFill="1" applyBorder="1" applyAlignment="1">
      <alignment vertical="center" wrapText="1"/>
    </xf>
    <xf numFmtId="0" fontId="19" fillId="10" borderId="12" xfId="0" applyFont="1" applyFill="1" applyBorder="1" applyAlignment="1">
      <alignment horizontal="left" vertical="center" wrapText="1"/>
    </xf>
    <xf numFmtId="0" fontId="19" fillId="12" borderId="12" xfId="0" applyFont="1" applyFill="1" applyBorder="1" applyAlignment="1">
      <alignment vertical="center" wrapText="1"/>
    </xf>
    <xf numFmtId="0" fontId="18" fillId="9" borderId="0" xfId="0" applyFont="1" applyFill="1" applyAlignment="1">
      <alignment vertical="center" wrapText="1"/>
    </xf>
    <xf numFmtId="0" fontId="17" fillId="6" borderId="15" xfId="0" applyFont="1" applyFill="1" applyBorder="1" applyAlignment="1">
      <alignment horizontal="center" vertical="top"/>
    </xf>
    <xf numFmtId="0" fontId="6" fillId="0" borderId="15" xfId="0" applyFont="1" applyBorder="1" applyAlignment="1">
      <alignment vertical="top"/>
    </xf>
    <xf numFmtId="0" fontId="0" fillId="0" borderId="1" xfId="0" applyBorder="1" applyAlignment="1">
      <alignment horizontal="center" vertical="top"/>
    </xf>
    <xf numFmtId="0" fontId="17" fillId="13" borderId="1" xfId="0" applyFont="1" applyFill="1" applyBorder="1" applyAlignment="1">
      <alignment horizontal="center"/>
    </xf>
    <xf numFmtId="0" fontId="17" fillId="14" borderId="1" xfId="0" applyFont="1" applyFill="1" applyBorder="1" applyAlignment="1">
      <alignment horizontal="center" vertical="center"/>
    </xf>
    <xf numFmtId="0" fontId="20" fillId="0" borderId="16" xfId="0" applyFont="1" applyBorder="1" applyAlignment="1">
      <alignment vertical="center" wrapText="1"/>
    </xf>
    <xf numFmtId="0" fontId="17" fillId="0" borderId="17" xfId="0" applyFont="1" applyBorder="1" applyAlignment="1">
      <alignment vertical="top"/>
    </xf>
    <xf numFmtId="0" fontId="21" fillId="0" borderId="0" xfId="0" applyFont="1" applyAlignment="1">
      <alignment wrapText="1"/>
    </xf>
    <xf numFmtId="0" fontId="21" fillId="0" borderId="0" xfId="0" applyFont="1" applyAlignment="1">
      <alignment vertical="top" wrapText="1"/>
    </xf>
    <xf numFmtId="0" fontId="0" fillId="0" borderId="1" xfId="0" applyBorder="1" applyAlignment="1">
      <alignment horizontal="right"/>
    </xf>
    <xf numFmtId="0" fontId="0" fillId="0" borderId="1" xfId="0" applyBorder="1" applyAlignment="1">
      <alignment horizontal="center"/>
    </xf>
    <xf numFmtId="0" fontId="0" fillId="0" borderId="10" xfId="0" applyBorder="1"/>
    <xf numFmtId="0" fontId="0" fillId="0" borderId="15" xfId="0" applyBorder="1"/>
    <xf numFmtId="0" fontId="6" fillId="0" borderId="16" xfId="0" applyFont="1" applyBorder="1" applyAlignment="1">
      <alignment horizontal="right" vertical="top"/>
    </xf>
    <xf numFmtId="0" fontId="6" fillId="0" borderId="16" xfId="0" applyFont="1" applyBorder="1" applyAlignment="1">
      <alignment vertical="top"/>
    </xf>
    <xf numFmtId="0" fontId="0" fillId="0" borderId="15" xfId="0" applyBorder="1" applyAlignment="1">
      <alignment vertical="top"/>
    </xf>
    <xf numFmtId="0" fontId="0" fillId="0" borderId="1" xfId="0" applyBorder="1" applyAlignment="1">
      <alignment vertical="top"/>
    </xf>
    <xf numFmtId="0" fontId="0" fillId="0" borderId="10" xfId="0" applyBorder="1" applyAlignment="1">
      <alignment vertical="top"/>
    </xf>
    <xf numFmtId="0" fontId="0" fillId="0" borderId="12" xfId="0" applyBorder="1"/>
    <xf numFmtId="0" fontId="17" fillId="0" borderId="1" xfId="0" applyFont="1" applyBorder="1" applyAlignment="1">
      <alignment vertical="top"/>
    </xf>
    <xf numFmtId="0" fontId="21" fillId="0" borderId="10" xfId="0" applyFont="1" applyBorder="1" applyAlignment="1">
      <alignment vertical="top" wrapText="1"/>
    </xf>
    <xf numFmtId="0" fontId="0" fillId="0" borderId="1" xfId="0" applyBorder="1" applyAlignment="1">
      <alignment vertical="top" wrapText="1"/>
    </xf>
    <xf numFmtId="0" fontId="0" fillId="0" borderId="16" xfId="0" applyBorder="1" applyAlignment="1">
      <alignment horizontal="right"/>
    </xf>
    <xf numFmtId="0" fontId="0" fillId="0" borderId="16" xfId="0" applyBorder="1"/>
    <xf numFmtId="0" fontId="0" fillId="0" borderId="1" xfId="0" applyBorder="1" applyAlignment="1">
      <alignment vertical="center" wrapText="1"/>
    </xf>
    <xf numFmtId="0" fontId="0" fillId="0" borderId="15" xfId="0" applyBorder="1" applyAlignment="1">
      <alignment horizontal="center"/>
    </xf>
    <xf numFmtId="0" fontId="17" fillId="0" borderId="17" xfId="0" applyFont="1" applyBorder="1"/>
    <xf numFmtId="0" fontId="0" fillId="0" borderId="17" xfId="0" applyBorder="1"/>
    <xf numFmtId="0" fontId="6" fillId="0" borderId="1" xfId="0" applyFont="1" applyBorder="1" applyAlignment="1">
      <alignment horizontal="right" vertical="top"/>
    </xf>
    <xf numFmtId="0" fontId="6" fillId="0" borderId="1" xfId="0" applyFont="1" applyBorder="1" applyAlignment="1">
      <alignment vertical="top"/>
    </xf>
    <xf numFmtId="0" fontId="21" fillId="0" borderId="15" xfId="0" applyFont="1" applyBorder="1" applyAlignment="1">
      <alignment wrapText="1"/>
    </xf>
    <xf numFmtId="0" fontId="20" fillId="0" borderId="18" xfId="0" applyFont="1" applyBorder="1" applyAlignment="1">
      <alignment vertical="center" wrapText="1"/>
    </xf>
    <xf numFmtId="0" fontId="21" fillId="0" borderId="1" xfId="0" applyFont="1" applyBorder="1" applyAlignment="1">
      <alignment wrapText="1"/>
    </xf>
    <xf numFmtId="0" fontId="0" fillId="0" borderId="12" xfId="0" applyBorder="1" applyAlignment="1">
      <alignment horizontal="right"/>
    </xf>
    <xf numFmtId="0" fontId="0" fillId="0" borderId="12" xfId="0" applyBorder="1" applyAlignment="1">
      <alignment horizontal="center"/>
    </xf>
    <xf numFmtId="0" fontId="0" fillId="0" borderId="10" xfId="0" applyBorder="1" applyAlignment="1">
      <alignment vertical="top" wrapText="1"/>
    </xf>
    <xf numFmtId="0" fontId="21" fillId="0" borderId="15" xfId="0" applyFont="1" applyBorder="1" applyAlignment="1">
      <alignment vertical="top" wrapText="1"/>
    </xf>
    <xf numFmtId="0" fontId="21" fillId="0" borderId="1" xfId="0" applyFont="1" applyBorder="1" applyAlignment="1">
      <alignment vertical="top" wrapText="1"/>
    </xf>
    <xf numFmtId="0" fontId="17" fillId="6" borderId="15" xfId="0" applyFont="1" applyFill="1" applyBorder="1" applyAlignment="1">
      <alignment horizontal="center"/>
    </xf>
    <xf numFmtId="0" fontId="20" fillId="0" borderId="1" xfId="0" applyFont="1" applyBorder="1" applyAlignment="1">
      <alignment vertical="top" wrapText="1"/>
    </xf>
    <xf numFmtId="0" fontId="17" fillId="6" borderId="16" xfId="0" applyFont="1" applyFill="1" applyBorder="1" applyAlignment="1">
      <alignment horizontal="center"/>
    </xf>
    <xf numFmtId="0" fontId="17" fillId="13" borderId="17" xfId="0" applyFont="1" applyFill="1" applyBorder="1" applyAlignment="1">
      <alignment horizontal="center"/>
    </xf>
    <xf numFmtId="0" fontId="0" fillId="0" borderId="19" xfId="0" applyBorder="1" applyAlignment="1">
      <alignment vertical="top"/>
    </xf>
    <xf numFmtId="0" fontId="22" fillId="8" borderId="1" xfId="0" applyFont="1" applyFill="1" applyBorder="1" applyAlignment="1">
      <alignment horizontal="center"/>
    </xf>
    <xf numFmtId="0" fontId="22" fillId="8" borderId="12" xfId="0" applyFont="1" applyFill="1" applyBorder="1"/>
    <xf numFmtId="0" fontId="23" fillId="8" borderId="16" xfId="0" applyFont="1" applyFill="1" applyBorder="1" applyAlignment="1">
      <alignment horizontal="center"/>
    </xf>
    <xf numFmtId="0" fontId="23" fillId="8" borderId="17" xfId="0" applyFont="1" applyFill="1" applyBorder="1" applyAlignment="1">
      <alignment horizontal="center"/>
    </xf>
    <xf numFmtId="0" fontId="22" fillId="8" borderId="15" xfId="0" applyFont="1" applyFill="1" applyBorder="1" applyAlignment="1">
      <alignment vertical="top"/>
    </xf>
    <xf numFmtId="0" fontId="24" fillId="8" borderId="1" xfId="0" applyFont="1" applyFill="1" applyBorder="1" applyAlignment="1">
      <alignment vertical="top" wrapText="1"/>
    </xf>
    <xf numFmtId="0" fontId="23" fillId="8" borderId="1" xfId="0" applyFont="1" applyFill="1" applyBorder="1" applyAlignment="1">
      <alignment vertical="top"/>
    </xf>
    <xf numFmtId="0" fontId="25" fillId="8" borderId="10" xfId="0" applyFont="1" applyFill="1" applyBorder="1" applyAlignment="1">
      <alignment vertical="top" wrapText="1"/>
    </xf>
    <xf numFmtId="0" fontId="22" fillId="8" borderId="1" xfId="0" applyFont="1" applyFill="1" applyBorder="1" applyAlignment="1">
      <alignment vertical="top"/>
    </xf>
    <xf numFmtId="0" fontId="22" fillId="8" borderId="19" xfId="0" applyFont="1" applyFill="1" applyBorder="1" applyAlignment="1">
      <alignment vertical="top"/>
    </xf>
    <xf numFmtId="0" fontId="25" fillId="8" borderId="1" xfId="0" applyFont="1" applyFill="1" applyBorder="1" applyAlignment="1">
      <alignment vertical="top" wrapText="1"/>
    </xf>
    <xf numFmtId="0" fontId="22" fillId="8" borderId="16" xfId="0" applyFont="1" applyFill="1" applyBorder="1"/>
    <xf numFmtId="0" fontId="22" fillId="8" borderId="1" xfId="0" applyFont="1" applyFill="1" applyBorder="1" applyAlignment="1">
      <alignment horizontal="center" vertical="top"/>
    </xf>
    <xf numFmtId="0" fontId="22" fillId="8" borderId="10" xfId="0" applyFont="1" applyFill="1" applyBorder="1" applyAlignment="1">
      <alignment vertical="top"/>
    </xf>
    <xf numFmtId="0" fontId="21" fillId="0" borderId="1" xfId="0" applyFont="1" applyBorder="1" applyAlignment="1">
      <alignment vertical="top"/>
    </xf>
    <xf numFmtId="0" fontId="6" fillId="0" borderId="10" xfId="0" applyFont="1" applyBorder="1" applyAlignment="1">
      <alignment vertical="top"/>
    </xf>
    <xf numFmtId="0" fontId="22" fillId="8" borderId="1" xfId="0" applyFont="1" applyFill="1" applyBorder="1"/>
    <xf numFmtId="0" fontId="23" fillId="8" borderId="1" xfId="0" applyFont="1" applyFill="1" applyBorder="1" applyAlignment="1">
      <alignment horizontal="center"/>
    </xf>
    <xf numFmtId="0" fontId="21" fillId="0" borderId="16" xfId="0" applyFont="1" applyBorder="1" applyAlignment="1">
      <alignment vertical="top" wrapText="1"/>
    </xf>
    <xf numFmtId="0" fontId="0" fillId="0" borderId="17" xfId="0" applyBorder="1" applyAlignment="1">
      <alignment vertical="top" wrapText="1"/>
    </xf>
    <xf numFmtId="0" fontId="21" fillId="0" borderId="11" xfId="0" applyFont="1" applyBorder="1" applyAlignment="1">
      <alignment vertical="top" wrapText="1"/>
    </xf>
    <xf numFmtId="0" fontId="20" fillId="15" borderId="1" xfId="0" applyFont="1" applyFill="1" applyBorder="1" applyAlignment="1">
      <alignment horizontal="center"/>
    </xf>
    <xf numFmtId="0" fontId="20" fillId="15" borderId="1" xfId="0" applyFont="1" applyFill="1" applyBorder="1"/>
    <xf numFmtId="0" fontId="20" fillId="0" borderId="1" xfId="0" applyFont="1" applyBorder="1" applyAlignment="1">
      <alignment vertical="center"/>
    </xf>
    <xf numFmtId="0" fontId="20" fillId="0" borderId="1" xfId="0" applyFont="1" applyBorder="1" applyAlignment="1">
      <alignment vertical="center" wrapText="1"/>
    </xf>
    <xf numFmtId="0" fontId="18" fillId="0" borderId="1" xfId="0" applyFont="1" applyBorder="1" applyAlignment="1">
      <alignment vertical="top"/>
    </xf>
    <xf numFmtId="0" fontId="16" fillId="0" borderId="1" xfId="0" applyFont="1" applyBorder="1" applyAlignment="1">
      <alignment vertical="top" wrapText="1"/>
    </xf>
    <xf numFmtId="0" fontId="20" fillId="0" borderId="1" xfId="0" applyFont="1" applyBorder="1"/>
    <xf numFmtId="0" fontId="21" fillId="0" borderId="1" xfId="0" applyFont="1" applyBorder="1" applyAlignment="1">
      <alignment horizontal="right" vertical="center" wrapText="1"/>
    </xf>
    <xf numFmtId="0" fontId="20" fillId="0" borderId="1" xfId="0" applyFont="1" applyBorder="1" applyAlignment="1">
      <alignment horizontal="center"/>
    </xf>
    <xf numFmtId="0" fontId="20" fillId="0" borderId="10" xfId="0" applyFont="1" applyBorder="1"/>
    <xf numFmtId="0" fontId="20" fillId="15" borderId="1" xfId="0" applyFont="1" applyFill="1" applyBorder="1" applyAlignment="1">
      <alignment horizontal="center" vertical="top"/>
    </xf>
    <xf numFmtId="0" fontId="24" fillId="8" borderId="1" xfId="0" applyFont="1" applyFill="1" applyBorder="1" applyAlignment="1">
      <alignment horizontal="center"/>
    </xf>
    <xf numFmtId="0" fontId="24" fillId="8" borderId="1" xfId="0" applyFont="1" applyFill="1" applyBorder="1"/>
    <xf numFmtId="0" fontId="24" fillId="8" borderId="1" xfId="0" applyFont="1" applyFill="1" applyBorder="1" applyAlignment="1">
      <alignment vertical="center"/>
    </xf>
    <xf numFmtId="0" fontId="24" fillId="8" borderId="1" xfId="0" applyFont="1" applyFill="1" applyBorder="1" applyAlignment="1">
      <alignment vertical="center" wrapText="1"/>
    </xf>
    <xf numFmtId="0" fontId="26" fillId="8" borderId="1" xfId="0" applyFont="1" applyFill="1" applyBorder="1" applyAlignment="1">
      <alignment vertical="top"/>
    </xf>
    <xf numFmtId="0" fontId="27" fillId="8" borderId="1" xfId="0" applyFont="1" applyFill="1" applyBorder="1" applyAlignment="1">
      <alignment vertical="top" wrapText="1"/>
    </xf>
    <xf numFmtId="0" fontId="24" fillId="8" borderId="1" xfId="0" applyFont="1" applyFill="1" applyBorder="1" applyAlignment="1">
      <alignment horizontal="right" vertical="center"/>
    </xf>
    <xf numFmtId="0" fontId="0" fillId="8" borderId="1" xfId="0" applyFill="1" applyBorder="1" applyAlignment="1">
      <alignment horizontal="center"/>
    </xf>
    <xf numFmtId="0" fontId="20" fillId="8" borderId="1" xfId="0" applyFont="1" applyFill="1" applyBorder="1" applyAlignment="1">
      <alignment horizontal="center"/>
    </xf>
    <xf numFmtId="0" fontId="24" fillId="8" borderId="10" xfId="0" applyFont="1" applyFill="1" applyBorder="1"/>
    <xf numFmtId="0" fontId="20" fillId="0" borderId="1" xfId="0" applyFont="1" applyBorder="1" applyAlignment="1">
      <alignment horizontal="right" vertical="center"/>
    </xf>
    <xf numFmtId="0" fontId="18" fillId="0" borderId="1" xfId="0" applyFont="1" applyBorder="1"/>
    <xf numFmtId="0" fontId="16" fillId="0" borderId="1" xfId="0" applyFont="1" applyBorder="1" applyAlignment="1">
      <alignment horizontal="right" vertical="center"/>
    </xf>
    <xf numFmtId="0" fontId="16" fillId="0" borderId="1" xfId="0" applyFont="1" applyBorder="1" applyAlignment="1">
      <alignment vertical="center"/>
    </xf>
    <xf numFmtId="0" fontId="16" fillId="0" borderId="1" xfId="0" applyFont="1" applyBorder="1" applyAlignment="1">
      <alignment vertical="top"/>
    </xf>
    <xf numFmtId="0" fontId="20" fillId="0" borderId="1" xfId="0" applyFont="1" applyBorder="1" applyAlignment="1">
      <alignment vertical="top"/>
    </xf>
    <xf numFmtId="0" fontId="20" fillId="0" borderId="10" xfId="0" applyFont="1" applyBorder="1" applyAlignment="1">
      <alignment vertical="top"/>
    </xf>
    <xf numFmtId="0" fontId="0" fillId="0" borderId="1" xfId="0" applyBorder="1" applyAlignment="1">
      <alignment horizontal="right" vertical="center"/>
    </xf>
    <xf numFmtId="0" fontId="24" fillId="8" borderId="1" xfId="0" applyFont="1" applyFill="1" applyBorder="1" applyAlignment="1">
      <alignment horizontal="center" vertical="top"/>
    </xf>
    <xf numFmtId="0" fontId="20" fillId="15" borderId="12" xfId="0" applyFont="1" applyFill="1" applyBorder="1" applyAlignment="1">
      <alignment horizontal="center" vertical="top"/>
    </xf>
    <xf numFmtId="0" fontId="20" fillId="0" borderId="12" xfId="0" applyFont="1" applyBorder="1" applyAlignment="1">
      <alignment vertical="center"/>
    </xf>
    <xf numFmtId="0" fontId="24" fillId="8" borderId="19" xfId="0" applyFont="1" applyFill="1" applyBorder="1"/>
    <xf numFmtId="0" fontId="24" fillId="8" borderId="15" xfId="0" applyFont="1" applyFill="1" applyBorder="1" applyAlignment="1">
      <alignment vertical="center" wrapText="1"/>
    </xf>
    <xf numFmtId="0" fontId="20" fillId="15" borderId="17" xfId="0" applyFont="1" applyFill="1" applyBorder="1" applyAlignment="1">
      <alignment horizontal="center"/>
    </xf>
    <xf numFmtId="0" fontId="20" fillId="0" borderId="17" xfId="0" applyFont="1" applyBorder="1" applyAlignment="1">
      <alignment vertical="center"/>
    </xf>
    <xf numFmtId="0" fontId="23" fillId="8" borderId="15" xfId="0" applyFont="1" applyFill="1" applyBorder="1" applyAlignment="1">
      <alignment horizontal="center"/>
    </xf>
    <xf numFmtId="0" fontId="20" fillId="0" borderId="16" xfId="0" applyFont="1" applyBorder="1" applyAlignment="1">
      <alignment vertical="top" wrapText="1"/>
    </xf>
    <xf numFmtId="0" fontId="17" fillId="0" borderId="10" xfId="0" applyFont="1" applyBorder="1"/>
    <xf numFmtId="0" fontId="0" fillId="15" borderId="1" xfId="0" applyFill="1" applyBorder="1" applyAlignment="1">
      <alignment wrapText="1"/>
    </xf>
    <xf numFmtId="0" fontId="0" fillId="0" borderId="19" xfId="0" applyBorder="1"/>
    <xf numFmtId="0" fontId="6" fillId="15" borderId="1" xfId="0" applyFont="1" applyFill="1" applyBorder="1" applyAlignment="1">
      <alignment wrapText="1"/>
    </xf>
    <xf numFmtId="0" fontId="6" fillId="0" borderId="15" xfId="0" applyFont="1" applyBorder="1" applyAlignment="1">
      <alignment horizontal="right" vertical="center"/>
    </xf>
    <xf numFmtId="0" fontId="6" fillId="0" borderId="10" xfId="0" applyFont="1" applyBorder="1" applyAlignment="1">
      <alignment vertical="center"/>
    </xf>
    <xf numFmtId="0" fontId="0" fillId="15" borderId="1" xfId="0" applyFill="1" applyBorder="1" applyAlignment="1">
      <alignment horizontal="center" vertical="center"/>
    </xf>
    <xf numFmtId="0" fontId="0" fillId="0" borderId="15" xfId="0" applyBorder="1" applyAlignment="1">
      <alignment vertical="center"/>
    </xf>
    <xf numFmtId="0" fontId="6" fillId="0" borderId="16" xfId="0" applyFont="1" applyBorder="1" applyAlignment="1">
      <alignment horizontal="right" vertical="center"/>
    </xf>
    <xf numFmtId="0" fontId="6" fillId="0" borderId="16" xfId="0" applyFont="1" applyBorder="1" applyAlignment="1">
      <alignment vertical="center"/>
    </xf>
    <xf numFmtId="0" fontId="0" fillId="0" borderId="20" xfId="0" applyBorder="1"/>
    <xf numFmtId="0" fontId="17" fillId="0" borderId="14" xfId="0" applyFont="1" applyBorder="1"/>
    <xf numFmtId="0" fontId="21" fillId="0" borderId="1" xfId="0" applyFont="1" applyBorder="1" applyAlignment="1">
      <alignment vertical="center" wrapText="1"/>
    </xf>
    <xf numFmtId="0" fontId="0" fillId="0" borderId="19" xfId="0" applyBorder="1" applyAlignment="1">
      <alignment vertical="center"/>
    </xf>
    <xf numFmtId="0" fontId="21" fillId="0" borderId="15" xfId="0" applyFont="1" applyBorder="1" applyAlignment="1">
      <alignment vertical="center" wrapText="1"/>
    </xf>
    <xf numFmtId="0" fontId="0" fillId="0" borderId="16" xfId="0" applyBorder="1" applyAlignment="1">
      <alignment horizontal="right" vertical="center"/>
    </xf>
    <xf numFmtId="0" fontId="6" fillId="15" borderId="15" xfId="0" applyFont="1" applyFill="1" applyBorder="1" applyAlignment="1">
      <alignment wrapText="1"/>
    </xf>
    <xf numFmtId="0" fontId="6" fillId="15" borderId="13" xfId="0" applyFont="1" applyFill="1" applyBorder="1" applyAlignment="1">
      <alignment wrapText="1"/>
    </xf>
    <xf numFmtId="0" fontId="0" fillId="0" borderId="15" xfId="0" applyBorder="1" applyAlignment="1">
      <alignment horizontal="right" vertical="center"/>
    </xf>
    <xf numFmtId="0" fontId="6" fillId="0" borderId="1" xfId="0" applyFont="1" applyBorder="1" applyAlignment="1">
      <alignment vertical="center"/>
    </xf>
    <xf numFmtId="0" fontId="20" fillId="0" borderId="18" xfId="0" applyFont="1" applyBorder="1" applyAlignment="1">
      <alignment vertical="top" wrapText="1"/>
    </xf>
    <xf numFmtId="0" fontId="6" fillId="0" borderId="1" xfId="0" applyFont="1" applyBorder="1" applyAlignment="1">
      <alignment horizontal="right" vertical="center"/>
    </xf>
    <xf numFmtId="0" fontId="0" fillId="15" borderId="1" xfId="0" applyFill="1" applyBorder="1" applyAlignment="1">
      <alignment vertical="top" wrapText="1"/>
    </xf>
    <xf numFmtId="0" fontId="28" fillId="15" borderId="15" xfId="0" applyFont="1" applyFill="1" applyBorder="1" applyAlignment="1">
      <alignment vertical="center" wrapText="1"/>
    </xf>
    <xf numFmtId="0" fontId="21" fillId="0" borderId="13" xfId="0" applyFont="1" applyBorder="1" applyAlignment="1">
      <alignment horizontal="right" vertical="center" wrapText="1"/>
    </xf>
    <xf numFmtId="0" fontId="6" fillId="0" borderId="12" xfId="0" applyFont="1" applyBorder="1" applyAlignment="1">
      <alignment vertical="center"/>
    </xf>
    <xf numFmtId="0" fontId="0" fillId="15" borderId="17" xfId="0" applyFill="1" applyBorder="1" applyAlignment="1">
      <alignment wrapText="1"/>
    </xf>
    <xf numFmtId="0" fontId="0" fillId="0" borderId="11" xfId="0" applyBorder="1"/>
    <xf numFmtId="0" fontId="6" fillId="15" borderId="1" xfId="0" applyFont="1" applyFill="1" applyBorder="1" applyAlignment="1">
      <alignment vertical="top" wrapText="1"/>
    </xf>
    <xf numFmtId="0" fontId="6" fillId="15" borderId="17" xfId="0" applyFont="1" applyFill="1" applyBorder="1" applyAlignment="1">
      <alignment wrapText="1"/>
    </xf>
    <xf numFmtId="0" fontId="6" fillId="15" borderId="12" xfId="0" applyFont="1" applyFill="1" applyBorder="1" applyAlignment="1">
      <alignment wrapText="1"/>
    </xf>
    <xf numFmtId="0" fontId="0" fillId="0" borderId="13" xfId="0" applyBorder="1"/>
    <xf numFmtId="0" fontId="0" fillId="15" borderId="12" xfId="0" applyFill="1" applyBorder="1" applyAlignment="1">
      <alignment horizontal="center" vertical="center"/>
    </xf>
    <xf numFmtId="0" fontId="17" fillId="0" borderId="12" xfId="0" applyFont="1" applyBorder="1"/>
    <xf numFmtId="0" fontId="0" fillId="15" borderId="12" xfId="0" applyFill="1" applyBorder="1" applyAlignment="1">
      <alignment wrapText="1"/>
    </xf>
    <xf numFmtId="0" fontId="0" fillId="0" borderId="14" xfId="0" applyBorder="1"/>
    <xf numFmtId="0" fontId="6" fillId="0" borderId="12" xfId="0" applyFont="1" applyBorder="1" applyAlignment="1">
      <alignment horizontal="right" vertical="center"/>
    </xf>
    <xf numFmtId="0" fontId="0" fillId="15" borderId="10" xfId="0" applyFill="1" applyBorder="1" applyAlignment="1">
      <alignment wrapText="1"/>
    </xf>
    <xf numFmtId="0" fontId="0" fillId="0" borderId="17" xfId="0" applyBorder="1" applyAlignment="1">
      <alignment vertical="top"/>
    </xf>
    <xf numFmtId="0" fontId="6" fillId="0" borderId="17" xfId="0" applyFont="1" applyBorder="1" applyAlignment="1">
      <alignment horizontal="right" vertical="top"/>
    </xf>
    <xf numFmtId="0" fontId="6" fillId="0" borderId="13" xfId="0" applyFont="1" applyBorder="1" applyAlignment="1">
      <alignment vertical="top"/>
    </xf>
    <xf numFmtId="0" fontId="0" fillId="0" borderId="13" xfId="0" applyBorder="1" applyAlignment="1">
      <alignment vertical="top"/>
    </xf>
    <xf numFmtId="0" fontId="0" fillId="0" borderId="20" xfId="0" applyBorder="1" applyAlignment="1">
      <alignment vertical="top"/>
    </xf>
    <xf numFmtId="0" fontId="0" fillId="0" borderId="12" xfId="0" applyBorder="1" applyAlignment="1">
      <alignment vertical="top"/>
    </xf>
    <xf numFmtId="0" fontId="21" fillId="0" borderId="10" xfId="0" applyFont="1" applyBorder="1" applyAlignment="1">
      <alignment wrapText="1"/>
    </xf>
    <xf numFmtId="0" fontId="21" fillId="0" borderId="16" xfId="0" applyFont="1" applyBorder="1" applyAlignment="1">
      <alignment horizontal="right" vertical="center" wrapText="1"/>
    </xf>
    <xf numFmtId="0" fontId="21" fillId="0" borderId="16" xfId="0" applyFont="1" applyBorder="1" applyAlignment="1">
      <alignment wrapText="1"/>
    </xf>
    <xf numFmtId="0" fontId="21" fillId="0" borderId="17" xfId="0" applyFont="1" applyBorder="1" applyAlignment="1">
      <alignment vertical="top" wrapText="1"/>
    </xf>
    <xf numFmtId="0" fontId="0" fillId="0" borderId="16" xfId="0" applyBorder="1" applyAlignment="1">
      <alignment vertical="center" wrapText="1"/>
    </xf>
    <xf numFmtId="0" fontId="6" fillId="0" borderId="17" xfId="0" applyFont="1" applyBorder="1" applyAlignment="1">
      <alignment vertical="top"/>
    </xf>
    <xf numFmtId="0" fontId="21" fillId="0" borderId="21" xfId="0" applyFont="1" applyBorder="1" applyAlignment="1">
      <alignment vertical="top" wrapText="1"/>
    </xf>
    <xf numFmtId="0" fontId="20" fillId="0" borderId="22" xfId="0" applyFont="1" applyBorder="1" applyAlignment="1">
      <alignment vertical="center" wrapText="1"/>
    </xf>
    <xf numFmtId="0" fontId="17" fillId="0" borderId="21" xfId="0" applyFont="1" applyBorder="1" applyAlignment="1">
      <alignment vertical="top"/>
    </xf>
    <xf numFmtId="0" fontId="21" fillId="0" borderId="22" xfId="0" applyFont="1" applyBorder="1" applyAlignment="1">
      <alignment vertical="top" wrapText="1"/>
    </xf>
    <xf numFmtId="0" fontId="6" fillId="0" borderId="12" xfId="0" applyFont="1" applyBorder="1" applyAlignment="1">
      <alignment vertical="top"/>
    </xf>
    <xf numFmtId="0" fontId="17" fillId="0" borderId="15" xfId="0" applyFont="1" applyBorder="1" applyAlignment="1">
      <alignment vertical="top"/>
    </xf>
    <xf numFmtId="0" fontId="21" fillId="0" borderId="18" xfId="0" applyFont="1" applyBorder="1" applyAlignment="1">
      <alignment vertical="top" wrapText="1"/>
    </xf>
    <xf numFmtId="0" fontId="6" fillId="0" borderId="1" xfId="0" applyFont="1" applyBorder="1"/>
    <xf numFmtId="0" fontId="29" fillId="15" borderId="1" xfId="0" applyFont="1" applyFill="1" applyBorder="1" applyAlignment="1">
      <alignment vertical="top" wrapText="1"/>
    </xf>
    <xf numFmtId="0" fontId="6" fillId="0" borderId="10" xfId="0" applyFont="1" applyBorder="1" applyAlignment="1">
      <alignment horizontal="right" vertical="center"/>
    </xf>
    <xf numFmtId="0" fontId="6" fillId="15" borderId="1" xfId="0" applyFont="1" applyFill="1" applyBorder="1"/>
    <xf numFmtId="0" fontId="6" fillId="0" borderId="17" xfId="0" applyFont="1" applyBorder="1" applyAlignment="1">
      <alignment horizontal="right" vertical="center"/>
    </xf>
    <xf numFmtId="0" fontId="0" fillId="15" borderId="17" xfId="0" applyFill="1" applyBorder="1" applyAlignment="1">
      <alignment horizontal="center" vertical="center"/>
    </xf>
    <xf numFmtId="0" fontId="17" fillId="13" borderId="16" xfId="0" applyFont="1" applyFill="1" applyBorder="1" applyAlignment="1">
      <alignment horizontal="center"/>
    </xf>
    <xf numFmtId="0" fontId="17" fillId="0" borderId="11" xfId="0" applyFont="1" applyBorder="1" applyAlignment="1">
      <alignment vertical="top"/>
    </xf>
    <xf numFmtId="0" fontId="6" fillId="0" borderId="15" xfId="0" applyFont="1" applyBorder="1" applyAlignment="1">
      <alignment vertical="top" wrapText="1"/>
    </xf>
    <xf numFmtId="0" fontId="6" fillId="15" borderId="1" xfId="0" applyFont="1" applyFill="1" applyBorder="1" applyAlignment="1">
      <alignment vertical="top"/>
    </xf>
    <xf numFmtId="0" fontId="17" fillId="0" borderId="10" xfId="0" applyFont="1" applyBorder="1" applyAlignment="1">
      <alignment vertical="top"/>
    </xf>
    <xf numFmtId="0" fontId="17" fillId="6" borderId="22" xfId="0" applyFont="1" applyFill="1" applyBorder="1" applyAlignment="1">
      <alignment horizontal="center"/>
    </xf>
    <xf numFmtId="0" fontId="17" fillId="13" borderId="0" xfId="0" applyFont="1" applyFill="1" applyAlignment="1">
      <alignment horizontal="center"/>
    </xf>
    <xf numFmtId="0" fontId="17" fillId="0" borderId="15" xfId="0" applyFont="1" applyBorder="1" applyAlignment="1">
      <alignment vertical="center"/>
    </xf>
    <xf numFmtId="0" fontId="21" fillId="0" borderId="16" xfId="0" applyFont="1" applyBorder="1" applyAlignment="1">
      <alignment vertical="center" wrapText="1"/>
    </xf>
    <xf numFmtId="0" fontId="17" fillId="13" borderId="19" xfId="0" applyFont="1" applyFill="1" applyBorder="1" applyAlignment="1">
      <alignment horizontal="center"/>
    </xf>
    <xf numFmtId="0" fontId="17" fillId="0" borderId="15" xfId="0" applyFont="1" applyBorder="1"/>
    <xf numFmtId="0" fontId="0" fillId="15" borderId="15" xfId="0" applyFill="1" applyBorder="1" applyAlignment="1">
      <alignment wrapText="1"/>
    </xf>
    <xf numFmtId="0" fontId="17" fillId="0" borderId="16" xfId="0" applyFont="1" applyBorder="1" applyAlignment="1">
      <alignment vertical="top"/>
    </xf>
    <xf numFmtId="0" fontId="6" fillId="0" borderId="17" xfId="0" applyFont="1" applyBorder="1" applyAlignment="1">
      <alignment vertical="top" wrapText="1"/>
    </xf>
    <xf numFmtId="0" fontId="0" fillId="0" borderId="10" xfId="0" applyBorder="1" applyAlignment="1">
      <alignment horizontal="right" vertical="center"/>
    </xf>
    <xf numFmtId="0" fontId="6" fillId="0" borderId="1" xfId="0" applyFont="1" applyBorder="1" applyAlignment="1">
      <alignment vertical="top" wrapText="1"/>
    </xf>
    <xf numFmtId="0" fontId="0" fillId="0" borderId="17" xfId="0" applyBorder="1" applyAlignment="1">
      <alignment horizontal="right" vertical="center"/>
    </xf>
    <xf numFmtId="0" fontId="21" fillId="0" borderId="19" xfId="0" applyFont="1" applyBorder="1" applyAlignment="1">
      <alignment vertical="top" wrapText="1"/>
    </xf>
    <xf numFmtId="0" fontId="6" fillId="0" borderId="18" xfId="0" applyFont="1" applyBorder="1" applyAlignment="1">
      <alignment vertical="center" wrapText="1"/>
    </xf>
    <xf numFmtId="0" fontId="0" fillId="0" borderId="18" xfId="0" applyBorder="1"/>
    <xf numFmtId="0" fontId="17" fillId="0" borderId="17" xfId="0" applyFont="1" applyBorder="1" applyAlignment="1">
      <alignment vertical="center"/>
    </xf>
    <xf numFmtId="0" fontId="21" fillId="0" borderId="18" xfId="0" applyFont="1" applyBorder="1" applyAlignment="1">
      <alignment vertical="center" wrapText="1"/>
    </xf>
    <xf numFmtId="0" fontId="0" fillId="0" borderId="12" xfId="0" applyBorder="1" applyAlignment="1">
      <alignment horizontal="right" vertical="center"/>
    </xf>
    <xf numFmtId="0" fontId="6" fillId="0" borderId="16" xfId="0" applyFont="1" applyBorder="1" applyAlignment="1">
      <alignment vertical="top" wrapText="1"/>
    </xf>
    <xf numFmtId="0" fontId="17" fillId="13" borderId="15" xfId="0" applyFont="1" applyFill="1" applyBorder="1" applyAlignment="1">
      <alignment horizontal="center"/>
    </xf>
    <xf numFmtId="0" fontId="21" fillId="0" borderId="13" xfId="0" applyFont="1" applyBorder="1" applyAlignment="1">
      <alignment vertical="top" wrapText="1"/>
    </xf>
    <xf numFmtId="0" fontId="21" fillId="0" borderId="11" xfId="0" applyFont="1" applyBorder="1" applyAlignment="1">
      <alignment vertical="top"/>
    </xf>
    <xf numFmtId="0" fontId="0" fillId="0" borderId="18" xfId="0" applyBorder="1" applyAlignment="1">
      <alignment vertical="center" wrapText="1"/>
    </xf>
    <xf numFmtId="0" fontId="0" fillId="0" borderId="11" xfId="0" applyBorder="1" applyAlignment="1">
      <alignment vertical="top"/>
    </xf>
    <xf numFmtId="0" fontId="0" fillId="15" borderId="15" xfId="0" applyFill="1" applyBorder="1" applyAlignment="1">
      <alignment horizontal="center" vertical="center"/>
    </xf>
    <xf numFmtId="0" fontId="22" fillId="8" borderId="15" xfId="0" applyFont="1" applyFill="1" applyBorder="1"/>
    <xf numFmtId="0" fontId="24" fillId="8" borderId="16" xfId="0" applyFont="1" applyFill="1" applyBorder="1" applyAlignment="1">
      <alignment vertical="top" wrapText="1"/>
    </xf>
    <xf numFmtId="0" fontId="23" fillId="8" borderId="17" xfId="0" applyFont="1" applyFill="1" applyBorder="1" applyAlignment="1">
      <alignment vertical="top"/>
    </xf>
    <xf numFmtId="0" fontId="25" fillId="8" borderId="18" xfId="0" applyFont="1" applyFill="1" applyBorder="1" applyAlignment="1">
      <alignment vertical="top" wrapText="1"/>
    </xf>
    <xf numFmtId="0" fontId="25" fillId="8" borderId="11" xfId="0" applyFont="1" applyFill="1" applyBorder="1" applyAlignment="1">
      <alignment vertical="top" wrapText="1"/>
    </xf>
    <xf numFmtId="0" fontId="22" fillId="8" borderId="1" xfId="0" applyFont="1" applyFill="1" applyBorder="1" applyAlignment="1">
      <alignment horizontal="right" vertical="center"/>
    </xf>
    <xf numFmtId="0" fontId="22" fillId="8" borderId="17" xfId="0" applyFont="1" applyFill="1" applyBorder="1" applyAlignment="1">
      <alignment horizontal="center" vertical="center"/>
    </xf>
    <xf numFmtId="0" fontId="0" fillId="8" borderId="12" xfId="0" applyFill="1" applyBorder="1" applyAlignment="1">
      <alignment horizontal="center"/>
    </xf>
    <xf numFmtId="0" fontId="23" fillId="8" borderId="21" xfId="0" applyFont="1" applyFill="1" applyBorder="1" applyAlignment="1">
      <alignment vertical="top"/>
    </xf>
    <xf numFmtId="0" fontId="0" fillId="8" borderId="21" xfId="0" applyFill="1" applyBorder="1" applyAlignment="1">
      <alignment horizontal="center"/>
    </xf>
    <xf numFmtId="0" fontId="22" fillId="8" borderId="17" xfId="0" applyFont="1" applyFill="1" applyBorder="1"/>
    <xf numFmtId="0" fontId="6" fillId="0" borderId="16" xfId="0" applyFont="1" applyBorder="1" applyAlignment="1">
      <alignment vertical="center" wrapText="1"/>
    </xf>
    <xf numFmtId="0" fontId="21" fillId="0" borderId="17" xfId="0" applyFont="1" applyBorder="1" applyAlignment="1">
      <alignment vertical="center" wrapText="1"/>
    </xf>
    <xf numFmtId="0" fontId="0" fillId="0" borderId="12" xfId="0" applyBorder="1" applyAlignment="1">
      <alignment vertical="center"/>
    </xf>
    <xf numFmtId="0" fontId="17" fillId="0" borderId="21" xfId="0" applyFont="1" applyBorder="1" applyAlignment="1">
      <alignment vertical="center"/>
    </xf>
    <xf numFmtId="0" fontId="21" fillId="0" borderId="22" xfId="0" applyFont="1" applyBorder="1" applyAlignment="1">
      <alignment vertical="center" wrapText="1"/>
    </xf>
    <xf numFmtId="0" fontId="6" fillId="0" borderId="12" xfId="0" applyFont="1" applyBorder="1" applyAlignment="1">
      <alignment vertical="top" wrapText="1"/>
    </xf>
    <xf numFmtId="0" fontId="0" fillId="0" borderId="1" xfId="0" applyBorder="1" applyAlignment="1">
      <alignment horizontal="center" vertical="center"/>
    </xf>
    <xf numFmtId="0" fontId="17" fillId="6" borderId="1" xfId="0" applyFont="1" applyFill="1" applyBorder="1" applyAlignment="1">
      <alignment horizontal="center"/>
    </xf>
    <xf numFmtId="0" fontId="30" fillId="0" borderId="1" xfId="0" applyFont="1" applyBorder="1"/>
    <xf numFmtId="0" fontId="17" fillId="6" borderId="17" xfId="0" applyFont="1" applyFill="1" applyBorder="1" applyAlignment="1">
      <alignment horizontal="center"/>
    </xf>
    <xf numFmtId="0" fontId="31" fillId="0" borderId="0" xfId="0" applyFont="1"/>
    <xf numFmtId="0" fontId="17" fillId="9" borderId="1" xfId="0" applyFont="1" applyFill="1" applyBorder="1" applyAlignment="1">
      <alignment horizontal="center" vertical="center" wrapText="1"/>
    </xf>
    <xf numFmtId="0" fontId="17" fillId="16" borderId="1" xfId="0" applyFont="1" applyFill="1" applyBorder="1" applyAlignment="1">
      <alignment horizontal="center" vertical="center" wrapText="1"/>
    </xf>
    <xf numFmtId="0" fontId="17" fillId="17" borderId="1" xfId="0" applyFont="1" applyFill="1" applyBorder="1" applyAlignment="1">
      <alignment horizontal="center" vertical="center" wrapText="1"/>
    </xf>
    <xf numFmtId="0" fontId="17" fillId="18" borderId="1" xfId="0" applyFont="1" applyFill="1" applyBorder="1" applyAlignment="1">
      <alignment horizontal="center" vertical="center" wrapText="1"/>
    </xf>
    <xf numFmtId="0" fontId="17" fillId="19" borderId="1" xfId="0" applyFont="1" applyFill="1" applyBorder="1" applyAlignment="1">
      <alignment horizontal="center" vertical="center" wrapText="1"/>
    </xf>
    <xf numFmtId="0" fontId="31" fillId="0" borderId="0" xfId="0" applyFont="1" applyAlignment="1">
      <alignment wrapText="1"/>
    </xf>
    <xf numFmtId="0" fontId="18" fillId="9" borderId="1" xfId="0" applyFont="1" applyFill="1" applyBorder="1" applyAlignment="1">
      <alignment horizontal="center" vertical="center" wrapText="1"/>
    </xf>
    <xf numFmtId="0" fontId="18" fillId="16" borderId="1" xfId="0" applyFont="1" applyFill="1" applyBorder="1" applyAlignment="1">
      <alignment horizontal="center" vertical="center" wrapText="1"/>
    </xf>
    <xf numFmtId="0" fontId="18" fillId="17" borderId="1" xfId="0" applyFont="1" applyFill="1" applyBorder="1" applyAlignment="1">
      <alignment horizontal="center" vertical="center" wrapText="1"/>
    </xf>
    <xf numFmtId="0" fontId="18" fillId="17" borderId="1" xfId="0" applyFont="1" applyFill="1" applyBorder="1" applyAlignment="1">
      <alignment horizontal="left" vertical="center" wrapText="1"/>
    </xf>
    <xf numFmtId="0" fontId="18" fillId="18" borderId="1" xfId="0" applyFont="1" applyFill="1" applyBorder="1" applyAlignment="1">
      <alignment horizontal="center" vertical="center" wrapText="1"/>
    </xf>
    <xf numFmtId="0" fontId="18" fillId="18" borderId="1" xfId="0" applyFont="1" applyFill="1" applyBorder="1" applyAlignment="1">
      <alignment horizontal="left" vertical="center" wrapText="1"/>
    </xf>
    <xf numFmtId="0" fontId="18" fillId="19" borderId="1" xfId="0" applyFont="1" applyFill="1" applyBorder="1" applyAlignment="1">
      <alignment horizontal="center" vertical="center" wrapText="1"/>
    </xf>
    <xf numFmtId="0" fontId="18" fillId="19" borderId="1" xfId="0" applyFont="1" applyFill="1" applyBorder="1" applyAlignment="1">
      <alignment horizontal="left" vertical="center" wrapText="1"/>
    </xf>
    <xf numFmtId="0" fontId="18" fillId="0" borderId="0" xfId="0" applyFont="1" applyAlignment="1">
      <alignment horizontal="left" vertical="center" wrapText="1"/>
    </xf>
    <xf numFmtId="0" fontId="0" fillId="0" borderId="0" xfId="0" applyAlignment="1">
      <alignment wrapText="1"/>
    </xf>
    <xf numFmtId="0" fontId="0" fillId="9" borderId="1" xfId="0" applyFill="1" applyBorder="1" applyAlignment="1">
      <alignment horizontal="center" vertical="center" wrapText="1"/>
    </xf>
    <xf numFmtId="0" fontId="0" fillId="0" borderId="0" xfId="0" applyAlignment="1">
      <alignment vertical="center"/>
    </xf>
    <xf numFmtId="0" fontId="17" fillId="21" borderId="1" xfId="0" applyFont="1" applyFill="1" applyBorder="1" applyAlignment="1">
      <alignment vertical="center"/>
    </xf>
    <xf numFmtId="0" fontId="17" fillId="20" borderId="1" xfId="0" applyFont="1" applyFill="1" applyBorder="1" applyAlignment="1">
      <alignment horizontal="center" vertical="center" wrapText="1"/>
    </xf>
    <xf numFmtId="0" fontId="20" fillId="0" borderId="1" xfId="0" applyFont="1" applyBorder="1" applyAlignment="1">
      <alignment horizontal="center" vertical="center" wrapText="1"/>
    </xf>
    <xf numFmtId="0" fontId="0" fillId="0" borderId="1" xfId="0" applyBorder="1" applyAlignment="1">
      <alignment horizontal="center" vertical="center" wrapText="1"/>
    </xf>
    <xf numFmtId="0" fontId="17" fillId="6" borderId="1" xfId="0" applyFont="1" applyFill="1" applyBorder="1" applyAlignment="1">
      <alignment horizontal="center" vertical="center" wrapText="1"/>
    </xf>
    <xf numFmtId="0" fontId="17" fillId="0" borderId="15" xfId="0" applyFont="1" applyBorder="1" applyAlignment="1">
      <alignment horizontal="center" vertical="center" wrapText="1"/>
    </xf>
    <xf numFmtId="0" fontId="17" fillId="6" borderId="12" xfId="0" applyFont="1" applyFill="1" applyBorder="1" applyAlignment="1">
      <alignment horizontal="center" vertical="center" wrapText="1"/>
    </xf>
    <xf numFmtId="0" fontId="18" fillId="6"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9" fillId="10" borderId="12" xfId="0" applyFont="1" applyFill="1" applyBorder="1" applyAlignment="1">
      <alignment horizontal="center" vertical="center"/>
    </xf>
    <xf numFmtId="0" fontId="19" fillId="22" borderId="21" xfId="0" applyFont="1" applyFill="1" applyBorder="1" applyAlignment="1">
      <alignment horizontal="center" vertical="center"/>
    </xf>
    <xf numFmtId="0" fontId="20" fillId="0" borderId="16" xfId="0" applyFont="1" applyBorder="1" applyAlignment="1">
      <alignment horizontal="center" vertical="center" wrapText="1"/>
    </xf>
    <xf numFmtId="0" fontId="17" fillId="0" borderId="1" xfId="0" applyFont="1" applyBorder="1" applyAlignment="1">
      <alignment horizontal="center" vertical="top"/>
    </xf>
    <xf numFmtId="0" fontId="21" fillId="0" borderId="10" xfId="0" applyFont="1" applyBorder="1" applyAlignment="1">
      <alignment horizontal="center" vertical="top" wrapText="1"/>
    </xf>
    <xf numFmtId="0" fontId="20" fillId="0" borderId="1" xfId="0" applyFont="1" applyBorder="1" applyAlignment="1">
      <alignment horizontal="center" vertical="center"/>
    </xf>
    <xf numFmtId="0" fontId="17" fillId="0" borderId="1" xfId="0" applyFont="1" applyBorder="1" applyAlignment="1">
      <alignment horizontal="center" vertical="center"/>
    </xf>
    <xf numFmtId="0" fontId="34" fillId="0" borderId="1" xfId="0" applyFont="1" applyBorder="1" applyAlignment="1">
      <alignment vertical="center"/>
    </xf>
    <xf numFmtId="0" fontId="34" fillId="0" borderId="10" xfId="0" applyFont="1" applyBorder="1" applyAlignment="1">
      <alignment vertical="center"/>
    </xf>
    <xf numFmtId="0" fontId="20" fillId="15" borderId="1" xfId="0" applyFont="1" applyFill="1" applyBorder="1" applyAlignment="1">
      <alignment horizontal="center" vertical="center"/>
    </xf>
    <xf numFmtId="0" fontId="20" fillId="15" borderId="1" xfId="0" applyFont="1" applyFill="1" applyBorder="1" applyAlignment="1">
      <alignment vertical="center"/>
    </xf>
    <xf numFmtId="0" fontId="0" fillId="0" borderId="12" xfId="0" applyBorder="1" applyAlignment="1">
      <alignment horizontal="center" vertical="center"/>
    </xf>
    <xf numFmtId="0" fontId="20" fillId="0" borderId="21" xfId="0" applyFont="1" applyBorder="1" applyAlignment="1">
      <alignment horizontal="center" vertical="center"/>
    </xf>
    <xf numFmtId="0" fontId="17" fillId="0" borderId="1" xfId="0" applyFont="1" applyBorder="1" applyAlignment="1">
      <alignment vertical="center"/>
    </xf>
    <xf numFmtId="0" fontId="0" fillId="0" borderId="11" xfId="0" applyBorder="1" applyAlignment="1">
      <alignment vertical="center"/>
    </xf>
    <xf numFmtId="0" fontId="17" fillId="0" borderId="17" xfId="0" applyFont="1" applyBorder="1" applyAlignment="1">
      <alignment horizontal="center" vertical="center"/>
    </xf>
    <xf numFmtId="0" fontId="0" fillId="0" borderId="16" xfId="0" applyBorder="1" applyAlignment="1">
      <alignment horizontal="center" vertical="center"/>
    </xf>
    <xf numFmtId="0" fontId="0" fillId="0" borderId="0" xfId="0" applyAlignment="1">
      <alignment vertical="top"/>
    </xf>
    <xf numFmtId="0" fontId="0" fillId="0" borderId="0" xfId="0" applyAlignment="1">
      <alignment horizontal="left"/>
    </xf>
    <xf numFmtId="0" fontId="4" fillId="0" borderId="0" xfId="1" applyBorder="1" applyAlignment="1" applyProtection="1">
      <alignment horizontal="left"/>
    </xf>
    <xf numFmtId="0" fontId="20" fillId="23" borderId="1" xfId="0" applyFont="1" applyFill="1" applyBorder="1" applyAlignment="1">
      <alignment vertical="top" wrapText="1"/>
    </xf>
    <xf numFmtId="0" fontId="20" fillId="24" borderId="1" xfId="0" applyFont="1" applyFill="1" applyBorder="1" applyAlignment="1">
      <alignment vertical="top" wrapText="1"/>
    </xf>
    <xf numFmtId="0" fontId="20" fillId="24" borderId="1" xfId="0" applyFont="1" applyFill="1" applyBorder="1" applyAlignment="1">
      <alignment vertical="top"/>
    </xf>
    <xf numFmtId="0" fontId="17" fillId="0" borderId="0" xfId="0" applyFont="1" applyAlignment="1">
      <alignment horizontal="center" vertical="center" wrapText="1"/>
    </xf>
    <xf numFmtId="0" fontId="0" fillId="0" borderId="0" xfId="0" applyAlignment="1">
      <alignment vertical="center" wrapText="1"/>
    </xf>
    <xf numFmtId="165" fontId="0" fillId="0" borderId="0" xfId="0" applyNumberFormat="1" applyAlignment="1">
      <alignment vertical="center"/>
    </xf>
    <xf numFmtId="0" fontId="4" fillId="0" borderId="0" xfId="1" applyBorder="1" applyAlignment="1" applyProtection="1">
      <alignment vertical="center"/>
    </xf>
    <xf numFmtId="0" fontId="32" fillId="9" borderId="1" xfId="0" applyFont="1" applyFill="1" applyBorder="1" applyAlignment="1">
      <alignment horizontal="center" vertical="center" wrapText="1"/>
    </xf>
    <xf numFmtId="0" fontId="33" fillId="16" borderId="1" xfId="0" applyFont="1" applyFill="1" applyBorder="1" applyAlignment="1">
      <alignment horizontal="center" vertical="center" wrapText="1"/>
    </xf>
    <xf numFmtId="0" fontId="32" fillId="17" borderId="1" xfId="0" applyFont="1" applyFill="1" applyBorder="1" applyAlignment="1">
      <alignment horizontal="center" vertical="center" wrapText="1"/>
    </xf>
    <xf numFmtId="0" fontId="32" fillId="20" borderId="1" xfId="0" applyFont="1" applyFill="1" applyBorder="1" applyAlignment="1">
      <alignment horizontal="center" vertical="center" wrapText="1"/>
    </xf>
    <xf numFmtId="0" fontId="32" fillId="18" borderId="1" xfId="0" applyFont="1" applyFill="1" applyBorder="1" applyAlignment="1">
      <alignment horizontal="center" vertical="center"/>
    </xf>
    <xf numFmtId="0" fontId="17" fillId="6" borderId="1" xfId="0" applyFont="1" applyFill="1" applyBorder="1" applyAlignment="1">
      <alignment horizontal="center" vertical="center" wrapText="1"/>
    </xf>
    <xf numFmtId="0" fontId="0" fillId="0" borderId="10" xfId="0" applyBorder="1" applyAlignment="1">
      <alignment horizontal="center"/>
    </xf>
    <xf numFmtId="0" fontId="20" fillId="0" borderId="1" xfId="0" applyFont="1" applyBorder="1" applyAlignment="1">
      <alignment horizontal="center" vertical="center"/>
    </xf>
    <xf numFmtId="0" fontId="17" fillId="0" borderId="1" xfId="0" applyFont="1" applyBorder="1" applyAlignment="1">
      <alignment horizontal="center" vertical="center"/>
    </xf>
    <xf numFmtId="0" fontId="2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wrapText="1"/>
    </xf>
    <xf numFmtId="0" fontId="20" fillId="15" borderId="1" xfId="0" applyFont="1" applyFill="1" applyBorder="1" applyAlignment="1">
      <alignment horizontal="center" vertical="center"/>
    </xf>
    <xf numFmtId="0" fontId="18" fillId="15" borderId="1" xfId="0" applyFont="1" applyFill="1" applyBorder="1" applyAlignment="1">
      <alignment horizontal="center" vertical="center"/>
    </xf>
    <xf numFmtId="0" fontId="0" fillId="0" borderId="1" xfId="0" applyBorder="1" applyAlignment="1">
      <alignment horizontal="center" vertical="center" wrapText="1"/>
    </xf>
    <xf numFmtId="0" fontId="0" fillId="15" borderId="1" xfId="0" applyFill="1" applyBorder="1" applyAlignment="1">
      <alignment horizontal="center" vertical="center"/>
    </xf>
    <xf numFmtId="0" fontId="35" fillId="0" borderId="1" xfId="0" applyFont="1" applyBorder="1" applyAlignment="1">
      <alignment horizontal="center" vertical="center"/>
    </xf>
    <xf numFmtId="0" fontId="35" fillId="0" borderId="1" xfId="0" applyFont="1" applyBorder="1" applyAlignment="1">
      <alignment horizontal="center" vertical="center" wrapText="1"/>
    </xf>
    <xf numFmtId="0" fontId="35" fillId="0" borderId="1" xfId="0" applyFont="1" applyBorder="1" applyAlignment="1">
      <alignment horizontal="center"/>
    </xf>
    <xf numFmtId="0" fontId="20" fillId="0" borderId="12" xfId="0" applyFont="1" applyBorder="1" applyAlignment="1">
      <alignment horizontal="center" vertical="center"/>
    </xf>
    <xf numFmtId="0" fontId="17" fillId="0" borderId="12" xfId="0" applyFont="1" applyBorder="1" applyAlignment="1">
      <alignment horizontal="center" vertical="center"/>
    </xf>
    <xf numFmtId="0" fontId="21" fillId="0" borderId="12" xfId="0" applyFont="1" applyBorder="1" applyAlignment="1">
      <alignment horizontal="center" vertical="center"/>
    </xf>
    <xf numFmtId="0" fontId="36" fillId="0" borderId="1" xfId="0" applyFont="1" applyBorder="1" applyAlignment="1">
      <alignment horizontal="center" vertical="center"/>
    </xf>
    <xf numFmtId="0" fontId="37" fillId="23" borderId="1" xfId="0" applyFont="1" applyFill="1" applyBorder="1" applyAlignment="1">
      <alignment horizontal="center" vertical="top" wrapText="1"/>
    </xf>
    <xf numFmtId="0" fontId="37" fillId="24" borderId="1" xfId="0" applyFont="1" applyFill="1" applyBorder="1" applyAlignment="1">
      <alignment horizontal="center" vertical="top" wrapText="1"/>
    </xf>
    <xf numFmtId="0" fontId="0" fillId="0" borderId="0" xfId="0" pivotButton="1"/>
    <xf numFmtId="0" fontId="0" fillId="0" borderId="0" xfId="0" applyNumberFormat="1"/>
  </cellXfs>
  <cellStyles count="6">
    <cellStyle name="Good 2" xfId="2" xr:uid="{00000000-0005-0000-0000-000006000000}"/>
    <cellStyle name="Hyperlink" xfId="1" builtinId="8"/>
    <cellStyle name="Normal" xfId="0" builtinId="0"/>
    <cellStyle name="Normal 2" xfId="3" xr:uid="{00000000-0005-0000-0000-000007000000}"/>
    <cellStyle name="Normal 3" xfId="4" xr:uid="{00000000-0005-0000-0000-000008000000}"/>
    <cellStyle name="Normal 4" xfId="5" xr:uid="{00000000-0005-0000-0000-000009000000}"/>
  </cellStyles>
  <dxfs count="31">
    <dxf>
      <font>
        <b/>
        <i val="0"/>
      </font>
      <fill>
        <patternFill>
          <bgColor rgb="FFFFFF00"/>
        </patternFill>
      </fill>
    </dxf>
    <dxf>
      <font>
        <color rgb="FF9C0006"/>
      </font>
      <fill>
        <patternFill>
          <bgColor rgb="FFFFC7CE"/>
        </patternFill>
      </fill>
    </dxf>
    <dxf>
      <font>
        <color rgb="FF595959"/>
      </font>
      <fill>
        <patternFill>
          <bgColor rgb="FFA6A6A6"/>
        </patternFill>
      </fill>
    </dxf>
    <dxf>
      <font>
        <color rgb="FF595959"/>
      </font>
      <fill>
        <patternFill>
          <bgColor rgb="FFA6A6A6"/>
        </patternFill>
      </fill>
    </dxf>
    <dxf>
      <font>
        <b/>
        <i val="0"/>
      </font>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595959"/>
      </font>
      <fill>
        <patternFill>
          <bgColor rgb="FFA6A6A6"/>
        </patternFill>
      </fill>
    </dxf>
    <dxf>
      <font>
        <color rgb="FF9C0006"/>
      </font>
      <fill>
        <patternFill>
          <bgColor rgb="FFFFC7CE"/>
        </patternFill>
      </fill>
    </dxf>
    <dxf>
      <font>
        <b/>
        <i val="0"/>
      </font>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767171"/>
      <rgbColor rgb="FF5B9BD5"/>
      <rgbColor rgb="FF993366"/>
      <rgbColor rgb="FFFFF2CC"/>
      <rgbColor rgb="FFDEEBF7"/>
      <rgbColor rgb="FF660066"/>
      <rgbColor rgb="FFDAE3F3"/>
      <rgbColor rgb="FF0563C1"/>
      <rgbColor rgb="FFDFC9EF"/>
      <rgbColor rgb="FF000080"/>
      <rgbColor rgb="FFFF00FF"/>
      <rgbColor rgb="FFE7E6E6"/>
      <rgbColor rgb="FF00FFFF"/>
      <rgbColor rgb="FF800080"/>
      <rgbColor rgb="FF800000"/>
      <rgbColor rgb="FF008080"/>
      <rgbColor rgb="FF0000FF"/>
      <rgbColor rgb="FF00CCFF"/>
      <rgbColor rgb="FFE2F0D9"/>
      <rgbColor rgb="FFC6EFCE"/>
      <rgbColor rgb="FFFBE5D6"/>
      <rgbColor rgb="FFC6E0B4"/>
      <rgbColor rgb="FFF4B183"/>
      <rgbColor rgb="FFFFC7CE"/>
      <rgbColor rgb="FFF8CBAD"/>
      <rgbColor rgb="FF2E75B6"/>
      <rgbColor rgb="FF33CCCC"/>
      <rgbColor rgb="FFA9D18E"/>
      <rgbColor rgb="FFD9D9D9"/>
      <rgbColor rgb="FFF2F2F2"/>
      <rgbColor rgb="FFC65911"/>
      <rgbColor rgb="FF595959"/>
      <rgbColor rgb="FFA6A6A6"/>
      <rgbColor rgb="FF002060"/>
      <rgbColor rgb="FF339966"/>
      <rgbColor rgb="FF181818"/>
      <rgbColor rgb="FF444444"/>
      <rgbColor rgb="FF993300"/>
      <rgbColor rgb="FF993366"/>
      <rgbColor rgb="FF1F4E7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hyperlink" Target="https://confluence.devops.lloydsbanking.com/display/CCTR/BIG+Query+Data+Types" TargetMode="External"/><Relationship Id="rId1" Type="http://schemas.openxmlformats.org/officeDocument/2006/relationships/hyperlink" Target="https://confluence.devops.lloydsbanking.com/display/CCTR/Data+Mapping+Checklists"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571320</xdr:colOff>
      <xdr:row>43</xdr:row>
      <xdr:rowOff>123480</xdr:rowOff>
    </xdr:to>
    <xdr:sp macro="" textlink="">
      <xdr:nvSpPr>
        <xdr:cNvPr id="2" name="TextBox 1">
          <a:extLst>
            <a:ext uri="{FF2B5EF4-FFF2-40B4-BE49-F238E27FC236}">
              <a16:creationId xmlns:a16="http://schemas.microsoft.com/office/drawing/2014/main" id="{00000000-0008-0000-0100-000002000000}"/>
            </a:ext>
          </a:extLst>
        </xdr:cNvPr>
        <xdr:cNvSpPr/>
      </xdr:nvSpPr>
      <xdr:spPr>
        <a:xfrm>
          <a:off x="0" y="0"/>
          <a:ext cx="17800200" cy="7905240"/>
        </a:xfrm>
        <a:prstGeom prst="rect">
          <a:avLst/>
        </a:prstGeom>
        <a:solidFill>
          <a:schemeClr val="lt1"/>
        </a:solidFill>
        <a:ln w="9525">
          <a:solidFill>
            <a:srgbClr val="FFFFFF">
              <a:shade val="50000"/>
            </a:srgbClr>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GB" sz="1600" b="1" u="sng" strike="noStrike" spc="-1">
              <a:solidFill>
                <a:schemeClr val="dk1"/>
              </a:solidFill>
              <a:uFillTx/>
              <a:latin typeface="Calibri"/>
            </a:rPr>
            <a:t>General Instructions</a:t>
          </a:r>
          <a:br/>
          <a:endParaRPr lang="en-GB" sz="1600" b="0" strike="noStrike" spc="-1">
            <a:latin typeface="Times New Roman"/>
          </a:endParaRPr>
        </a:p>
        <a:p>
          <a:pPr>
            <a:lnSpc>
              <a:spcPct val="100000"/>
            </a:lnSpc>
          </a:pPr>
          <a:r>
            <a:rPr lang="en-GB" sz="1100" b="0" strike="noStrike" spc="-1">
              <a:solidFill>
                <a:schemeClr val="dk1"/>
              </a:solidFill>
              <a:latin typeface="Calibri"/>
            </a:rPr>
            <a:t>1. Enter required information in the Version Control worksheet</a:t>
          </a:r>
          <a:endParaRPr lang="en-GB" sz="1100" b="0" strike="noStrike" spc="-1">
            <a:latin typeface="Times New Roman"/>
          </a:endParaRPr>
        </a:p>
        <a:p>
          <a:pPr>
            <a:lnSpc>
              <a:spcPct val="100000"/>
            </a:lnSpc>
          </a:pPr>
          <a:r>
            <a:rPr lang="en-GB" sz="1100" b="0" strike="noStrike" spc="-1">
              <a:solidFill>
                <a:schemeClr val="dk1"/>
              </a:solidFill>
              <a:latin typeface="Calibri"/>
            </a:rPr>
            <a:t>2. Update the Key-Information worksheet, specifically the nCino data model version you are using in this mapping document</a:t>
          </a:r>
          <a:endParaRPr lang="en-GB" sz="1100" b="0" strike="noStrike" spc="-1">
            <a:latin typeface="Times New Roman"/>
          </a:endParaRPr>
        </a:p>
        <a:p>
          <a:pPr>
            <a:lnSpc>
              <a:spcPct val="100000"/>
            </a:lnSpc>
          </a:pPr>
          <a:r>
            <a:rPr lang="en-GB" sz="1100" b="0" strike="noStrike" spc="-1">
              <a:solidFill>
                <a:schemeClr val="dk1"/>
              </a:solidFill>
              <a:latin typeface="Calibri"/>
            </a:rPr>
            <a:t>3. List out all data objects and their attributes with the meta data you will be targeting in this mapping document</a:t>
          </a:r>
          <a:endParaRPr lang="en-GB" sz="1100" b="0" strike="noStrike" spc="-1">
            <a:latin typeface="Times New Roman"/>
          </a:endParaRPr>
        </a:p>
        <a:p>
          <a:pPr>
            <a:lnSpc>
              <a:spcPct val="100000"/>
            </a:lnSpc>
          </a:pPr>
          <a:r>
            <a:rPr lang="en-GB" sz="1100" b="0" strike="noStrike" spc="-1">
              <a:solidFill>
                <a:schemeClr val="dk1"/>
              </a:solidFill>
              <a:latin typeface="Calibri"/>
            </a:rPr>
            <a:t>4. Start Mapping!</a:t>
          </a:r>
          <a:endParaRPr lang="en-GB" sz="1100" b="0" strike="noStrike" spc="-1">
            <a:latin typeface="Times New Roman"/>
          </a:endParaRPr>
        </a:p>
        <a:p>
          <a:pPr>
            <a:lnSpc>
              <a:spcPct val="100000"/>
            </a:lnSpc>
          </a:pPr>
          <a:endParaRPr lang="en-GB" sz="1100" b="0" strike="noStrike" spc="-1">
            <a:latin typeface="Times New Roman"/>
          </a:endParaRPr>
        </a:p>
        <a:p>
          <a:pPr>
            <a:lnSpc>
              <a:spcPct val="100000"/>
            </a:lnSpc>
            <a:tabLst>
              <a:tab pos="0" algn="l"/>
            </a:tabLst>
          </a:pPr>
          <a:r>
            <a:rPr lang="en-GB" sz="1600" b="1" u="sng" strike="noStrike" spc="-1">
              <a:solidFill>
                <a:schemeClr val="dk1"/>
              </a:solidFill>
              <a:uFillTx/>
              <a:latin typeface="Calibri"/>
            </a:rPr>
            <a:t>Mapping Instructions for the RAW and STAGING Layers</a:t>
          </a:r>
          <a:br/>
          <a:r>
            <a:rPr lang="en-GB" sz="1100" b="0" strike="noStrike" spc="-1">
              <a:solidFill>
                <a:schemeClr val="dk1"/>
              </a:solidFill>
              <a:latin typeface="Calibri"/>
            </a:rPr>
            <a:t>1. The RAW layer will be  the set of tables created to receive the data from source and should reflect source objects and attributes exactly.</a:t>
          </a:r>
          <a:endParaRPr lang="en-GB" sz="1100" b="0" strike="noStrike" spc="-1">
            <a:latin typeface="Times New Roman"/>
          </a:endParaRPr>
        </a:p>
        <a:p>
          <a:pPr>
            <a:lnSpc>
              <a:spcPct val="100000"/>
            </a:lnSpc>
            <a:tabLst>
              <a:tab pos="0" algn="l"/>
            </a:tabLst>
          </a:pPr>
          <a:r>
            <a:rPr lang="en-GB" sz="1100" b="0" strike="noStrike" spc="-1">
              <a:solidFill>
                <a:schemeClr val="dk1"/>
              </a:solidFill>
              <a:latin typeface="Calibri"/>
            </a:rPr>
            <a:t>     Since it is likely that most if not all source data will be received via CSV files, the RAW data objects will apply minimal data checking: all columns are of the STRING datatype and no check is performed for mandatory fields </a:t>
          </a:r>
          <a:endParaRPr lang="en-GB" sz="1100" b="0" strike="noStrike" spc="-1">
            <a:latin typeface="Times New Roman"/>
          </a:endParaRPr>
        </a:p>
        <a:p>
          <a:pPr>
            <a:lnSpc>
              <a:spcPct val="100000"/>
            </a:lnSpc>
            <a:tabLst>
              <a:tab pos="0" algn="l"/>
            </a:tabLst>
          </a:pPr>
          <a:r>
            <a:rPr lang="en-GB" sz="1100" b="0" strike="noStrike" spc="-1">
              <a:solidFill>
                <a:schemeClr val="dk1"/>
              </a:solidFill>
              <a:latin typeface="Calibri"/>
            </a:rPr>
            <a:t>2. The STAGING layer will again reflect the exact structure found in the RAW layer, except that in this layer all appropriate datatypes will be applied (e.g. DATE, NUMERIC, etc) , also reference data check (i.e. Foreign Keys), and mandatory data checks will be performed.</a:t>
          </a:r>
          <a:endParaRPr lang="en-GB" sz="1100" b="0" strike="noStrike" spc="-1">
            <a:latin typeface="Times New Roman"/>
          </a:endParaRPr>
        </a:p>
        <a:p>
          <a:pPr>
            <a:lnSpc>
              <a:spcPct val="100000"/>
            </a:lnSpc>
            <a:tabLst>
              <a:tab pos="0" algn="l"/>
            </a:tabLst>
          </a:pPr>
          <a:endParaRPr lang="en-GB" sz="1100" b="0" strike="noStrike" spc="-1">
            <a:latin typeface="Times New Roman"/>
          </a:endParaRPr>
        </a:p>
        <a:p>
          <a:pPr>
            <a:lnSpc>
              <a:spcPct val="100000"/>
            </a:lnSpc>
            <a:tabLst>
              <a:tab pos="0" algn="l"/>
            </a:tabLst>
          </a:pPr>
          <a:endParaRPr lang="en-GB" sz="1100" b="0" strike="noStrike" spc="-1">
            <a:latin typeface="Times New Roman"/>
          </a:endParaRPr>
        </a:p>
        <a:p>
          <a:pPr>
            <a:lnSpc>
              <a:spcPct val="100000"/>
            </a:lnSpc>
            <a:tabLst>
              <a:tab pos="0" algn="l"/>
            </a:tabLst>
          </a:pPr>
          <a:r>
            <a:rPr lang="en-GB" sz="1600" b="1" u="sng" strike="noStrike" spc="-1">
              <a:solidFill>
                <a:schemeClr val="dk1"/>
              </a:solidFill>
              <a:uFillTx/>
              <a:latin typeface="Calibri"/>
            </a:rPr>
            <a:t>Mapping Instructions for the Curated Layer</a:t>
          </a:r>
          <a:br/>
          <a:endParaRPr lang="en-GB" sz="1600" b="0" strike="noStrike" spc="-1">
            <a:latin typeface="Times New Roman"/>
          </a:endParaRPr>
        </a:p>
        <a:p>
          <a:pPr>
            <a:lnSpc>
              <a:spcPct val="100000"/>
            </a:lnSpc>
            <a:tabLst>
              <a:tab pos="0" algn="l"/>
            </a:tabLst>
          </a:pPr>
          <a:r>
            <a:rPr lang="en-GB" sz="1100" b="0" strike="noStrike" spc="-1">
              <a:solidFill>
                <a:schemeClr val="dk1"/>
              </a:solidFill>
              <a:latin typeface="Calibri"/>
            </a:rPr>
            <a:t>1. List out all the data objects and attributes of impacted nCino data model on the left of the mapping sheet following the template columns</a:t>
          </a:r>
          <a:endParaRPr lang="en-GB" sz="1100" b="0" strike="noStrike" spc="-1">
            <a:latin typeface="Times New Roman"/>
          </a:endParaRPr>
        </a:p>
        <a:p>
          <a:pPr>
            <a:lnSpc>
              <a:spcPct val="100000"/>
            </a:lnSpc>
            <a:tabLst>
              <a:tab pos="0" algn="l"/>
            </a:tabLst>
          </a:pPr>
          <a:r>
            <a:rPr lang="en-GB" sz="1100" b="0" strike="noStrike" spc="-1">
              <a:solidFill>
                <a:schemeClr val="dk1"/>
              </a:solidFill>
              <a:latin typeface="Calibri"/>
            </a:rPr>
            <a:t>2. Provide the mapping for each target attribute with the following convention:</a:t>
          </a:r>
          <a:br/>
          <a:r>
            <a:rPr lang="en-GB" sz="1100" b="0" strike="noStrike" spc="-1">
              <a:solidFill>
                <a:schemeClr val="dk1"/>
              </a:solidFill>
              <a:latin typeface="Calibri"/>
            </a:rPr>
            <a:t>	2.1 Indicate which source system is being mapped into Curated using the usual convention as found in RDW</a:t>
          </a:r>
          <a:endParaRPr lang="en-GB" sz="1100" b="0" strike="noStrike" spc="-1">
            <a:latin typeface="Times New Roman"/>
          </a:endParaRPr>
        </a:p>
        <a:p>
          <a:pPr>
            <a:lnSpc>
              <a:spcPct val="100000"/>
            </a:lnSpc>
            <a:tabLst>
              <a:tab pos="0" algn="l"/>
            </a:tabLst>
          </a:pPr>
          <a:r>
            <a:rPr lang="en-GB" sz="1100" b="0" strike="noStrike" spc="-1">
              <a:solidFill>
                <a:schemeClr val="dk1"/>
              </a:solidFill>
              <a:latin typeface="Calibri"/>
            </a:rPr>
            <a:t>	2.2 When refering to source data objects, provide the source in the format [tableName].[AttributeName]</a:t>
          </a:r>
          <a:endParaRPr lang="en-GB" sz="1100" b="0" strike="noStrike" spc="-1">
            <a:latin typeface="Times New Roman"/>
          </a:endParaRPr>
        </a:p>
        <a:p>
          <a:pPr>
            <a:lnSpc>
              <a:spcPct val="100000"/>
            </a:lnSpc>
            <a:tabLst>
              <a:tab pos="0" algn="l"/>
            </a:tabLst>
          </a:pPr>
          <a:r>
            <a:rPr lang="en-GB" sz="1100" b="0" strike="noStrike" spc="-1">
              <a:solidFill>
                <a:schemeClr val="dk1"/>
              </a:solidFill>
              <a:latin typeface="Calibri"/>
            </a:rPr>
            <a:t>	2.3 If the mapping requires it, add the transformation in the source column e.g. concatenating columns, mathematical operations, substrings, etc</a:t>
          </a:r>
          <a:endParaRPr lang="en-GB" sz="1100" b="0" strike="noStrike" spc="-1">
            <a:latin typeface="Times New Roman"/>
          </a:endParaRPr>
        </a:p>
        <a:p>
          <a:pPr>
            <a:lnSpc>
              <a:spcPct val="100000"/>
            </a:lnSpc>
            <a:tabLst>
              <a:tab pos="0" algn="l"/>
            </a:tabLst>
          </a:pPr>
          <a:r>
            <a:rPr lang="en-GB" sz="1100" b="0" strike="noStrike" spc="-1">
              <a:solidFill>
                <a:schemeClr val="dk1"/>
              </a:solidFill>
              <a:latin typeface="Calibri"/>
            </a:rPr>
            <a:t>	2.4 In the Example value mapping, provide an actual transformation to illustrate the expected value</a:t>
          </a:r>
          <a:endParaRPr lang="en-GB" sz="1100" b="0" strike="noStrike" spc="-1">
            <a:latin typeface="Times New Roman"/>
          </a:endParaRPr>
        </a:p>
        <a:p>
          <a:pPr>
            <a:lnSpc>
              <a:spcPct val="100000"/>
            </a:lnSpc>
            <a:tabLst>
              <a:tab pos="0" algn="l"/>
            </a:tabLst>
          </a:pPr>
          <a:r>
            <a:rPr lang="en-GB" sz="1100" b="0" strike="noStrike" spc="-1">
              <a:solidFill>
                <a:schemeClr val="dk1"/>
              </a:solidFill>
              <a:latin typeface="Calibri"/>
            </a:rPr>
            <a:t>	2.5 Add notes if needed</a:t>
          </a:r>
          <a:endParaRPr lang="en-GB" sz="1100" b="0" strike="noStrike" spc="-1">
            <a:latin typeface="Times New Roman"/>
          </a:endParaRPr>
        </a:p>
        <a:p>
          <a:pPr>
            <a:lnSpc>
              <a:spcPct val="100000"/>
            </a:lnSpc>
            <a:tabLst>
              <a:tab pos="0" algn="l"/>
            </a:tabLst>
          </a:pPr>
          <a:r>
            <a:rPr lang="en-GB" sz="1100" b="0" strike="noStrike" spc="-1">
              <a:solidFill>
                <a:schemeClr val="dk1"/>
              </a:solidFill>
              <a:latin typeface="Calibri"/>
            </a:rPr>
            <a:t>	2.6 For the signoff column, you will have the choice between 2 values "Project team" and "Business", the first option will indicate that the mapping has been reviewed and approve by the wider project team. The Business sign off validates that signoff and freezes the mapping</a:t>
          </a:r>
          <a:endParaRPr lang="en-GB" sz="1100" b="0" strike="noStrike" spc="-1">
            <a:latin typeface="Times New Roman"/>
          </a:endParaRPr>
        </a:p>
        <a:p>
          <a:pPr>
            <a:lnSpc>
              <a:spcPct val="100000"/>
            </a:lnSpc>
            <a:tabLst>
              <a:tab pos="0" algn="l"/>
            </a:tabLst>
          </a:pPr>
          <a:r>
            <a:rPr lang="en-GB" sz="1100" b="0" strike="noStrike" spc="-1">
              <a:solidFill>
                <a:schemeClr val="dk1"/>
              </a:solidFill>
              <a:latin typeface="Calibri"/>
            </a:rPr>
            <a:t>	2.7 The last column Dev Complete is to indicate that the mapping has been built</a:t>
          </a:r>
          <a:endParaRPr lang="en-GB" sz="1100" b="0" strike="noStrike" spc="-1">
            <a:latin typeface="Times New Roman"/>
          </a:endParaRPr>
        </a:p>
        <a:p>
          <a:pPr>
            <a:lnSpc>
              <a:spcPct val="100000"/>
            </a:lnSpc>
            <a:tabLst>
              <a:tab pos="0" algn="l"/>
            </a:tabLst>
          </a:pPr>
          <a:endParaRPr lang="en-GB" sz="1100" b="0" strike="noStrike" spc="-1">
            <a:latin typeface="Times New Roman"/>
          </a:endParaRPr>
        </a:p>
        <a:p>
          <a:pPr>
            <a:lnSpc>
              <a:spcPct val="100000"/>
            </a:lnSpc>
            <a:tabLst>
              <a:tab pos="0" algn="l"/>
            </a:tabLst>
          </a:pPr>
          <a:endParaRPr lang="en-GB" sz="1100" b="0" strike="noStrike" spc="-1">
            <a:latin typeface="Times New Roman"/>
          </a:endParaRPr>
        </a:p>
        <a:p>
          <a:pPr>
            <a:lnSpc>
              <a:spcPct val="100000"/>
            </a:lnSpc>
            <a:tabLst>
              <a:tab pos="0" algn="l"/>
            </a:tabLst>
          </a:pPr>
          <a:endParaRPr lang="en-GB" sz="1100" b="0" strike="noStrike" spc="-1">
            <a:latin typeface="Times New Roman"/>
          </a:endParaRPr>
        </a:p>
        <a:p>
          <a:pPr>
            <a:lnSpc>
              <a:spcPct val="100000"/>
            </a:lnSpc>
            <a:tabLst>
              <a:tab pos="0" algn="l"/>
            </a:tabLst>
          </a:pPr>
          <a:r>
            <a:rPr lang="en-GB" sz="1600" b="1" u="sng" strike="noStrike" spc="-1">
              <a:solidFill>
                <a:schemeClr val="dk1"/>
              </a:solidFill>
              <a:uFillTx/>
              <a:latin typeface="Calibri"/>
            </a:rPr>
            <a:t>References:</a:t>
          </a:r>
          <a:endParaRPr lang="en-GB" sz="1600" b="0" strike="noStrike" spc="-1">
            <a:latin typeface="Times New Roman"/>
          </a:endParaRPr>
        </a:p>
      </xdr:txBody>
    </xdr:sp>
    <xdr:clientData/>
  </xdr:twoCellAnchor>
  <xdr:twoCellAnchor>
    <xdr:from>
      <xdr:col>0</xdr:col>
      <xdr:colOff>181080</xdr:colOff>
      <xdr:row>30</xdr:row>
      <xdr:rowOff>123840</xdr:rowOff>
    </xdr:from>
    <xdr:to>
      <xdr:col>9</xdr:col>
      <xdr:colOff>94320</xdr:colOff>
      <xdr:row>32</xdr:row>
      <xdr:rowOff>49680</xdr:rowOff>
    </xdr:to>
    <xdr:sp macro="" textlink="">
      <xdr:nvSpPr>
        <xdr:cNvPr id="3" name="TextBox 2">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181080" y="5553000"/>
          <a:ext cx="5451120" cy="288000"/>
        </a:xfrm>
        <a:prstGeom prst="rect">
          <a:avLst/>
        </a:prstGeom>
        <a:solidFill>
          <a:schemeClr val="lt1"/>
        </a:solid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GB" sz="1100" b="0" u="sng" strike="noStrike" spc="-1">
              <a:solidFill>
                <a:schemeClr val="accent1">
                  <a:lumMod val="75000"/>
                </a:schemeClr>
              </a:solidFill>
              <a:uFillTx/>
              <a:latin typeface="Calibri"/>
            </a:rPr>
            <a:t>Checklists</a:t>
          </a:r>
          <a:endParaRPr lang="en-GB" sz="1100" b="0" strike="noStrike" spc="-1">
            <a:latin typeface="Times New Roman"/>
          </a:endParaRPr>
        </a:p>
      </xdr:txBody>
    </xdr:sp>
    <xdr:clientData/>
  </xdr:twoCellAnchor>
  <xdr:twoCellAnchor>
    <xdr:from>
      <xdr:col>0</xdr:col>
      <xdr:colOff>184320</xdr:colOff>
      <xdr:row>32</xdr:row>
      <xdr:rowOff>76320</xdr:rowOff>
    </xdr:from>
    <xdr:to>
      <xdr:col>9</xdr:col>
      <xdr:colOff>94320</xdr:colOff>
      <xdr:row>34</xdr:row>
      <xdr:rowOff>2160</xdr:rowOff>
    </xdr:to>
    <xdr:sp macro="" textlink="">
      <xdr:nvSpPr>
        <xdr:cNvPr id="4" name="TextBox 3">
          <a:hlinkClick xmlns:r="http://schemas.openxmlformats.org/officeDocument/2006/relationships" r:id="rId2"/>
          <a:extLst>
            <a:ext uri="{FF2B5EF4-FFF2-40B4-BE49-F238E27FC236}">
              <a16:creationId xmlns:a16="http://schemas.microsoft.com/office/drawing/2014/main" id="{00000000-0008-0000-0100-000004000000}"/>
            </a:ext>
          </a:extLst>
        </xdr:cNvPr>
        <xdr:cNvSpPr/>
      </xdr:nvSpPr>
      <xdr:spPr>
        <a:xfrm>
          <a:off x="184320" y="5867640"/>
          <a:ext cx="5447880" cy="287640"/>
        </a:xfrm>
        <a:prstGeom prst="rect">
          <a:avLst/>
        </a:prstGeom>
        <a:solidFill>
          <a:schemeClr val="lt1"/>
        </a:solid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tabLst>
              <a:tab pos="0" algn="l"/>
            </a:tabLst>
          </a:pPr>
          <a:r>
            <a:rPr lang="en-GB" sz="1100" b="0" u="sng" strike="noStrike" spc="-1">
              <a:solidFill>
                <a:schemeClr val="accent1">
                  <a:lumMod val="75000"/>
                </a:schemeClr>
              </a:solidFill>
              <a:uFillTx/>
              <a:latin typeface="Calibri"/>
            </a:rPr>
            <a:t>Data Types conversion</a:t>
          </a:r>
          <a:endParaRPr lang="en-GB" sz="1100" b="0" strike="noStrike" spc="-1">
            <a:latin typeface="Times New Roman"/>
          </a:endParaRPr>
        </a:p>
        <a:p>
          <a:pPr>
            <a:lnSpc>
              <a:spcPct val="100000"/>
            </a:lnSpc>
            <a:tabLst>
              <a:tab pos="0" algn="l"/>
            </a:tabLst>
          </a:pPr>
          <a:endParaRPr lang="en-GB"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76320</xdr:colOff>
      <xdr:row>1</xdr:row>
      <xdr:rowOff>104760</xdr:rowOff>
    </xdr:from>
    <xdr:to>
      <xdr:col>3</xdr:col>
      <xdr:colOff>188640</xdr:colOff>
      <xdr:row>7</xdr:row>
      <xdr:rowOff>18720</xdr:rowOff>
    </xdr:to>
    <xdr:pic>
      <xdr:nvPicPr>
        <xdr:cNvPr id="3" name="Picture 1" descr="Lloyds Banking Group">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a:stretch/>
      </xdr:blipFill>
      <xdr:spPr>
        <a:xfrm>
          <a:off x="691560" y="266760"/>
          <a:ext cx="1419840" cy="542520"/>
        </a:xfrm>
        <a:prstGeom prst="rect">
          <a:avLst/>
        </a:prstGeom>
        <a:ln w="9525">
          <a:noFill/>
        </a:ln>
      </xdr:spPr>
    </xdr:pic>
    <xdr:clientData/>
  </xdr:twoCellAnchor>
  <xdr:twoCellAnchor editAs="oneCell">
    <xdr:from>
      <xdr:col>7</xdr:col>
      <xdr:colOff>2883600</xdr:colOff>
      <xdr:row>1</xdr:row>
      <xdr:rowOff>69120</xdr:rowOff>
    </xdr:from>
    <xdr:to>
      <xdr:col>8</xdr:col>
      <xdr:colOff>484560</xdr:colOff>
      <xdr:row>7</xdr:row>
      <xdr:rowOff>29520</xdr:rowOff>
    </xdr:to>
    <xdr:pic>
      <xdr:nvPicPr>
        <xdr:cNvPr id="4" name="Picture 2">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2"/>
        <a:stretch/>
      </xdr:blipFill>
      <xdr:spPr>
        <a:xfrm>
          <a:off x="8977680" y="231120"/>
          <a:ext cx="522720" cy="58896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247680</xdr:colOff>
      <xdr:row>1</xdr:row>
      <xdr:rowOff>50760</xdr:rowOff>
    </xdr:from>
    <xdr:to>
      <xdr:col>23</xdr:col>
      <xdr:colOff>236160</xdr:colOff>
      <xdr:row>55</xdr:row>
      <xdr:rowOff>135000</xdr:rowOff>
    </xdr:to>
    <xdr:pic>
      <xdr:nvPicPr>
        <xdr:cNvPr id="5" name="Picture 1">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1"/>
        <a:stretch/>
      </xdr:blipFill>
      <xdr:spPr>
        <a:xfrm>
          <a:off x="247680" y="231840"/>
          <a:ext cx="13790160" cy="985680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28440</xdr:colOff>
      <xdr:row>17</xdr:row>
      <xdr:rowOff>66600</xdr:rowOff>
    </xdr:from>
    <xdr:to>
      <xdr:col>13</xdr:col>
      <xdr:colOff>142560</xdr:colOff>
      <xdr:row>19</xdr:row>
      <xdr:rowOff>180360</xdr:rowOff>
    </xdr:to>
    <xdr:sp macro="" textlink="">
      <xdr:nvSpPr>
        <xdr:cNvPr id="6" name="TextBox 1">
          <a:extLst>
            <a:ext uri="{FF2B5EF4-FFF2-40B4-BE49-F238E27FC236}">
              <a16:creationId xmlns:a16="http://schemas.microsoft.com/office/drawing/2014/main" id="{00000000-0008-0000-0B00-000006000000}"/>
            </a:ext>
          </a:extLst>
        </xdr:cNvPr>
        <xdr:cNvSpPr/>
      </xdr:nvSpPr>
      <xdr:spPr>
        <a:xfrm>
          <a:off x="12476880" y="4390920"/>
          <a:ext cx="4336200" cy="475920"/>
        </a:xfrm>
        <a:prstGeom prst="rect">
          <a:avLst/>
        </a:prstGeom>
        <a:solidFill>
          <a:schemeClr val="lt1"/>
        </a:solidFill>
        <a:ln w="9525">
          <a:solidFill>
            <a:srgbClr val="FFFFFF">
              <a:shade val="50000"/>
            </a:srgbClr>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GB" sz="1100" b="0" strike="noStrike" spc="-1">
              <a:solidFill>
                <a:schemeClr val="dk1"/>
              </a:solidFill>
              <a:latin typeface="Calibri"/>
            </a:rPr>
            <a:t>Only the "ChangeType" value is required to be mapped beyond the Staging layer.</a:t>
          </a:r>
          <a:endParaRPr lang="en-GB"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2340000</xdr:colOff>
      <xdr:row>13</xdr:row>
      <xdr:rowOff>85680</xdr:rowOff>
    </xdr:from>
    <xdr:to>
      <xdr:col>15</xdr:col>
      <xdr:colOff>25200</xdr:colOff>
      <xdr:row>25</xdr:row>
      <xdr:rowOff>158400</xdr:rowOff>
    </xdr:to>
    <xdr:sp macro="" textlink="">
      <xdr:nvSpPr>
        <xdr:cNvPr id="7" name="TextBox 1">
          <a:extLst>
            <a:ext uri="{FF2B5EF4-FFF2-40B4-BE49-F238E27FC236}">
              <a16:creationId xmlns:a16="http://schemas.microsoft.com/office/drawing/2014/main" id="{00000000-0008-0000-1000-000007000000}"/>
            </a:ext>
          </a:extLst>
        </xdr:cNvPr>
        <xdr:cNvSpPr/>
      </xdr:nvSpPr>
      <xdr:spPr>
        <a:xfrm>
          <a:off x="8682840" y="2733480"/>
          <a:ext cx="8860680" cy="3902040"/>
        </a:xfrm>
        <a:prstGeom prst="rect">
          <a:avLst/>
        </a:prstGeom>
        <a:gradFill rotWithShape="0">
          <a:gsLst>
            <a:gs pos="0">
              <a:srgbClr val="D1D1D1"/>
            </a:gs>
            <a:gs pos="100000">
              <a:srgbClr val="C7C7C7"/>
            </a:gs>
          </a:gsLst>
          <a:lin ang="5400000"/>
        </a:gradFill>
        <a:ln>
          <a:solidFill>
            <a:srgbClr val="A5A5A5"/>
          </a:solidFill>
        </a:ln>
      </xdr:spPr>
      <xdr:style>
        <a:lnRef idx="1">
          <a:schemeClr val="accent3"/>
        </a:lnRef>
        <a:fillRef idx="2">
          <a:schemeClr val="accent3"/>
        </a:fillRef>
        <a:effectRef idx="1">
          <a:schemeClr val="accent3"/>
        </a:effectRef>
        <a:fontRef idx="minor"/>
      </xdr:style>
      <xdr:txBody>
        <a:bodyPr vertOverflow="clip" horzOverflow="clip" lIns="90000" tIns="45000" rIns="90000" bIns="45000" anchor="t">
          <a:noAutofit/>
        </a:bodyPr>
        <a:lstStyle/>
        <a:p>
          <a:pPr>
            <a:lnSpc>
              <a:spcPct val="100000"/>
            </a:lnSpc>
          </a:pPr>
          <a:r>
            <a:rPr lang="en-GB" sz="2000" b="1" strike="noStrike" spc="-1">
              <a:solidFill>
                <a:schemeClr val="dk1"/>
              </a:solidFill>
              <a:latin typeface="Calibri"/>
            </a:rPr>
            <a:t>Place here the data type conversion reference tables for the systems you are working with</a:t>
          </a:r>
          <a:endParaRPr lang="en-GB" sz="2000" b="0" strike="noStrike" spc="-1">
            <a:latin typeface="Times New Roman"/>
          </a:endParaRPr>
        </a:p>
        <a:p>
          <a:pPr>
            <a:lnSpc>
              <a:spcPct val="100000"/>
            </a:lnSpc>
          </a:pPr>
          <a:r>
            <a:rPr lang="en-GB" sz="2000" b="1" strike="noStrike" spc="-1">
              <a:solidFill>
                <a:schemeClr val="dk1"/>
              </a:solidFill>
              <a:latin typeface="Calibri"/>
            </a:rPr>
            <a:t>It could be from Oracle to SQL Server, or GCP to Oracle.</a:t>
          </a:r>
          <a:endParaRPr lang="en-GB" sz="2000" b="0" strike="noStrike" spc="-1">
            <a:latin typeface="Times New Roman"/>
          </a:endParaRPr>
        </a:p>
        <a:p>
          <a:pPr>
            <a:lnSpc>
              <a:spcPct val="100000"/>
            </a:lnSpc>
          </a:pPr>
          <a:r>
            <a:rPr lang="en-GB" sz="2000" b="1" strike="noStrike" spc="-1">
              <a:solidFill>
                <a:schemeClr val="dk1"/>
              </a:solidFill>
              <a:latin typeface="Calibri"/>
            </a:rPr>
            <a:t>(data types mapping can be found @ </a:t>
          </a:r>
          <a:r>
            <a:rPr lang="en-GB" sz="2000" b="0" strike="noStrike" spc="-1">
              <a:solidFill>
                <a:schemeClr val="dk1"/>
              </a:solidFill>
              <a:latin typeface="Calibri"/>
            </a:rPr>
            <a:t>BIG Query Data Types - Commercial Credit Transformation - Lloyds Banking Group Confluence</a:t>
          </a:r>
          <a:endParaRPr lang="en-GB" sz="20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methodology.accenture.com/Durgesh/Method/Q1-FY14/Data%20Migration/Attachment/sample/sample%20cleansed/Archiving%20Requirements%20S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CIB/Center%201980/Reporting%20Repository/CMP/New%20AFS%20CLO%20Product/Facility%20Types%20FINAL%20200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methodology.accenture.com/hybrid_agile/amt.adm.exres/templates/Product%20Backlog%20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s.accenture.com/sites/U.S.BankSBBTOMnCino/Shared%20Documents/General/03%20Functional/Deliverables/6.2%20-%20Cost%20Estimate/US%20Bank%20Estimates_v1.0.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m.methodology.accenture.com/Users/r.meharwade/Documents/SharePoint%20Drafts/Backlogs/From%20Agile%20Methodology/Solution%20Backlog%20Templat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9CBB73BE\Business%20Rules%20Documentation%20Template%20%20working%20copy%20with%20highlight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www.teampbbi.com/DOCUME~1/rrice/LOCALS~1/Temp/Temporary%20Directory%201%20for%20New%20Methodology%20Config%20Workbook.zip/Methodology/Ashland%20Requirements_Prioritized%20em%20v.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O:/SRC-Data%20Feeds/STAGING/Dun%20and%20Bradstreet%20Stage%201%20Data%20Attribute%20Details%20(DAD)%20v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stem"/>
      <sheetName val="Cover Sheet"/>
      <sheetName val="Analysis Guideline"/>
      <sheetName val="GI_General Information"/>
      <sheetName val="CO_Contracts"/>
      <sheetName val="TI_Technical Information"/>
      <sheetName val="LR_Legal Requirements_Country A"/>
      <sheetName val="LR_Legal Requirements_Country B"/>
      <sheetName val="LR_Legal Requirements_other"/>
      <sheetName val="BR_Regulatory_Business_Requirem"/>
      <sheetName val="NR_Non Regulatory_Business_Req"/>
      <sheetName val="AP_Archive"/>
      <sheetName val="BA_Backup"/>
      <sheetName val="md_Language"/>
      <sheetName val="md_CommandBar"/>
      <sheetName val="WA_Wave"/>
      <sheetName val="Quality Check"/>
      <sheetName val="Revision History"/>
      <sheetName val="technic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7 Facility Type Definitions"/>
      <sheetName val="Dropdown List"/>
      <sheetName val="Data Lists"/>
      <sheetName val="Sheet1"/>
      <sheetName val="Sheet2"/>
      <sheetName val="Picklist Value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Instructions"/>
      <sheetName val="Tab Description"/>
      <sheetName val="Definitions"/>
      <sheetName val="Release Planning"/>
      <sheetName val="Product Backlog"/>
      <sheetName val="Product Backlog Details"/>
      <sheetName val="Burn Down Charts"/>
      <sheetName val="Burn Up Chart"/>
      <sheetName val="Non Functional Reqs"/>
      <sheetName val="Revision History"/>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Key Assumptions"/>
      <sheetName val="Scope"/>
      <sheetName val="Inventory"/>
      <sheetName val="Remaining Factors"/>
      <sheetName val="Complexity"/>
      <sheetName val="Estimate"/>
      <sheetName val="raw_data2"/>
      <sheetName val="Reporting"/>
      <sheetName val="Factor Summary"/>
      <sheetName val="raw_data"/>
      <sheetName val="table_data"/>
      <sheetName val="Profiler"/>
      <sheetName val="Comparison"/>
      <sheetName val="Role %"/>
      <sheetName val="Scope Formulas"/>
      <sheetName val="Interim Result"/>
      <sheetName val="Allocate"/>
      <sheetName val="Confi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Tab Description"/>
      <sheetName val="Definitions"/>
      <sheetName val="Solution-Release Status"/>
      <sheetName val="Status by Sprint"/>
      <sheetName val="Non Functional Reqs"/>
      <sheetName val="Mgmt Support"/>
      <sheetName val="Backlog"/>
      <sheetName val="08-S1"/>
      <sheetName val="Sprint Template"/>
      <sheetName val="Release Planning"/>
      <sheetName val="Capacity"/>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Log"/>
      <sheetName val="Questions"/>
      <sheetName val="Document Logic"/>
      <sheetName val="Reference"/>
      <sheetName val="Sheet1"/>
    </sheetNames>
    <sheetDataSet>
      <sheetData sheetId="0"/>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quirements Summary"/>
      <sheetName val="Express Care Requirements"/>
      <sheetName val="Requirement Issues"/>
      <sheetName val="Requirement Type Description"/>
      <sheetName val="Business Priority Description"/>
      <sheetName val="Issues Status"/>
      <sheetName val="Lockdown Picklist"/>
      <sheetName val="Scope Description"/>
      <sheetName val="FRD - Metadata"/>
    </sheetNames>
    <sheetDataSet>
      <sheetData sheetId="0"/>
      <sheetData sheetId="1"/>
      <sheetData sheetId="2"/>
      <sheetData sheetId="3"/>
      <sheetData sheetId="4"/>
      <sheetData sheetId="5"/>
      <sheetData sheetId="6"/>
      <sheetData sheetId="7"/>
      <sheetData sheetId="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Control"/>
      <sheetName val="Inputs"/>
      <sheetName val="Table List"/>
      <sheetName val="Attributes"/>
      <sheetName val="FILTERS"/>
      <sheetName val="Mapping_Sheet"/>
      <sheetName val="DataType Map"/>
      <sheetName val="Errors"/>
      <sheetName val="Metadata"/>
      <sheetName val="BIRT_LOV_COUNTRY_CODES"/>
    </sheetNames>
    <sheetDataSet>
      <sheetData sheetId="0"/>
      <sheetData sheetId="1"/>
      <sheetData sheetId="2"/>
      <sheetData sheetId="3"/>
      <sheetData sheetId="4"/>
      <sheetData sheetId="5"/>
      <sheetData sheetId="6"/>
      <sheetData sheetId="7"/>
      <sheetData sheetId="8"/>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geti, Ratna Kumar (Credit Systems)" refreshedDate="45091.583597106481" createdVersion="8" refreshedVersion="8" minRefreshableVersion="3" recordCount="234" xr:uid="{1DC62C7C-A0EE-4356-9B4E-0DFC4D89D142}">
  <cacheSource type="worksheet">
    <worksheetSource ref="A1:B235" sheet="Sheet1"/>
  </cacheSource>
  <cacheFields count="2">
    <cacheField name="Tablename" numFmtId="0">
      <sharedItems count="11">
        <s v="rskcsp_ds_debt_schedule"/>
        <s v="rskcsp_ds_underwriting_bundle"/>
        <s v="rskcsp_ds_classification"/>
        <s v="rskcsp_ds_spread_statement_type"/>
        <s v="rskcsp_ds_spread_statement_record"/>
        <s v="rskcsp_ds_spread_statement_record_total"/>
        <s v="rskcsp_ds_spread_statement_record_value"/>
        <s v="rskcsp_ds_spread_record_classification"/>
        <s v="rskcsp_ds_spread_record_total_classification"/>
        <s v="rskcsp_ds_spread_statement_period"/>
        <s v="rskcsp_ds_spread_projections_driver"/>
      </sharedItems>
    </cacheField>
    <cacheField name="Column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
  <r>
    <x v="0"/>
    <s v="LLC_BI__Bundle__c"/>
  </r>
  <r>
    <x v="0"/>
    <s v="CreatedById"/>
  </r>
  <r>
    <x v="0"/>
    <s v="CreatedDate"/>
  </r>
  <r>
    <x v="0"/>
    <s v="CurrencyIsoCode"/>
  </r>
  <r>
    <x v="0"/>
    <s v="Id"/>
  </r>
  <r>
    <x v="0"/>
    <s v="LastModifiedById"/>
  </r>
  <r>
    <x v="0"/>
    <s v="LastModifiedDate"/>
  </r>
  <r>
    <x v="0"/>
    <s v="LLC_BI__Credit_Pull_Date__c"/>
  </r>
  <r>
    <x v="0"/>
    <s v="LLC_BI__Debt_Filter_Syntax__c"/>
  </r>
  <r>
    <x v="0"/>
    <s v="LLC_BI__Debt_Schedule_Date__c"/>
  </r>
  <r>
    <x v="0"/>
    <s v="LLC_BI__Debt_Schedule_Description__c"/>
  </r>
  <r>
    <x v="0"/>
    <s v="Name"/>
  </r>
  <r>
    <x v="0"/>
    <s v="LLC_BI__Is_Template__c"/>
  </r>
  <r>
    <x v="0"/>
    <s v="LLC_BI__Last_Updated__c"/>
  </r>
  <r>
    <x v="0"/>
    <s v="LLC_BI__lookupKey__c"/>
  </r>
  <r>
    <x v="0"/>
    <s v="LLC_BI__Monthly_Current_Debt_Total__c"/>
  </r>
  <r>
    <x v="0"/>
    <s v="LLC_BI__Monthly_Proposed_Debt_Total__c"/>
  </r>
  <r>
    <x v="0"/>
    <s v="OwnerId"/>
  </r>
  <r>
    <x v="0"/>
    <s v="LLC_BI__Spread_Statement_Period__c"/>
  </r>
  <r>
    <x v="0"/>
    <s v="LLC_BI__Relationship__c"/>
  </r>
  <r>
    <x v="0"/>
    <s v="LLC_BI__Source_Debt_Schedule__c"/>
  </r>
  <r>
    <x v="0"/>
    <s v="LLC_BI__Total_Monthly_Payment__c"/>
  </r>
  <r>
    <x v="1"/>
    <s v="LLC_BI__Collateral__c"/>
  </r>
  <r>
    <x v="1"/>
    <s v="CreatedById"/>
  </r>
  <r>
    <x v="1"/>
    <s v="CreatedDate"/>
  </r>
  <r>
    <x v="1"/>
    <s v="CurrencyIsoCode"/>
  </r>
  <r>
    <x v="1"/>
    <s v="LLC_BI__Description__c"/>
  </r>
  <r>
    <x v="1"/>
    <s v="LLC_BI__Financial_Consolidation__c"/>
  </r>
  <r>
    <x v="1"/>
    <s v="Id"/>
  </r>
  <r>
    <x v="1"/>
    <s v="LLC_BI__Import_Data_Source__c"/>
  </r>
  <r>
    <x v="1"/>
    <s v="LLC_BI__Is_Consolidation__c"/>
  </r>
  <r>
    <x v="1"/>
    <s v="LLC_BI__Is_Disabled__c"/>
  </r>
  <r>
    <x v="1"/>
    <s v="LLC_BI__Is_Template__c"/>
  </r>
  <r>
    <x v="1"/>
    <s v="LastModifiedById"/>
  </r>
  <r>
    <x v="1"/>
    <s v="LastModifiedDate"/>
  </r>
  <r>
    <x v="1"/>
    <s v="LLC_BI__lookupKey__c"/>
  </r>
  <r>
    <x v="1"/>
    <s v="LLC_BI__Migration_Target__c"/>
  </r>
  <r>
    <x v="1"/>
    <s v="LLC_BI__Object_API_Name__c"/>
  </r>
  <r>
    <x v="1"/>
    <s v="OwnerId"/>
  </r>
  <r>
    <x v="1"/>
    <s v="LLC_BI__Relationship__c"/>
  </r>
  <r>
    <x v="1"/>
    <s v="LLC_BI__Selected_Scale__c"/>
  </r>
  <r>
    <x v="1"/>
    <s v="LLC_BI__Show_Footnotes__c"/>
  </r>
  <r>
    <x v="1"/>
    <s v="LLC_BI__Source_Template__c"/>
  </r>
  <r>
    <x v="1"/>
    <s v="Name"/>
  </r>
  <r>
    <x v="1"/>
    <s v="LLC_BI__Version__c"/>
  </r>
  <r>
    <x v="2"/>
    <s v="LLC_BI__Category__c"/>
  </r>
  <r>
    <x v="2"/>
    <s v="Name"/>
  </r>
  <r>
    <x v="2"/>
    <s v="CreatedById"/>
  </r>
  <r>
    <x v="2"/>
    <s v="CreatedDate"/>
  </r>
  <r>
    <x v="2"/>
    <s v="CurrencyIsoCode"/>
  </r>
  <r>
    <x v="2"/>
    <s v="Id"/>
  </r>
  <r>
    <x v="2"/>
    <s v="LastModifiedById"/>
  </r>
  <r>
    <x v="2"/>
    <s v="LastModifiedDate"/>
  </r>
  <r>
    <x v="2"/>
    <s v="LLC_BI__lookupKey__c"/>
  </r>
  <r>
    <x v="2"/>
    <s v="OwnerId"/>
  </r>
  <r>
    <x v="3"/>
    <s v="LLC_BI__Allow_Record_Filtering__c"/>
  </r>
  <r>
    <x v="3"/>
    <s v="LLC_BI__Balance_Total__c"/>
  </r>
  <r>
    <x v="3"/>
    <s v="LLC_BI__Bundle__c"/>
  </r>
  <r>
    <x v="3"/>
    <s v="LLC_BI__Calc_Common_Sizing_Record__c"/>
  </r>
  <r>
    <x v="3"/>
    <s v="LLC_BI__Calc_Common_Sizing_Total_Group__c"/>
  </r>
  <r>
    <x v="3"/>
    <s v="CreatedById"/>
  </r>
  <r>
    <x v="3"/>
    <s v="CreatedDate"/>
  </r>
  <r>
    <x v="3"/>
    <s v="CurrencyIsoCode"/>
  </r>
  <r>
    <x v="3"/>
    <s v="LLC_BI__Description__c"/>
  </r>
  <r>
    <x v="3"/>
    <s v="LLC_BI__Display_Common_Sizing__c"/>
  </r>
  <r>
    <x v="3"/>
    <s v="LLC_BI__Display_Projection_Drivers__c"/>
  </r>
  <r>
    <x v="3"/>
    <s v="LLC_BI__Display_Trend__c"/>
  </r>
  <r>
    <x v="3"/>
    <s v="LLC_BI__Entity_Type__c"/>
  </r>
  <r>
    <x v="3"/>
    <s v="LLC_BI__Group_Columns__c"/>
  </r>
  <r>
    <x v="3"/>
    <s v="Id"/>
  </r>
  <r>
    <x v="3"/>
    <s v="LLC_BI__Is_Multi_Currency__c"/>
  </r>
  <r>
    <x v="3"/>
    <s v="LLC_BI__Is_Personal_Financial_Statement__c"/>
  </r>
  <r>
    <x v="3"/>
    <s v="LLC_BI__Is_Template__c"/>
  </r>
  <r>
    <x v="3"/>
    <s v="LastModifiedById"/>
  </r>
  <r>
    <x v="3"/>
    <s v="LastModifiedDate"/>
  </r>
  <r>
    <x v="3"/>
    <s v="LLC_BI__lookupKey__c"/>
  </r>
  <r>
    <x v="3"/>
    <s v="OwnerId"/>
  </r>
  <r>
    <x v="3"/>
    <s v="LLC_BI__Sort_Order__c"/>
  </r>
  <r>
    <x v="3"/>
    <s v="LLC_BI__Source_Statement__c"/>
  </r>
  <r>
    <x v="3"/>
    <s v="Name"/>
  </r>
  <r>
    <x v="3"/>
    <s v="LLC_BI__Static_Periods__c"/>
  </r>
  <r>
    <x v="3"/>
    <s v="LLC_BI__Supports_Common_Sizing__c"/>
  </r>
  <r>
    <x v="3"/>
    <s v="LLC_BI__Supports_Trend__c"/>
  </r>
  <r>
    <x v="3"/>
    <s v="LLC_BI__Total_Hide_Currency_Symbol__c"/>
  </r>
  <r>
    <x v="3"/>
    <s v="LLC_BI__Total_Row_Name__c"/>
  </r>
  <r>
    <x v="3"/>
    <s v="LLC_BI__Type__c"/>
  </r>
  <r>
    <x v="4"/>
    <s v="LLC_BI__Associated_Parent_Record__c"/>
  </r>
  <r>
    <x v="4"/>
    <s v="LLC_BI__Cloned_Source_Row__c"/>
  </r>
  <r>
    <x v="4"/>
    <s v="CreatedById"/>
  </r>
  <r>
    <x v="4"/>
    <s v="CreatedDate"/>
  </r>
  <r>
    <x v="4"/>
    <s v="CurrencyIsoCode"/>
  </r>
  <r>
    <x v="4"/>
    <s v="LLC_BI__Debit__c"/>
  </r>
  <r>
    <x v="4"/>
    <s v="LLC_BI__Display_Type__c"/>
  </r>
  <r>
    <x v="4"/>
    <s v="LLC_BI__Formula_Long_Text__c"/>
  </r>
  <r>
    <x v="4"/>
    <s v="LLC_BI__KPI_Type__c"/>
  </r>
  <r>
    <x v="4"/>
    <s v="Id"/>
  </r>
  <r>
    <x v="4"/>
    <s v="LLC_BI__Include_In_Total__c"/>
  </r>
  <r>
    <x v="4"/>
    <s v="LLC_BI__Is_Linked__c"/>
  </r>
  <r>
    <x v="4"/>
    <s v="LastModifiedById"/>
  </r>
  <r>
    <x v="4"/>
    <s v="LastModifiedDate"/>
  </r>
  <r>
    <x v="4"/>
    <s v="LLC_BI__Linked_Spread_Statement_Record__c"/>
  </r>
  <r>
    <x v="4"/>
    <s v="LLC_BI__Linked_Spread_Statement_Total_Group__c"/>
  </r>
  <r>
    <x v="4"/>
    <s v="LLC_BI__lookupKey__c"/>
  </r>
  <r>
    <x v="4"/>
    <s v="LLC_BI__Operation__c"/>
  </r>
  <r>
    <x v="4"/>
    <s v="LLC_BI__Operation_Add__c"/>
  </r>
  <r>
    <x v="4"/>
    <s v="LLC_BI__Operation_Divide__c"/>
  </r>
  <r>
    <x v="4"/>
    <s v="LLC_BI__Operation_Multiply__c"/>
  </r>
  <r>
    <x v="4"/>
    <s v="LLC_BI__Operation_Subtract__c"/>
  </r>
  <r>
    <x v="4"/>
    <s v="LLC_BI__Period_Over_Period_Change__c"/>
  </r>
  <r>
    <x v="4"/>
    <s v="LLC_BI__Period_Over_Prior_Fiscal_Year__c"/>
  </r>
  <r>
    <x v="4"/>
    <s v="LLC_BI__Prior_Fiscal_Year__c"/>
  </r>
  <r>
    <x v="4"/>
    <s v="LLC_BI__Record_Type__c"/>
  </r>
  <r>
    <x v="4"/>
    <s v="LLC_BI__Row_Number__c"/>
  </r>
  <r>
    <x v="4"/>
    <s v="LLC_BI__Source_Row__c"/>
  </r>
  <r>
    <x v="4"/>
    <s v="Name"/>
  </r>
  <r>
    <x v="4"/>
    <s v="LLC_BI__Spread_Statement_Record_Total__c"/>
  </r>
  <r>
    <x v="4"/>
    <s v="LLC_BI__Spread_Statement_Type__c"/>
  </r>
  <r>
    <x v="5"/>
    <s v="CreatedById"/>
  </r>
  <r>
    <x v="5"/>
    <s v="CreatedDate"/>
  </r>
  <r>
    <x v="5"/>
    <s v="CurrencyIsoCode"/>
  </r>
  <r>
    <x v="5"/>
    <s v="LLC_BI__Debit__c"/>
  </r>
  <r>
    <x v="5"/>
    <s v="LLC_BI__Global_Analysis_Type__c"/>
  </r>
  <r>
    <x v="5"/>
    <s v="LLC_BI__Color__c"/>
  </r>
  <r>
    <x v="5"/>
    <s v="LLC_BI__Group_Type__c"/>
  </r>
  <r>
    <x v="5"/>
    <s v="LLC_BI__Hide_All_Records__c"/>
  </r>
  <r>
    <x v="5"/>
    <s v="LLC_BI__Hide_Column_Totals__c"/>
  </r>
  <r>
    <x v="5"/>
    <s v="LLC_BI__KPI_Type__c"/>
  </r>
  <r>
    <x v="5"/>
    <s v="Id"/>
  </r>
  <r>
    <x v="5"/>
    <s v="LLC_BI__Include_In_Total__c"/>
  </r>
  <r>
    <x v="5"/>
    <s v="LLC_BI__Is_Balance_Check__c"/>
  </r>
  <r>
    <x v="5"/>
    <s v="LLC_BI__Is_Summary_Group__c"/>
  </r>
  <r>
    <x v="5"/>
    <s v="LastModifiedById"/>
  </r>
  <r>
    <x v="5"/>
    <s v="LastModifiedDate"/>
  </r>
  <r>
    <x v="5"/>
    <s v="LLC_BI__lookupKey__c"/>
  </r>
  <r>
    <x v="5"/>
    <s v="LLC_BI__Publish_On_Init_Event__c"/>
  </r>
  <r>
    <x v="5"/>
    <s v="LLC_BI__Publish_On_Update_Event__c"/>
  </r>
  <r>
    <x v="5"/>
    <s v="LLC_BI__Row_Number__c"/>
  </r>
  <r>
    <x v="5"/>
    <s v="LLC_BI__Show_Math__c"/>
  </r>
  <r>
    <x v="5"/>
    <s v="LLC_BI__Source_Group__c"/>
  </r>
  <r>
    <x v="5"/>
    <s v="Name"/>
  </r>
  <r>
    <x v="5"/>
    <s v="LLC_BI__Spread_Statement_Type__c"/>
  </r>
  <r>
    <x v="5"/>
    <s v="LLC_BI__Title__c"/>
  </r>
  <r>
    <x v="5"/>
    <s v="LLC_BI__Total_Type__c"/>
  </r>
  <r>
    <x v="6"/>
    <s v="CreatedById"/>
  </r>
  <r>
    <x v="6"/>
    <s v="CreatedDate"/>
  </r>
  <r>
    <x v="6"/>
    <s v="CurrencyIsoCode"/>
  </r>
  <r>
    <x v="6"/>
    <s v="LLC_BI__Formula__c"/>
  </r>
  <r>
    <x v="6"/>
    <s v="Id"/>
  </r>
  <r>
    <x v="6"/>
    <s v="LLC_BI__Is_Linked__c"/>
  </r>
  <r>
    <x v="6"/>
    <s v="LastModifiedById"/>
  </r>
  <r>
    <x v="6"/>
    <s v="LastModifiedDate"/>
  </r>
  <r>
    <x v="6"/>
    <s v="LLC_BI__lookupKey__c"/>
  </r>
  <r>
    <x v="6"/>
    <s v="LLC_BI__Spread_Statement_Period__c"/>
  </r>
  <r>
    <x v="6"/>
    <s v="LLC_BI__Spread_Statement_Record__c"/>
  </r>
  <r>
    <x v="6"/>
    <s v="Name"/>
  </r>
  <r>
    <x v="6"/>
    <s v="LLC_BI__Value__c"/>
  </r>
  <r>
    <x v="7"/>
    <s v="LLC_BI__Classification__c"/>
  </r>
  <r>
    <x v="7"/>
    <s v="CreatedById"/>
  </r>
  <r>
    <x v="7"/>
    <s v="CreatedDate"/>
  </r>
  <r>
    <x v="7"/>
    <s v="CurrencyIsoCode"/>
  </r>
  <r>
    <x v="7"/>
    <s v="Id"/>
  </r>
  <r>
    <x v="7"/>
    <s v="LastModifiedById"/>
  </r>
  <r>
    <x v="7"/>
    <s v="LastModifiedDate"/>
  </r>
  <r>
    <x v="7"/>
    <s v="LLC_BI__lookupKey__c"/>
  </r>
  <r>
    <x v="7"/>
    <s v="Name"/>
  </r>
  <r>
    <x v="7"/>
    <s v="LLC_BI__Spread_Statement_Record__c"/>
  </r>
  <r>
    <x v="8"/>
    <s v="LLC_BI__Classification__c"/>
  </r>
  <r>
    <x v="8"/>
    <s v="CreatedById"/>
  </r>
  <r>
    <x v="8"/>
    <s v="CreatedDate"/>
  </r>
  <r>
    <x v="8"/>
    <s v="CurrencyIsoCode"/>
  </r>
  <r>
    <x v="8"/>
    <s v="Id"/>
  </r>
  <r>
    <x v="8"/>
    <s v="LastModifiedById"/>
  </r>
  <r>
    <x v="8"/>
    <s v="LastModifiedDate"/>
  </r>
  <r>
    <x v="8"/>
    <s v="LLC_BI__lookupKey__c"/>
  </r>
  <r>
    <x v="8"/>
    <s v="Name"/>
  </r>
  <r>
    <x v="8"/>
    <s v="LLC_BI__Spread_Statement_Total_Group__c"/>
  </r>
  <r>
    <x v="9"/>
    <s v="LLC_BI__Analyst__c"/>
  </r>
  <r>
    <x v="9"/>
    <s v="LLC_BI__Average_Exchange_Rate__c"/>
  </r>
  <r>
    <x v="9"/>
    <s v="LLC_BI__Collateral_Column_Title__c"/>
  </r>
  <r>
    <x v="9"/>
    <s v="CreatedById"/>
  </r>
  <r>
    <x v="9"/>
    <s v="CreatedDate"/>
  </r>
  <r>
    <x v="9"/>
    <s v="CurrencyIsoCode"/>
  </r>
  <r>
    <x v="9"/>
    <s v="LLC_BI__Data_Source__c"/>
  </r>
  <r>
    <x v="9"/>
    <s v="CCS_DatePeriodsSource__c"/>
  </r>
  <r>
    <x v="9"/>
    <s v="LLC_BI__Debt_Schedule__c"/>
  </r>
  <r>
    <x v="9"/>
    <s v="LLC_BI__Name_Override__c"/>
  </r>
  <r>
    <x v="9"/>
    <s v="LLC_BI__Exchange_Rate__c"/>
  </r>
  <r>
    <x v="9"/>
    <s v="LLC_BI__External_Data_Source_Id__c"/>
  </r>
  <r>
    <x v="9"/>
    <s v="LLC_BI__External_Period_Key__c"/>
  </r>
  <r>
    <x v="9"/>
    <s v="LLC_BI__externalLookupKey__c"/>
  </r>
  <r>
    <x v="9"/>
    <s v="LLC_BI__Fiscal_Year_TTM_Period__c"/>
  </r>
  <r>
    <x v="9"/>
    <s v="Id"/>
  </r>
  <r>
    <x v="9"/>
    <s v="LLC_BI__Initial_Interim_TTM_Period__c"/>
  </r>
  <r>
    <x v="9"/>
    <s v="LLC_BI__Is_Annual__c"/>
  </r>
  <r>
    <x v="9"/>
    <s v="LLC_BI__Is_Fiscal_Year__c"/>
  </r>
  <r>
    <x v="9"/>
    <s v="LLC_BI__Is_Flex_Enabled_Debt_Schedule__c"/>
  </r>
  <r>
    <x v="9"/>
    <s v="LLC_BI__Is_Global_Analysis_Year__c"/>
  </r>
  <r>
    <x v="9"/>
    <s v="LastModifiedById"/>
  </r>
  <r>
    <x v="9"/>
    <s v="LastModifiedDate"/>
  </r>
  <r>
    <x v="9"/>
    <s v="LLC_BI__Month__c"/>
  </r>
  <r>
    <x v="9"/>
    <s v="LLC_BI__Number_of_Periods__c"/>
  </r>
  <r>
    <x v="9"/>
    <s v="LLC_BI__Period_Key__c"/>
  </r>
  <r>
    <x v="9"/>
    <s v="LLC_BI__Project_from_Period__c"/>
  </r>
  <r>
    <x v="9"/>
    <s v="LLC_BI__Selected__c"/>
  </r>
  <r>
    <x v="9"/>
    <s v="LLC_BI__Selected_In_Global__c"/>
  </r>
  <r>
    <x v="9"/>
    <s v="LLC_BI__Source__c"/>
  </r>
  <r>
    <x v="9"/>
    <s v="LLC_BI__Source_Currency__c"/>
  </r>
  <r>
    <x v="9"/>
    <s v="LLC_BI__Spread_Projections_Template__c"/>
  </r>
  <r>
    <x v="9"/>
    <s v="Name"/>
  </r>
  <r>
    <x v="9"/>
    <s v="LLC_BI__Spread_Statement_Type__c"/>
  </r>
  <r>
    <x v="9"/>
    <s v="LLC_BI__Statement_Date__c"/>
  </r>
  <r>
    <x v="9"/>
    <s v="LLC_BI__Supplemental_Number_of_Periods__c"/>
  </r>
  <r>
    <x v="9"/>
    <s v="LLC_BI__Supplemental_Source__c"/>
  </r>
  <r>
    <x v="9"/>
    <s v="LLC_BI__Supplemental_Statement_Date__c"/>
  </r>
  <r>
    <x v="9"/>
    <s v="LLC_BI__Trailing_Interim_TTM_Period__c"/>
  </r>
  <r>
    <x v="9"/>
    <s v="LLC_BI__Type__c"/>
  </r>
  <r>
    <x v="9"/>
    <s v="LLC_BI__Unmapped_Values__c"/>
  </r>
  <r>
    <x v="9"/>
    <s v="LLC_BI__Year__c"/>
  </r>
  <r>
    <x v="9"/>
    <s v="LLC_BI__Year_Hidden_In_Global__c"/>
  </r>
  <r>
    <x v="10"/>
    <s v="LLC_BI__Classification__c"/>
  </r>
  <r>
    <x v="10"/>
    <s v="CreatedById"/>
  </r>
  <r>
    <x v="10"/>
    <s v="CreatedDate"/>
  </r>
  <r>
    <x v="10"/>
    <s v="CurrencyIsoCode"/>
  </r>
  <r>
    <x v="10"/>
    <s v="Id"/>
  </r>
  <r>
    <x v="10"/>
    <s v="LastModifiedById"/>
  </r>
  <r>
    <x v="10"/>
    <s v="LastModifiedDate"/>
  </r>
  <r>
    <x v="10"/>
    <s v="LLC_BI__lookupKey__c"/>
  </r>
  <r>
    <x v="10"/>
    <s v="OwnerId"/>
  </r>
  <r>
    <x v="10"/>
    <s v="Name"/>
  </r>
  <r>
    <x v="10"/>
    <s v="LLC_BI__Spread_Projections_Template__c"/>
  </r>
  <r>
    <x v="10"/>
    <s v="LLC_BI__Spread_Statement_Record__c"/>
  </r>
  <r>
    <x v="10"/>
    <s v="LLC_BI__Spread_Statement_Record_Value__c"/>
  </r>
  <r>
    <x v="10"/>
    <s v="LLC_BI__Type__c"/>
  </r>
  <r>
    <x v="10"/>
    <s v="LLC_BI__Value__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E9A701-B471-42E6-9DE3-2902A6922133}"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L15" firstHeaderRow="1" firstDataRow="1" firstDataCol="1"/>
  <pivotFields count="2">
    <pivotField axis="axisRow" showAll="0">
      <items count="12">
        <item x="2"/>
        <item x="0"/>
        <item x="10"/>
        <item x="7"/>
        <item x="8"/>
        <item x="9"/>
        <item x="4"/>
        <item x="5"/>
        <item x="6"/>
        <item x="3"/>
        <item x="1"/>
        <item t="default"/>
      </items>
    </pivotField>
    <pivotField dataField="1" showAll="0"/>
  </pivotFields>
  <rowFields count="1">
    <field x="0"/>
  </rowFields>
  <rowItems count="12">
    <i>
      <x/>
    </i>
    <i>
      <x v="1"/>
    </i>
    <i>
      <x v="2"/>
    </i>
    <i>
      <x v="3"/>
    </i>
    <i>
      <x v="4"/>
    </i>
    <i>
      <x v="5"/>
    </i>
    <i>
      <x v="6"/>
    </i>
    <i>
      <x v="7"/>
    </i>
    <i>
      <x v="8"/>
    </i>
    <i>
      <x v="9"/>
    </i>
    <i>
      <x v="10"/>
    </i>
    <i t="grand">
      <x/>
    </i>
  </rowItems>
  <colItems count="1">
    <i/>
  </colItems>
  <dataFields count="1">
    <dataField name="Count of Column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cloud.google.com/bigquery/docs/reference/standard-sql/data-types" TargetMode="External"/><Relationship Id="rId1" Type="http://schemas.openxmlformats.org/officeDocument/2006/relationships/hyperlink" Target="https://developer.salesforce.com/docs/atlas.en-us.apexcode.meta/apexcode/langCon_apex_primitives.ht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confluence.devops.lloydsbanking.com/pages/viewpageattachments.action?pageId=851348801&amp;sortBy=date&amp;highlight=Frozen_Data+Master+Workbook+-+LBG+V1_PI2+4JAN.xlsx&am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6"/>
  <sheetViews>
    <sheetView zoomScale="75" zoomScaleNormal="75" workbookViewId="0">
      <selection activeCell="D8" sqref="D8"/>
    </sheetView>
  </sheetViews>
  <sheetFormatPr defaultColWidth="8.5703125" defaultRowHeight="15" x14ac:dyDescent="0.25"/>
  <cols>
    <col min="1" max="1" width="5.42578125" customWidth="1"/>
    <col min="2" max="2" width="2.85546875" customWidth="1"/>
    <col min="3" max="3" width="27.85546875" customWidth="1"/>
    <col min="4" max="4" width="77.42578125" customWidth="1"/>
  </cols>
  <sheetData>
    <row r="3" spans="2:4" ht="21" x14ac:dyDescent="0.35">
      <c r="B3" s="13" t="s">
        <v>0</v>
      </c>
      <c r="C3" s="13"/>
      <c r="D3" s="14" t="s">
        <v>1</v>
      </c>
    </row>
    <row r="4" spans="2:4" x14ac:dyDescent="0.25">
      <c r="B4" s="15">
        <v>1</v>
      </c>
      <c r="C4" s="16" t="s">
        <v>0</v>
      </c>
      <c r="D4" s="15"/>
    </row>
    <row r="5" spans="2:4" ht="13.5" customHeight="1" x14ac:dyDescent="0.25">
      <c r="B5" s="15">
        <f t="shared" ref="B5:B16" si="0">B4+1</f>
        <v>2</v>
      </c>
      <c r="C5" s="16" t="s">
        <v>2</v>
      </c>
      <c r="D5" s="15" t="s">
        <v>3</v>
      </c>
    </row>
    <row r="6" spans="2:4" x14ac:dyDescent="0.25">
      <c r="B6" s="15">
        <f t="shared" si="0"/>
        <v>3</v>
      </c>
      <c r="C6" s="16" t="s">
        <v>4</v>
      </c>
      <c r="D6" s="15" t="s">
        <v>5</v>
      </c>
    </row>
    <row r="7" spans="2:4" x14ac:dyDescent="0.25">
      <c r="B7" s="15">
        <f t="shared" si="0"/>
        <v>4</v>
      </c>
      <c r="C7" s="16" t="s">
        <v>6</v>
      </c>
      <c r="D7" s="15" t="s">
        <v>7</v>
      </c>
    </row>
    <row r="8" spans="2:4" x14ac:dyDescent="0.25">
      <c r="B8" s="15">
        <f t="shared" si="0"/>
        <v>5</v>
      </c>
      <c r="C8" s="16" t="s">
        <v>8</v>
      </c>
      <c r="D8" s="15" t="s">
        <v>9</v>
      </c>
    </row>
    <row r="9" spans="2:4" x14ac:dyDescent="0.25">
      <c r="B9" s="15">
        <f t="shared" si="0"/>
        <v>6</v>
      </c>
      <c r="C9" s="16" t="s">
        <v>10</v>
      </c>
      <c r="D9" s="15" t="s">
        <v>11</v>
      </c>
    </row>
    <row r="10" spans="2:4" x14ac:dyDescent="0.25">
      <c r="B10" s="15">
        <f t="shared" si="0"/>
        <v>7</v>
      </c>
      <c r="C10" s="16" t="s">
        <v>12</v>
      </c>
      <c r="D10" s="15" t="s">
        <v>13</v>
      </c>
    </row>
    <row r="11" spans="2:4" x14ac:dyDescent="0.25">
      <c r="B11" s="15">
        <f t="shared" si="0"/>
        <v>8</v>
      </c>
      <c r="C11" s="16" t="s">
        <v>14</v>
      </c>
      <c r="D11" s="15" t="s">
        <v>15</v>
      </c>
    </row>
    <row r="12" spans="2:4" x14ac:dyDescent="0.25">
      <c r="B12" s="15">
        <f t="shared" si="0"/>
        <v>9</v>
      </c>
      <c r="C12" s="16" t="s">
        <v>16</v>
      </c>
      <c r="D12" s="15" t="s">
        <v>17</v>
      </c>
    </row>
    <row r="13" spans="2:4" x14ac:dyDescent="0.25">
      <c r="B13" s="15">
        <f t="shared" si="0"/>
        <v>10</v>
      </c>
      <c r="C13" s="16" t="s">
        <v>18</v>
      </c>
      <c r="D13" s="15" t="s">
        <v>19</v>
      </c>
    </row>
    <row r="14" spans="2:4" x14ac:dyDescent="0.25">
      <c r="B14" s="15">
        <f t="shared" si="0"/>
        <v>11</v>
      </c>
      <c r="C14" s="16" t="s">
        <v>20</v>
      </c>
      <c r="D14" s="15" t="s">
        <v>21</v>
      </c>
    </row>
    <row r="15" spans="2:4" x14ac:dyDescent="0.25">
      <c r="B15" s="15">
        <f t="shared" si="0"/>
        <v>12</v>
      </c>
      <c r="C15" s="16" t="s">
        <v>22</v>
      </c>
      <c r="D15" s="15" t="s">
        <v>23</v>
      </c>
    </row>
    <row r="16" spans="2:4" x14ac:dyDescent="0.25">
      <c r="B16" s="15">
        <f t="shared" si="0"/>
        <v>13</v>
      </c>
      <c r="C16" s="16" t="s">
        <v>24</v>
      </c>
      <c r="D16" s="15" t="s">
        <v>25</v>
      </c>
    </row>
  </sheetData>
  <mergeCells count="1">
    <mergeCell ref="B3:C3"/>
  </mergeCells>
  <hyperlinks>
    <hyperlink ref="C4" location="Instructions!A1" display="Contents" xr:uid="{00000000-0004-0000-0000-000000000000}"/>
    <hyperlink ref="C5" location="'Version Control'!A1" display="Version Control" xr:uid="{00000000-0004-0000-0000-000001000000}"/>
    <hyperlink ref="C6" location="'Key-Information'!A1" display="Object Info" xr:uid="{00000000-0004-0000-0000-000002000000}"/>
    <hyperlink ref="C7" location="'Target - COG'!A1" display="Target" xr:uid="{00000000-0004-0000-0000-000003000000}"/>
    <hyperlink ref="C9" location="nCino_DevProc1!A1" display="nCino_DevProc" xr:uid="{00000000-0004-0000-0000-000004000000}"/>
    <hyperlink ref="C10" location="nCino_MW!A1" display="nCino_DMW" xr:uid="{00000000-0004-0000-0000-000005000000}"/>
    <hyperlink ref="C11" location="Mappings!A1" display="Mappings" xr:uid="{00000000-0004-0000-0000-000006000000}"/>
    <hyperlink ref="C12" location="'Header Mappings'!A1" display="Header Mappings" xr:uid="{00000000-0004-0000-0000-000007000000}"/>
    <hyperlink ref="C13" location="'Mappings - Consumption'!A1" display="Mappings - Consumption" xr:uid="{00000000-0004-0000-0000-000008000000}"/>
    <hyperlink ref="C14" location="'nCino Picklists'!A1" display="nCino Picklists" xr:uid="{00000000-0004-0000-0000-000009000000}"/>
    <hyperlink ref="C15" location="'DataType Conversion'!A1" display="DataType Conversion" xr:uid="{00000000-0004-0000-0000-00000A000000}"/>
    <hyperlink ref="C16" location="ExternalData!A1" display="Checklist" xr:uid="{00000000-0004-0000-0000-00000B000000}"/>
  </hyperlinks>
  <pageMargins left="0.7" right="0.7" top="0.75" bottom="0.75" header="0.3" footer="0.511811023622047"/>
  <pageSetup paperSize="9" orientation="portrait" horizontalDpi="300" verticalDpi="300"/>
  <headerFooter>
    <oddHeader>&amp;L&amp;12&amp;K0000ffClassification: Limited&amp;1#</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AT293"/>
  <sheetViews>
    <sheetView tabSelected="1" topLeftCell="E1" zoomScale="75" zoomScaleNormal="75" workbookViewId="0">
      <pane ySplit="2" topLeftCell="A207" activePane="bottomLeft" state="frozen"/>
      <selection activeCell="E1" sqref="E1"/>
      <selection pane="bottomLeft" activeCell="P3" sqref="P3"/>
    </sheetView>
  </sheetViews>
  <sheetFormatPr defaultColWidth="8.5703125" defaultRowHeight="15" x14ac:dyDescent="0.25"/>
  <cols>
    <col min="1" max="1" width="13.42578125" hidden="1" customWidth="1"/>
    <col min="2" max="2" width="36.140625" customWidth="1"/>
    <col min="3" max="3" width="30.28515625" customWidth="1"/>
    <col min="4" max="4" width="28.140625" customWidth="1"/>
    <col min="5" max="5" width="36" customWidth="1"/>
    <col min="6" max="6" width="116.85546875" customWidth="1"/>
    <col min="7" max="7" width="38.42578125" hidden="1" customWidth="1"/>
    <col min="8" max="8" width="19.42578125" customWidth="1"/>
    <col min="9" max="9" width="27.42578125" hidden="1" customWidth="1"/>
    <col min="10" max="10" width="13.140625" customWidth="1"/>
    <col min="11" max="11" width="10.85546875" hidden="1" customWidth="1"/>
    <col min="15" max="15" width="38.85546875" customWidth="1"/>
    <col min="16" max="16" width="37.5703125" customWidth="1"/>
    <col min="17" max="17" width="33.85546875" customWidth="1"/>
    <col min="20" max="20" width="39.85546875" customWidth="1"/>
    <col min="21" max="21" width="17.140625" customWidth="1"/>
    <col min="22" max="22" width="9.5703125" customWidth="1"/>
    <col min="25" max="25" width="11.140625" customWidth="1"/>
    <col min="27" max="27" width="43.85546875" customWidth="1"/>
    <col min="28" max="28" width="47.42578125" customWidth="1"/>
    <col min="29" max="29" width="36.5703125" customWidth="1"/>
    <col min="34" max="34" width="12.85546875" customWidth="1"/>
    <col min="35" max="35" width="10.140625" customWidth="1"/>
    <col min="36" max="36" width="12.28515625" customWidth="1"/>
    <col min="38" max="38" width="31.140625" customWidth="1"/>
    <col min="39" max="39" width="25.140625" customWidth="1"/>
    <col min="40" max="46" width="8.7109375" customWidth="1"/>
  </cols>
  <sheetData>
    <row r="1" spans="1:46" s="314" customFormat="1" ht="19.5" customHeight="1" x14ac:dyDescent="0.2">
      <c r="B1" s="5" t="s">
        <v>1114</v>
      </c>
      <c r="C1" s="5"/>
      <c r="D1" s="5"/>
      <c r="E1" s="5"/>
      <c r="F1" s="5"/>
      <c r="G1" s="5"/>
      <c r="H1" s="5"/>
      <c r="I1" s="5"/>
      <c r="J1" s="5"/>
      <c r="K1" s="5"/>
      <c r="L1" s="5"/>
      <c r="M1" s="5"/>
      <c r="N1" s="5"/>
      <c r="O1" s="5"/>
      <c r="P1" s="4" t="s">
        <v>1115</v>
      </c>
      <c r="Q1" s="4"/>
      <c r="R1" s="4"/>
      <c r="S1" s="4"/>
      <c r="T1" s="3" t="s">
        <v>1116</v>
      </c>
      <c r="U1" s="3"/>
      <c r="V1" s="3"/>
      <c r="W1" s="3"/>
      <c r="X1" s="3"/>
      <c r="Y1" s="3"/>
      <c r="Z1" s="3"/>
      <c r="AA1" s="3"/>
      <c r="AB1" s="2" t="s">
        <v>1117</v>
      </c>
      <c r="AC1" s="2"/>
      <c r="AD1" s="2"/>
      <c r="AE1" s="2"/>
      <c r="AF1" s="2"/>
      <c r="AG1" s="2"/>
      <c r="AH1" s="2"/>
      <c r="AI1" s="2"/>
      <c r="AJ1" s="2"/>
      <c r="AK1" s="2"/>
      <c r="AL1" s="1" t="s">
        <v>1118</v>
      </c>
      <c r="AM1" s="1"/>
      <c r="AN1" s="1"/>
      <c r="AO1" s="1"/>
      <c r="AP1" s="1"/>
      <c r="AQ1" s="1"/>
      <c r="AR1" s="1"/>
      <c r="AS1" s="1"/>
    </row>
    <row r="2" spans="1:46" s="320" customFormat="1" ht="90" x14ac:dyDescent="0.2">
      <c r="A2" s="320" t="s">
        <v>124</v>
      </c>
      <c r="B2" s="315" t="s">
        <v>849</v>
      </c>
      <c r="C2" s="315" t="s">
        <v>1119</v>
      </c>
      <c r="D2" s="315" t="s">
        <v>876</v>
      </c>
      <c r="E2" s="315" t="s">
        <v>1120</v>
      </c>
      <c r="F2" s="315" t="s">
        <v>1121</v>
      </c>
      <c r="G2" s="315" t="s">
        <v>1122</v>
      </c>
      <c r="H2" s="315" t="s">
        <v>115</v>
      </c>
      <c r="I2" s="321" t="s">
        <v>1123</v>
      </c>
      <c r="J2" s="321" t="s">
        <v>1124</v>
      </c>
      <c r="K2" s="315" t="s">
        <v>1125</v>
      </c>
      <c r="L2" s="315" t="s">
        <v>1126</v>
      </c>
      <c r="M2" s="315" t="s">
        <v>1127</v>
      </c>
      <c r="N2" s="315" t="s">
        <v>1128</v>
      </c>
      <c r="O2" s="315" t="s">
        <v>67</v>
      </c>
      <c r="P2" s="322" t="s">
        <v>1129</v>
      </c>
      <c r="Q2" s="322" t="s">
        <v>1130</v>
      </c>
      <c r="R2" s="322" t="s">
        <v>1131</v>
      </c>
      <c r="S2" s="316" t="s">
        <v>1132</v>
      </c>
      <c r="T2" s="317" t="s">
        <v>1133</v>
      </c>
      <c r="U2" s="317" t="s">
        <v>1134</v>
      </c>
      <c r="V2" s="317" t="s">
        <v>115</v>
      </c>
      <c r="W2" s="323" t="s">
        <v>1124</v>
      </c>
      <c r="X2" s="317" t="s">
        <v>1126</v>
      </c>
      <c r="Y2" s="317" t="s">
        <v>1135</v>
      </c>
      <c r="Z2" s="324" t="s">
        <v>1136</v>
      </c>
      <c r="AA2" s="324" t="s">
        <v>1137</v>
      </c>
      <c r="AB2" s="318" t="s">
        <v>1133</v>
      </c>
      <c r="AC2" s="318" t="s">
        <v>1134</v>
      </c>
      <c r="AD2" s="318" t="s">
        <v>115</v>
      </c>
      <c r="AE2" s="325" t="s">
        <v>1124</v>
      </c>
      <c r="AF2" s="318" t="s">
        <v>1126</v>
      </c>
      <c r="AG2" s="318" t="s">
        <v>1138</v>
      </c>
      <c r="AH2" s="318" t="s">
        <v>1137</v>
      </c>
      <c r="AI2" s="318" t="s">
        <v>1139</v>
      </c>
      <c r="AJ2" s="326" t="s">
        <v>1140</v>
      </c>
      <c r="AK2" s="326" t="s">
        <v>1141</v>
      </c>
      <c r="AL2" s="319" t="s">
        <v>1133</v>
      </c>
      <c r="AM2" s="319" t="s">
        <v>1134</v>
      </c>
      <c r="AN2" s="319" t="s">
        <v>115</v>
      </c>
      <c r="AO2" s="327" t="s">
        <v>1124</v>
      </c>
      <c r="AP2" s="319" t="s">
        <v>1126</v>
      </c>
      <c r="AQ2" s="319" t="s">
        <v>1138</v>
      </c>
      <c r="AR2" s="328" t="s">
        <v>1140</v>
      </c>
      <c r="AS2" s="328" t="s">
        <v>1141</v>
      </c>
      <c r="AT2" s="329"/>
    </row>
    <row r="3" spans="1:46" x14ac:dyDescent="0.25">
      <c r="A3" t="str">
        <f t="shared" ref="A3:A66" si="0">B3&amp;D3</f>
        <v>LLC_BI__Debt_Schedule__cLLC_BI__Bundle__c</v>
      </c>
      <c r="B3" t="s">
        <v>71</v>
      </c>
      <c r="C3" t="str">
        <f>_xlfn.IFNA(VLOOKUP($A3,nCino_DMW!$A$2:$AI$358,7,0),"")</f>
        <v>Debt Schedule</v>
      </c>
      <c r="D3" t="s">
        <v>236</v>
      </c>
      <c r="E3" t="str">
        <f>_xlfn.IFNA(VLOOKUP($A3,nCino_DMW!$A$2:$AI$358,9,0),"")</f>
        <v>Bundle</v>
      </c>
      <c r="F3" t="str">
        <f>_xlfn.IFNA(VLOOKUP($A3,nCino_DMW!$A$1:$AI$358,12,0),"")</f>
        <v>Lookup field to Underwriting Bundle</v>
      </c>
      <c r="G3" t="str">
        <f>_xlfn.IFNA(IF(VLOOKUP($A3,nCino_DMW!$A$1:$AI$358,13,0)=0,"", VLOOKUP($A3,nCino_DMW!$A$1:$AI$358,13,0)),"")</f>
        <v>Lookup(Underwriting Bundle)</v>
      </c>
      <c r="H3" t="str">
        <f>_xlfn.IFNA(IF(VLOOKUP($A3,nCino_DevProc!$A$2:$S$352,8,0)=0,"", VLOOKUP($A3,nCino_DevProc!$A$2:$S$352,8,0)),"")</f>
        <v>reference(LLC_BI__Underwriting_Bundle__c)</v>
      </c>
      <c r="I3">
        <f>_xlfn.IFNA(IF(VLOOKUP($A3,nCino_DMW!$A$1:$AI$358,2,0)=0,"", VLOOKUP($A3,nCino_DMW!$A$1:$AI$358,2,0)),"")</f>
        <v>18</v>
      </c>
      <c r="J3">
        <f>IF(OR(D3=0, IFERROR(VLOOKUP($A3,nCino_DevProc!$A$2:$S$352,2,0),0)=0),"", VLOOKUP($A3,nCino_DevProc!$A$2:$S$352,2,0))</f>
        <v>18</v>
      </c>
      <c r="K3" t="str">
        <f>IFERROR(IF(VLOOKUP($A3,nCino_DMW!$A$1:$AI$358,22,0)="Y", "N", IF(VLOOKUP($A3,nCino_DMW!$A$1:$AI$358,22,0)="N",  "Y", "")),"")</f>
        <v>N</v>
      </c>
      <c r="L3" t="str">
        <f>_xlfn.IFNA(IF(VLOOKUP($A3,nCino_DevProc!$A$2:$S$352,8,0)=TRUE(), "Y", "N"),"")</f>
        <v>N</v>
      </c>
      <c r="M3" t="str">
        <f>IFERROR(IF(VLOOKUP($A3,nCino_DevProc!$A$2:$S$352,18,0)=TRUE(), "E", IF(D3="Id", "P", IF(OR(LEFT(G3, 6) = "Lookup", LEFT(G3, 6) ="Master"), "F",""))),"")</f>
        <v>F</v>
      </c>
      <c r="N3" t="str">
        <f>_xlfn.IFNA(IF(VLOOKUP($A3,nCino_DMW!$A$1:$AI$358,4,0)="System generated", "Y", "N"),"")</f>
        <v>N</v>
      </c>
      <c r="O3" t="str">
        <f>IF(LEFT(G3,6)="lookup", G3,IF(OR(D3=0, IFERROR(VLOOKUP($A3,nCino_DevProc!$A$2:$S$352,18,0),0)=0),"", VLOOKUP($A3,nCino_DevProc!$A$2:$S$352,18,0)))</f>
        <v>Lookup(Underwriting Bundle)</v>
      </c>
      <c r="P3" t="str">
        <f>IF($B3="","",VLOOKUP($B3,'Object Info'!$A$2:$F$13,3,0))</f>
        <v>rskcsp_ds_debt_schedule</v>
      </c>
      <c r="Q3" t="str">
        <f t="shared" ref="Q3:Q66" si="1">IF(D3="","",D3)</f>
        <v>LLC_BI__Bundle__c</v>
      </c>
      <c r="R3" t="s">
        <v>158</v>
      </c>
      <c r="S3" t="str">
        <f t="shared" ref="S3:S66" si="2">IF(OR(Q3 ="transactionKey", Q3="sequenceNumber", Q3 = "commitTimestamp", Q3 = "commitUser",Q3 = "commitNumber", Q3="changetype",Q3="entityName",Q3="ID", LEFT(Q3,12)="LastModified"), "N","Y")</f>
        <v>Y</v>
      </c>
      <c r="T3" t="str">
        <f>IF($B3="","",VLOOKUP($B3,'Object Info'!$A$2:$F$13,4,0))</f>
        <v>rskcsp_ds_debt_schedule_staging</v>
      </c>
      <c r="U3" t="str">
        <f t="shared" ref="U3:U66" si="3">Q3</f>
        <v>LLC_BI__Bundle__c</v>
      </c>
      <c r="V3" t="str">
        <f>IF(OR(LEFT(H3,9)="reference", D3=""),"STRING",VLOOKUP($H3,'DataType Conversion'!$A$8:$I$37,3,0))</f>
        <v>STRING</v>
      </c>
      <c r="W3">
        <f t="shared" ref="W3:W66" si="4">IF(J3="", "",J3)</f>
        <v>18</v>
      </c>
      <c r="X3" t="str">
        <f t="shared" ref="X3:X66" si="5">S3</f>
        <v>Y</v>
      </c>
      <c r="Y3" t="str">
        <f t="shared" ref="Y3:Y66" si="6">IF(OR($U3="Id",$U3="LastModifiedDate"), "C","")</f>
        <v/>
      </c>
      <c r="Z3" t="str">
        <f t="shared" ref="Z3:Z66" si="7">IF(Q3= "", "", IF(H3="Picklist", "Y", "N"))</f>
        <v>N</v>
      </c>
      <c r="AA3" t="str">
        <f t="shared" ref="AA3:AA66" si="8">IF(OR(U3="CreatedDate",U3="CreatedById"),"Must be populated when changeType = CREATE","")</f>
        <v/>
      </c>
      <c r="AB3" t="str">
        <f>IF($B3="","",VLOOKUP($B3,'Object Info'!$A$2:$F$13,5,0))</f>
        <v>rskcsp_ds_debt_schedule_curated</v>
      </c>
      <c r="AC3" t="str">
        <f t="shared" ref="AC3:AC66" si="9">U3</f>
        <v>LLC_BI__Bundle__c</v>
      </c>
      <c r="AD3" t="str">
        <f t="shared" ref="AD3:AD66" si="10">V3</f>
        <v>STRING</v>
      </c>
      <c r="AE3">
        <f t="shared" ref="AE3:AE66" si="11">IF(W3="","",W3)</f>
        <v>18</v>
      </c>
      <c r="AF3" t="str">
        <f t="shared" ref="AF3:AF66" si="12">X3</f>
        <v>Y</v>
      </c>
      <c r="AG3" t="str">
        <f t="shared" ref="AG3:AG66" si="13">M3</f>
        <v>F</v>
      </c>
      <c r="AH3" t="str">
        <f t="shared" ref="AH3:AH66" si="14">IF(AC3="LastModifiedDate","Must be latest date for the record id in Staging, and date must be t-1", "")</f>
        <v/>
      </c>
      <c r="AL3" t="str">
        <f>IF($B3="","",VLOOKUP($B3,'Object Info'!$A$2:$F$13,6,0))</f>
        <v>debt_schedule</v>
      </c>
      <c r="AM3" t="str">
        <f t="shared" ref="AM3:AM66" si="15">IF(AC3="","",IF(OR(AC3="ccs_migration_id__c"),SUBSTITUTE(LOWER(AC3),"__c",""),_xlfn.IFNA(SUBSTITUTE(SUBSTITUTE(SUBSTITUTE(SUBSTITUTE(AC3,"LLC_BI__",""),"CCS_",""),"__c",""),"cm_",""),AC3)))</f>
        <v>Bundle</v>
      </c>
      <c r="AN3" t="str">
        <f t="shared" ref="AN3:AN66" si="16">IF(AD3="","",AD3)</f>
        <v>STRING</v>
      </c>
      <c r="AO3">
        <f t="shared" ref="AO3:AO66" si="17">IF(AE3="","",AE3)</f>
        <v>18</v>
      </c>
      <c r="AP3" t="str">
        <f t="shared" ref="AP3:AP66" si="18">IF(AF3="","",AF3)</f>
        <v>Y</v>
      </c>
      <c r="AQ3" t="str">
        <f t="shared" ref="AQ3:AQ66" si="19">IF(AG3="","",AG3)</f>
        <v>F</v>
      </c>
    </row>
    <row r="4" spans="1:46" x14ac:dyDescent="0.25">
      <c r="A4" t="str">
        <f t="shared" si="0"/>
        <v>LLC_BI__Debt_Schedule__cCreatedById</v>
      </c>
      <c r="B4" t="s">
        <v>71</v>
      </c>
      <c r="C4" t="str">
        <f>_xlfn.IFNA(VLOOKUP($A4,nCino_DMW!$A$2:$AI$358,7,0),"")</f>
        <v>Debt Schedule</v>
      </c>
      <c r="D4" t="s">
        <v>168</v>
      </c>
      <c r="E4" t="str">
        <f>_xlfn.IFNA(VLOOKUP($A4,nCino_DMW!$A$2:$AI$358,9,0),"")</f>
        <v>Created By</v>
      </c>
      <c r="F4" t="str">
        <f>_xlfn.IFNA(VLOOKUP($A4,nCino_DMW!$A$1:$AI$358,12,0),"")</f>
        <v>Record created by user.</v>
      </c>
      <c r="G4" t="str">
        <f>_xlfn.IFNA(IF(VLOOKUP($A4,nCino_DMW!$A$1:$AI$358,13,0)=0,"", VLOOKUP($A4,nCino_DMW!$A$1:$AI$358,13,0)),"")</f>
        <v>Lookup(User)</v>
      </c>
      <c r="H4" t="str">
        <f>_xlfn.IFNA(IF(VLOOKUP($A4,nCino_DevProc!$A$2:$S$352,8,0)=0,"", VLOOKUP($A4,nCino_DevProc!$A$2:$S$352,8,0)),"")</f>
        <v>reference(User)</v>
      </c>
      <c r="I4">
        <f>_xlfn.IFNA(IF(VLOOKUP($A4,nCino_DMW!$A$1:$AI$358,2,0)=0,"", VLOOKUP($A4,nCino_DMW!$A$1:$AI$358,2,0)),"")</f>
        <v>18</v>
      </c>
      <c r="J4">
        <f>IF(OR(D4=0, IFERROR(VLOOKUP($A4,nCino_DevProc!$A$2:$S$352,2,0),0)=0),"", VLOOKUP($A4,nCino_DevProc!$A$2:$S$352,2,0))</f>
        <v>18</v>
      </c>
      <c r="K4" t="str">
        <f>IFERROR(IF(VLOOKUP($A4,nCino_DMW!$A$1:$AI$358,22,0)="Y", "N", IF(VLOOKUP($A4,nCino_DMW!$A$1:$AI$358,22,0)="N",  "Y", "")),"")</f>
        <v>Y</v>
      </c>
      <c r="L4" t="str">
        <f>_xlfn.IFNA(IF(VLOOKUP($A4,nCino_DevProc!$A$2:$S$352,8,0)=TRUE(), "Y", "N"),"")</f>
        <v>N</v>
      </c>
      <c r="M4" t="str">
        <f>IFERROR(IF(VLOOKUP($A4,nCino_DevProc!$A$2:$S$352,18,0)=TRUE(), "E", IF(D4="Id", "P", IF(OR(LEFT(G4, 6) = "Lookup", LEFT(G4, 6) ="Master"), "F",""))),"")</f>
        <v>F</v>
      </c>
      <c r="N4" t="str">
        <f>_xlfn.IFNA(IF(VLOOKUP($A4,nCino_DMW!$A$1:$AI$358,4,0)="System generated", "Y", "N"),"")</f>
        <v>Y</v>
      </c>
      <c r="O4" t="str">
        <f>IF(LEFT(G4,6)="lookup", G4,IF(OR(D4=0, IFERROR(VLOOKUP($A4,nCino_DevProc!$A$2:$S$352,18,0),0)=0),"", VLOOKUP($A4,nCino_DevProc!$A$2:$S$352,18,0)))</f>
        <v>Lookup(User)</v>
      </c>
      <c r="P4" t="str">
        <f>IF($B4="","",VLOOKUP($B4,'Object Info'!$A$2:$F$13,3,0))</f>
        <v>rskcsp_ds_debt_schedule</v>
      </c>
      <c r="Q4" t="str">
        <f t="shared" si="1"/>
        <v>CreatedById</v>
      </c>
      <c r="R4" t="s">
        <v>158</v>
      </c>
      <c r="S4" t="str">
        <f t="shared" si="2"/>
        <v>Y</v>
      </c>
      <c r="T4" t="str">
        <f>IF($B4="","",VLOOKUP($B4,'Object Info'!$A$2:$F$13,4,0))</f>
        <v>rskcsp_ds_debt_schedule_staging</v>
      </c>
      <c r="U4" t="str">
        <f t="shared" si="3"/>
        <v>CreatedById</v>
      </c>
      <c r="V4" t="str">
        <f>IF(OR(LEFT(H4,9)="reference", D4=""),"STRING",VLOOKUP($H4,'DataType Conversion'!$A$8:$I$37,3,0))</f>
        <v>STRING</v>
      </c>
      <c r="W4">
        <f t="shared" si="4"/>
        <v>18</v>
      </c>
      <c r="X4" t="str">
        <f t="shared" si="5"/>
        <v>Y</v>
      </c>
      <c r="Y4" t="str">
        <f t="shared" si="6"/>
        <v/>
      </c>
      <c r="Z4" t="str">
        <f t="shared" si="7"/>
        <v>N</v>
      </c>
      <c r="AA4" t="str">
        <f t="shared" si="8"/>
        <v>Must be populated when changeType = CREATE</v>
      </c>
      <c r="AB4" t="str">
        <f>IF($B4="","",VLOOKUP($B4,'Object Info'!$A$2:$F$13,5,0))</f>
        <v>rskcsp_ds_debt_schedule_curated</v>
      </c>
      <c r="AC4" t="str">
        <f t="shared" si="9"/>
        <v>CreatedById</v>
      </c>
      <c r="AD4" t="str">
        <f t="shared" si="10"/>
        <v>STRING</v>
      </c>
      <c r="AE4">
        <f t="shared" si="11"/>
        <v>18</v>
      </c>
      <c r="AF4" t="str">
        <f t="shared" si="12"/>
        <v>Y</v>
      </c>
      <c r="AG4" t="str">
        <f t="shared" si="13"/>
        <v>F</v>
      </c>
      <c r="AH4" t="str">
        <f t="shared" si="14"/>
        <v/>
      </c>
      <c r="AL4" t="str">
        <f>IF($B4="","",VLOOKUP($B4,'Object Info'!$A$2:$F$13,6,0))</f>
        <v>debt_schedule</v>
      </c>
      <c r="AM4" t="str">
        <f t="shared" si="15"/>
        <v>CreatedById</v>
      </c>
      <c r="AN4" t="str">
        <f t="shared" si="16"/>
        <v>STRING</v>
      </c>
      <c r="AO4">
        <f t="shared" si="17"/>
        <v>18</v>
      </c>
      <c r="AP4" t="str">
        <f t="shared" si="18"/>
        <v>Y</v>
      </c>
      <c r="AQ4" t="str">
        <f t="shared" si="19"/>
        <v>F</v>
      </c>
    </row>
    <row r="5" spans="1:46" x14ac:dyDescent="0.25">
      <c r="A5" t="str">
        <f t="shared" si="0"/>
        <v>LLC_BI__Debt_Schedule__cCreatedDate</v>
      </c>
      <c r="B5" t="s">
        <v>71</v>
      </c>
      <c r="C5" t="str">
        <f>_xlfn.IFNA(VLOOKUP($A5,nCino_DMW!$A$2:$AI$358,7,0),"")</f>
        <v>Debt Schedule</v>
      </c>
      <c r="D5" t="s">
        <v>164</v>
      </c>
      <c r="E5" t="str">
        <f>_xlfn.IFNA(VLOOKUP($A5,nCino_DMW!$A$2:$AI$358,9,0),"")</f>
        <v>Created Date</v>
      </c>
      <c r="F5" t="str">
        <f>_xlfn.IFNA(VLOOKUP($A5,nCino_DMW!$A$1:$AI$358,12,0),"")</f>
        <v>Record created date.</v>
      </c>
      <c r="G5" t="str">
        <f>_xlfn.IFNA(IF(VLOOKUP($A5,nCino_DMW!$A$1:$AI$358,13,0)=0,"", VLOOKUP($A5,nCino_DMW!$A$1:$AI$358,13,0)),"")</f>
        <v>Date Time</v>
      </c>
      <c r="H5" t="str">
        <f>_xlfn.IFNA(IF(VLOOKUP($A5,nCino_DevProc!$A$2:$S$352,8,0)=0,"", VLOOKUP($A5,nCino_DevProc!$A$2:$S$352,8,0)),"")</f>
        <v>datetime</v>
      </c>
      <c r="I5" t="str">
        <f>_xlfn.IFNA(IF(VLOOKUP($A5,nCino_DMW!$A$1:$AI$358,2,0)=0,"", VLOOKUP($A5,nCino_DMW!$A$1:$AI$358,2,0)),"")</f>
        <v/>
      </c>
      <c r="J5" t="str">
        <f>IF(OR(D5=0, IFERROR(VLOOKUP($A5,nCino_DevProc!$A$2:$S$352,2,0),0)=0),"", VLOOKUP($A5,nCino_DevProc!$A$2:$S$352,2,0))</f>
        <v/>
      </c>
      <c r="K5" t="str">
        <f>IFERROR(IF(VLOOKUP($A5,nCino_DMW!$A$1:$AI$358,22,0)="Y", "N", IF(VLOOKUP($A5,nCino_DMW!$A$1:$AI$358,22,0)="N",  "Y", "")),"")</f>
        <v>Y</v>
      </c>
      <c r="L5" t="str">
        <f>_xlfn.IFNA(IF(VLOOKUP($A5,nCino_DevProc!$A$2:$S$352,8,0)=TRUE(), "Y", "N"),"")</f>
        <v>N</v>
      </c>
      <c r="M5" t="str">
        <f>IFERROR(IF(VLOOKUP($A5,nCino_DevProc!$A$2:$S$352,18,0)=TRUE(), "E", IF(D5="Id", "P", IF(OR(LEFT(G5, 6) = "Lookup", LEFT(G5, 6) ="Master"), "F",""))),"")</f>
        <v/>
      </c>
      <c r="N5" t="str">
        <f>_xlfn.IFNA(IF(VLOOKUP($A5,nCino_DMW!$A$1:$AI$358,4,0)="System generated", "Y", "N"),"")</f>
        <v>Y</v>
      </c>
      <c r="O5" t="str">
        <f>IF(LEFT(G5,6)="lookup", G5,IF(OR(D5=0, IFERROR(VLOOKUP($A5,nCino_DevProc!$A$2:$S$352,18,0),0)=0),"", VLOOKUP($A5,nCino_DevProc!$A$2:$S$352,18,0)))</f>
        <v/>
      </c>
      <c r="P5" t="str">
        <f>IF($B5="","",VLOOKUP($B5,'Object Info'!$A$2:$F$13,3,0))</f>
        <v>rskcsp_ds_debt_schedule</v>
      </c>
      <c r="Q5" t="str">
        <f t="shared" si="1"/>
        <v>CreatedDate</v>
      </c>
      <c r="R5" t="s">
        <v>158</v>
      </c>
      <c r="S5" t="str">
        <f t="shared" si="2"/>
        <v>Y</v>
      </c>
      <c r="T5" t="str">
        <f>IF($B5="","",VLOOKUP($B5,'Object Info'!$A$2:$F$13,4,0))</f>
        <v>rskcsp_ds_debt_schedule_staging</v>
      </c>
      <c r="U5" t="str">
        <f t="shared" si="3"/>
        <v>CreatedDate</v>
      </c>
      <c r="V5" t="str">
        <f>IF(OR(LEFT(H5,9)="reference", D5=""),"STRING",VLOOKUP($H5,'DataType Conversion'!$A$8:$I$37,3,0))</f>
        <v>DATETIME</v>
      </c>
      <c r="W5" t="str">
        <f t="shared" si="4"/>
        <v/>
      </c>
      <c r="X5" t="str">
        <f t="shared" si="5"/>
        <v>Y</v>
      </c>
      <c r="Y5" t="str">
        <f t="shared" si="6"/>
        <v/>
      </c>
      <c r="Z5" t="str">
        <f t="shared" si="7"/>
        <v>N</v>
      </c>
      <c r="AA5" t="str">
        <f t="shared" si="8"/>
        <v>Must be populated when changeType = CREATE</v>
      </c>
      <c r="AB5" t="str">
        <f>IF($B5="","",VLOOKUP($B5,'Object Info'!$A$2:$F$13,5,0))</f>
        <v>rskcsp_ds_debt_schedule_curated</v>
      </c>
      <c r="AC5" t="str">
        <f t="shared" si="9"/>
        <v>CreatedDate</v>
      </c>
      <c r="AD5" t="str">
        <f t="shared" si="10"/>
        <v>DATETIME</v>
      </c>
      <c r="AE5" t="str">
        <f t="shared" si="11"/>
        <v/>
      </c>
      <c r="AF5" t="str">
        <f t="shared" si="12"/>
        <v>Y</v>
      </c>
      <c r="AG5" t="str">
        <f t="shared" si="13"/>
        <v/>
      </c>
      <c r="AH5" t="str">
        <f t="shared" si="14"/>
        <v/>
      </c>
      <c r="AL5" t="str">
        <f>IF($B5="","",VLOOKUP($B5,'Object Info'!$A$2:$F$13,6,0))</f>
        <v>debt_schedule</v>
      </c>
      <c r="AM5" t="str">
        <f t="shared" si="15"/>
        <v>CreatedDate</v>
      </c>
      <c r="AN5" t="str">
        <f t="shared" si="16"/>
        <v>DATETIME</v>
      </c>
      <c r="AO5" t="str">
        <f t="shared" si="17"/>
        <v/>
      </c>
      <c r="AP5" t="str">
        <f t="shared" si="18"/>
        <v>Y</v>
      </c>
      <c r="AQ5" t="str">
        <f t="shared" si="19"/>
        <v/>
      </c>
    </row>
    <row r="6" spans="1:46" x14ac:dyDescent="0.25">
      <c r="A6" t="str">
        <f t="shared" si="0"/>
        <v>LLC_BI__Debt_Schedule__cCurrencyIsoCode</v>
      </c>
      <c r="B6" t="s">
        <v>71</v>
      </c>
      <c r="C6" t="str">
        <f>_xlfn.IFNA(VLOOKUP($A6,nCino_DMW!$A$2:$AI$358,7,0),"")</f>
        <v>Debt Schedule</v>
      </c>
      <c r="D6" t="s">
        <v>160</v>
      </c>
      <c r="E6" t="str">
        <f>_xlfn.IFNA(VLOOKUP($A6,nCino_DMW!$A$2:$AI$358,9,0),"")</f>
        <v>Currency</v>
      </c>
      <c r="F6" t="str">
        <f>_xlfn.IFNA(VLOOKUP($A6,nCino_DMW!$A$1:$AI$358,12,0),"")</f>
        <v>This is a picklist field that allows the user to select the applicable currency (e.g. GBP, EU, etc.)</v>
      </c>
      <c r="G6" t="str">
        <f>_xlfn.IFNA(IF(VLOOKUP($A6,nCino_DMW!$A$1:$AI$358,13,0)=0,"", VLOOKUP($A6,nCino_DMW!$A$1:$AI$358,13,0)),"")</f>
        <v>Picklist</v>
      </c>
      <c r="H6" t="str">
        <f>_xlfn.IFNA(IF(VLOOKUP($A6,nCino_DevProc!$A$2:$S$352,8,0)=0,"", VLOOKUP($A6,nCino_DevProc!$A$2:$S$352,8,0)),"")</f>
        <v>picklist</v>
      </c>
      <c r="I6" t="str">
        <f>_xlfn.IFNA(IF(VLOOKUP($A6,nCino_DMW!$A$1:$AI$358,2,0)=0,"", VLOOKUP($A6,nCino_DMW!$A$1:$AI$358,2,0)),"")</f>
        <v>See picklist options for lengths</v>
      </c>
      <c r="J6">
        <f>IF(OR(D6=0, IFERROR(VLOOKUP($A6,nCino_DevProc!$A$2:$S$352,2,0),0)=0),"", VLOOKUP($A6,nCino_DevProc!$A$2:$S$352,2,0))</f>
        <v>3</v>
      </c>
      <c r="K6" t="str">
        <f>IFERROR(IF(VLOOKUP($A6,nCino_DMW!$A$1:$AI$358,22,0)="Y", "N", IF(VLOOKUP($A6,nCino_DMW!$A$1:$AI$358,22,0)="N",  "Y", "")),"")</f>
        <v>Y</v>
      </c>
      <c r="L6" t="str">
        <f>_xlfn.IFNA(IF(VLOOKUP($A6,nCino_DevProc!$A$2:$S$352,8,0)=TRUE(), "Y", "N"),"")</f>
        <v>N</v>
      </c>
      <c r="M6" t="str">
        <f>IFERROR(IF(VLOOKUP($A6,nCino_DevProc!$A$2:$S$352,18,0)=TRUE(), "E", IF(D6="Id", "P", IF(OR(LEFT(G6, 6) = "Lookup", LEFT(G6, 6) ="Master"), "F",""))),"")</f>
        <v/>
      </c>
      <c r="N6" t="str">
        <f>_xlfn.IFNA(IF(VLOOKUP($A6,nCino_DMW!$A$1:$AI$358,4,0)="System generated", "Y", "N"),"")</f>
        <v>N</v>
      </c>
      <c r="O6" t="str">
        <f>IF(LEFT(G6,6)="lookup", G6,IF(OR(D6=0, IFERROR(VLOOKUP($A6,nCino_DevProc!$A$2:$S$352,18,0),0)=0),"", VLOOKUP($A6,nCino_DevProc!$A$2:$S$352,18,0)))</f>
        <v/>
      </c>
      <c r="P6" t="str">
        <f>IF($B6="","",VLOOKUP($B6,'Object Info'!$A$2:$F$13,3,0))</f>
        <v>rskcsp_ds_debt_schedule</v>
      </c>
      <c r="Q6" t="str">
        <f t="shared" si="1"/>
        <v>CurrencyIsoCode</v>
      </c>
      <c r="R6" t="s">
        <v>158</v>
      </c>
      <c r="S6" t="str">
        <f t="shared" si="2"/>
        <v>Y</v>
      </c>
      <c r="T6" t="str">
        <f>IF($B6="","",VLOOKUP($B6,'Object Info'!$A$2:$F$13,4,0))</f>
        <v>rskcsp_ds_debt_schedule_staging</v>
      </c>
      <c r="U6" t="str">
        <f t="shared" si="3"/>
        <v>CurrencyIsoCode</v>
      </c>
      <c r="V6" t="str">
        <f>IF(OR(LEFT(H6,9)="reference", D6=""),"STRING",VLOOKUP($H6,'DataType Conversion'!$A$8:$I$37,3,0))</f>
        <v>STRING</v>
      </c>
      <c r="W6">
        <f t="shared" si="4"/>
        <v>3</v>
      </c>
      <c r="X6" t="str">
        <f t="shared" si="5"/>
        <v>Y</v>
      </c>
      <c r="Y6" t="str">
        <f t="shared" si="6"/>
        <v/>
      </c>
      <c r="Z6" t="str">
        <f t="shared" si="7"/>
        <v>Y</v>
      </c>
      <c r="AA6" t="str">
        <f t="shared" si="8"/>
        <v/>
      </c>
      <c r="AB6" t="str">
        <f>IF($B6="","",VLOOKUP($B6,'Object Info'!$A$2:$F$13,5,0))</f>
        <v>rskcsp_ds_debt_schedule_curated</v>
      </c>
      <c r="AC6" t="str">
        <f t="shared" si="9"/>
        <v>CurrencyIsoCode</v>
      </c>
      <c r="AD6" t="str">
        <f t="shared" si="10"/>
        <v>STRING</v>
      </c>
      <c r="AE6">
        <f t="shared" si="11"/>
        <v>3</v>
      </c>
      <c r="AF6" t="str">
        <f t="shared" si="12"/>
        <v>Y</v>
      </c>
      <c r="AG6" t="str">
        <f t="shared" si="13"/>
        <v/>
      </c>
      <c r="AH6" t="str">
        <f t="shared" si="14"/>
        <v/>
      </c>
      <c r="AL6" t="str">
        <f>IF($B6="","",VLOOKUP($B6,'Object Info'!$A$2:$F$13,6,0))</f>
        <v>debt_schedule</v>
      </c>
      <c r="AM6" t="str">
        <f t="shared" si="15"/>
        <v>CurrencyIsoCode</v>
      </c>
      <c r="AN6" t="str">
        <f t="shared" si="16"/>
        <v>STRING</v>
      </c>
      <c r="AO6">
        <f t="shared" si="17"/>
        <v>3</v>
      </c>
      <c r="AP6" t="str">
        <f t="shared" si="18"/>
        <v>Y</v>
      </c>
      <c r="AQ6" t="str">
        <f t="shared" si="19"/>
        <v/>
      </c>
    </row>
    <row r="7" spans="1:46" x14ac:dyDescent="0.25">
      <c r="A7" t="str">
        <f t="shared" si="0"/>
        <v>LLC_BI__Debt_Schedule__cId</v>
      </c>
      <c r="B7" t="s">
        <v>71</v>
      </c>
      <c r="C7" t="str">
        <f>_xlfn.IFNA(VLOOKUP($A7,nCino_DMW!$A$2:$AI$358,7,0),"")</f>
        <v>Debt Schedule</v>
      </c>
      <c r="D7" t="s">
        <v>143</v>
      </c>
      <c r="E7" t="str">
        <f>_xlfn.IFNA(VLOOKUP($A7,nCino_DMW!$A$2:$AI$358,9,0),"")</f>
        <v>Id</v>
      </c>
      <c r="F7" t="str">
        <f>_xlfn.IFNA(VLOOKUP($A7,nCino_DMW!$A$1:$AI$358,12,0),"")</f>
        <v>Id</v>
      </c>
      <c r="G7" t="str">
        <f>_xlfn.IFNA(IF(VLOOKUP($A7,nCino_DMW!$A$1:$AI$358,13,0)=0,"", VLOOKUP($A7,nCino_DMW!$A$1:$AI$358,13,0)),"")</f>
        <v>Id</v>
      </c>
      <c r="H7" t="str">
        <f>_xlfn.IFNA(IF(VLOOKUP($A7,nCino_DevProc!$A$2:$S$352,8,0)=0,"", VLOOKUP($A7,nCino_DevProc!$A$2:$S$352,8,0)),"")</f>
        <v>id</v>
      </c>
      <c r="I7" t="str">
        <f>_xlfn.IFNA(IF(VLOOKUP($A7,nCino_DMW!$A$1:$AI$358,2,0)=0,"", VLOOKUP($A7,nCino_DMW!$A$1:$AI$358,2,0)),"")</f>
        <v/>
      </c>
      <c r="J7">
        <f>IF(OR(D7=0, IFERROR(VLOOKUP($A7,nCino_DevProc!$A$2:$S$352,2,0),0)=0),"", VLOOKUP($A7,nCino_DevProc!$A$2:$S$352,2,0))</f>
        <v>18</v>
      </c>
      <c r="K7" t="str">
        <f>IFERROR(IF(VLOOKUP($A7,nCino_DMW!$A$1:$AI$358,22,0)="Y", "N", IF(VLOOKUP($A7,nCino_DMW!$A$1:$AI$358,22,0)="N",  "Y", "")),"")</f>
        <v>Y</v>
      </c>
      <c r="L7" t="str">
        <f>_xlfn.IFNA(IF(VLOOKUP($A7,nCino_DevProc!$A$2:$S$352,8,0)=TRUE(), "Y", "N"),"")</f>
        <v>N</v>
      </c>
      <c r="M7" t="str">
        <f>IFERROR(IF(VLOOKUP($A7,nCino_DevProc!$A$2:$S$352,18,0)=TRUE(), "E", IF(D7="Id", "P", IF(OR(LEFT(G7, 6) = "Lookup", LEFT(G7, 6) ="Master"), "F",""))),"")</f>
        <v>P</v>
      </c>
      <c r="N7" t="str">
        <f>_xlfn.IFNA(IF(VLOOKUP($A7,nCino_DMW!$A$1:$AI$358,4,0)="System generated", "Y", "N"),"")</f>
        <v>Y</v>
      </c>
      <c r="O7" t="str">
        <f>IF(LEFT(G7,6)="lookup", G7,IF(OR(D7=0, IFERROR(VLOOKUP($A7,nCino_DevProc!$A$2:$S$352,18,0),0)=0),"", VLOOKUP($A7,nCino_DevProc!$A$2:$S$352,18,0)))</f>
        <v/>
      </c>
      <c r="P7" t="str">
        <f>IF($B7="","",VLOOKUP($B7,'Object Info'!$A$2:$F$13,3,0))</f>
        <v>rskcsp_ds_debt_schedule</v>
      </c>
      <c r="Q7" t="str">
        <f t="shared" si="1"/>
        <v>Id</v>
      </c>
      <c r="R7" t="s">
        <v>158</v>
      </c>
      <c r="S7" t="str">
        <f t="shared" si="2"/>
        <v>N</v>
      </c>
      <c r="T7" t="str">
        <f>IF($B7="","",VLOOKUP($B7,'Object Info'!$A$2:$F$13,4,0))</f>
        <v>rskcsp_ds_debt_schedule_staging</v>
      </c>
      <c r="U7" t="str">
        <f t="shared" si="3"/>
        <v>Id</v>
      </c>
      <c r="V7" t="str">
        <f>IF(OR(LEFT(H7,9)="reference", D7=""),"STRING",VLOOKUP($H7,'DataType Conversion'!$A$8:$I$37,3,0))</f>
        <v>STRING</v>
      </c>
      <c r="W7">
        <f t="shared" si="4"/>
        <v>18</v>
      </c>
      <c r="X7" t="str">
        <f t="shared" si="5"/>
        <v>N</v>
      </c>
      <c r="Y7" t="str">
        <f t="shared" si="6"/>
        <v>C</v>
      </c>
      <c r="Z7" t="str">
        <f t="shared" si="7"/>
        <v>N</v>
      </c>
      <c r="AA7" t="str">
        <f t="shared" si="8"/>
        <v/>
      </c>
      <c r="AB7" t="str">
        <f>IF($B7="","",VLOOKUP($B7,'Object Info'!$A$2:$F$13,5,0))</f>
        <v>rskcsp_ds_debt_schedule_curated</v>
      </c>
      <c r="AC7" t="str">
        <f t="shared" si="9"/>
        <v>Id</v>
      </c>
      <c r="AD7" t="str">
        <f t="shared" si="10"/>
        <v>STRING</v>
      </c>
      <c r="AE7">
        <f t="shared" si="11"/>
        <v>18</v>
      </c>
      <c r="AF7" t="str">
        <f t="shared" si="12"/>
        <v>N</v>
      </c>
      <c r="AG7" t="str">
        <f t="shared" si="13"/>
        <v>P</v>
      </c>
      <c r="AH7" t="str">
        <f t="shared" si="14"/>
        <v/>
      </c>
      <c r="AL7" t="str">
        <f>IF($B7="","",VLOOKUP($B7,'Object Info'!$A$2:$F$13,6,0))</f>
        <v>debt_schedule</v>
      </c>
      <c r="AM7" t="str">
        <f t="shared" si="15"/>
        <v>Id</v>
      </c>
      <c r="AN7" t="str">
        <f t="shared" si="16"/>
        <v>STRING</v>
      </c>
      <c r="AO7">
        <f t="shared" si="17"/>
        <v>18</v>
      </c>
      <c r="AP7" t="str">
        <f t="shared" si="18"/>
        <v>N</v>
      </c>
      <c r="AQ7" t="str">
        <f t="shared" si="19"/>
        <v>P</v>
      </c>
    </row>
    <row r="8" spans="1:46" x14ac:dyDescent="0.25">
      <c r="A8" t="str">
        <f t="shared" si="0"/>
        <v>LLC_BI__Debt_Schedule__cLastModifiedById</v>
      </c>
      <c r="B8" t="s">
        <v>71</v>
      </c>
      <c r="C8" t="str">
        <f>_xlfn.IFNA(VLOOKUP($A8,nCino_DMW!$A$2:$AI$358,7,0),"")</f>
        <v>Debt Schedule</v>
      </c>
      <c r="D8" t="s">
        <v>175</v>
      </c>
      <c r="E8" t="str">
        <f>_xlfn.IFNA(VLOOKUP($A8,nCino_DMW!$A$2:$AI$358,9,0),"")</f>
        <v>Last Modified By</v>
      </c>
      <c r="F8" t="str">
        <f>_xlfn.IFNA(VLOOKUP($A8,nCino_DMW!$A$1:$AI$358,12,0),"")</f>
        <v>Last modified by user.</v>
      </c>
      <c r="G8" t="str">
        <f>_xlfn.IFNA(IF(VLOOKUP($A8,nCino_DMW!$A$1:$AI$358,13,0)=0,"", VLOOKUP($A8,nCino_DMW!$A$1:$AI$358,13,0)),"")</f>
        <v>Lookup(User)</v>
      </c>
      <c r="H8" t="str">
        <f>_xlfn.IFNA(IF(VLOOKUP($A8,nCino_DevProc!$A$2:$S$352,8,0)=0,"", VLOOKUP($A8,nCino_DevProc!$A$2:$S$352,8,0)),"")</f>
        <v>reference(User)</v>
      </c>
      <c r="I8">
        <f>_xlfn.IFNA(IF(VLOOKUP($A8,nCino_DMW!$A$1:$AI$358,2,0)=0,"", VLOOKUP($A8,nCino_DMW!$A$1:$AI$358,2,0)),"")</f>
        <v>18</v>
      </c>
      <c r="J8">
        <f>IF(OR(D8=0, IFERROR(VLOOKUP($A8,nCino_DevProc!$A$2:$S$352,2,0),0)=0),"", VLOOKUP($A8,nCino_DevProc!$A$2:$S$352,2,0))</f>
        <v>18</v>
      </c>
      <c r="K8" t="str">
        <f>IFERROR(IF(VLOOKUP($A8,nCino_DMW!$A$1:$AI$358,22,0)="Y", "N", IF(VLOOKUP($A8,nCino_DMW!$A$1:$AI$358,22,0)="N",  "Y", "")),"")</f>
        <v>Y</v>
      </c>
      <c r="L8" t="str">
        <f>_xlfn.IFNA(IF(VLOOKUP($A8,nCino_DevProc!$A$2:$S$352,8,0)=TRUE(), "Y", "N"),"")</f>
        <v>N</v>
      </c>
      <c r="M8" t="str">
        <f>IFERROR(IF(VLOOKUP($A8,nCino_DevProc!$A$2:$S$352,18,0)=TRUE(), "E", IF(D8="Id", "P", IF(OR(LEFT(G8, 6) = "Lookup", LEFT(G8, 6) ="Master"), "F",""))),"")</f>
        <v>F</v>
      </c>
      <c r="N8" t="str">
        <f>_xlfn.IFNA(IF(VLOOKUP($A8,nCino_DMW!$A$1:$AI$358,4,0)="System generated", "Y", "N"),"")</f>
        <v>Y</v>
      </c>
      <c r="O8" t="str">
        <f>IF(LEFT(G8,6)="lookup", G8,IF(OR(D8=0, IFERROR(VLOOKUP($A8,nCino_DevProc!$A$2:$S$352,18,0),0)=0),"", VLOOKUP($A8,nCino_DevProc!$A$2:$S$352,18,0)))</f>
        <v>Lookup(User)</v>
      </c>
      <c r="P8" t="str">
        <f>IF($B8="","",VLOOKUP($B8,'Object Info'!$A$2:$F$13,3,0))</f>
        <v>rskcsp_ds_debt_schedule</v>
      </c>
      <c r="Q8" t="str">
        <f t="shared" si="1"/>
        <v>LastModifiedById</v>
      </c>
      <c r="R8" t="s">
        <v>158</v>
      </c>
      <c r="S8" t="str">
        <f t="shared" si="2"/>
        <v>N</v>
      </c>
      <c r="T8" t="str">
        <f>IF($B8="","",VLOOKUP($B8,'Object Info'!$A$2:$F$13,4,0))</f>
        <v>rskcsp_ds_debt_schedule_staging</v>
      </c>
      <c r="U8" t="str">
        <f t="shared" si="3"/>
        <v>LastModifiedById</v>
      </c>
      <c r="V8" t="str">
        <f>IF(OR(LEFT(H8,9)="reference", D8=""),"STRING",VLOOKUP($H8,'DataType Conversion'!$A$8:$I$37,3,0))</f>
        <v>STRING</v>
      </c>
      <c r="W8">
        <f t="shared" si="4"/>
        <v>18</v>
      </c>
      <c r="X8" t="str">
        <f t="shared" si="5"/>
        <v>N</v>
      </c>
      <c r="Y8" t="str">
        <f t="shared" si="6"/>
        <v/>
      </c>
      <c r="Z8" t="str">
        <f t="shared" si="7"/>
        <v>N</v>
      </c>
      <c r="AA8" t="str">
        <f t="shared" si="8"/>
        <v/>
      </c>
      <c r="AB8" t="str">
        <f>IF($B8="","",VLOOKUP($B8,'Object Info'!$A$2:$F$13,5,0))</f>
        <v>rskcsp_ds_debt_schedule_curated</v>
      </c>
      <c r="AC8" t="str">
        <f t="shared" si="9"/>
        <v>LastModifiedById</v>
      </c>
      <c r="AD8" t="str">
        <f t="shared" si="10"/>
        <v>STRING</v>
      </c>
      <c r="AE8">
        <f t="shared" si="11"/>
        <v>18</v>
      </c>
      <c r="AF8" t="str">
        <f t="shared" si="12"/>
        <v>N</v>
      </c>
      <c r="AG8" t="str">
        <f t="shared" si="13"/>
        <v>F</v>
      </c>
      <c r="AH8" t="str">
        <f t="shared" si="14"/>
        <v/>
      </c>
      <c r="AL8" t="str">
        <f>IF($B8="","",VLOOKUP($B8,'Object Info'!$A$2:$F$13,6,0))</f>
        <v>debt_schedule</v>
      </c>
      <c r="AM8" t="str">
        <f t="shared" si="15"/>
        <v>LastModifiedById</v>
      </c>
      <c r="AN8" t="str">
        <f t="shared" si="16"/>
        <v>STRING</v>
      </c>
      <c r="AO8">
        <f t="shared" si="17"/>
        <v>18</v>
      </c>
      <c r="AP8" t="str">
        <f t="shared" si="18"/>
        <v>N</v>
      </c>
      <c r="AQ8" t="str">
        <f t="shared" si="19"/>
        <v>F</v>
      </c>
    </row>
    <row r="9" spans="1:46" x14ac:dyDescent="0.25">
      <c r="A9" t="str">
        <f t="shared" si="0"/>
        <v>LLC_BI__Debt_Schedule__cLastModifiedDate</v>
      </c>
      <c r="B9" t="s">
        <v>71</v>
      </c>
      <c r="C9" t="str">
        <f>_xlfn.IFNA(VLOOKUP($A9,nCino_DMW!$A$2:$AI$358,7,0),"")</f>
        <v>Debt Schedule</v>
      </c>
      <c r="D9" t="s">
        <v>172</v>
      </c>
      <c r="E9" t="str">
        <f>_xlfn.IFNA(VLOOKUP($A9,nCino_DMW!$A$2:$AI$358,9,0),"")</f>
        <v>Last Modified Date</v>
      </c>
      <c r="F9" t="str">
        <f>_xlfn.IFNA(VLOOKUP($A9,nCino_DMW!$A$1:$AI$358,12,0),"")</f>
        <v>Last modified date.</v>
      </c>
      <c r="G9" t="str">
        <f>_xlfn.IFNA(IF(VLOOKUP($A9,nCino_DMW!$A$1:$AI$358,13,0)=0,"", VLOOKUP($A9,nCino_DMW!$A$1:$AI$358,13,0)),"")</f>
        <v>Date Time</v>
      </c>
      <c r="H9" t="str">
        <f>_xlfn.IFNA(IF(VLOOKUP($A9,nCino_DevProc!$A$2:$S$352,8,0)=0,"", VLOOKUP($A9,nCino_DevProc!$A$2:$S$352,8,0)),"")</f>
        <v>datetime</v>
      </c>
      <c r="I9" t="str">
        <f>_xlfn.IFNA(IF(VLOOKUP($A9,nCino_DMW!$A$1:$AI$358,2,0)=0,"", VLOOKUP($A9,nCino_DMW!$A$1:$AI$358,2,0)),"")</f>
        <v/>
      </c>
      <c r="J9" t="str">
        <f>IF(OR(D9=0, IFERROR(VLOOKUP($A9,nCino_DevProc!$A$2:$S$352,2,0),0)=0),"", VLOOKUP($A9,nCino_DevProc!$A$2:$S$352,2,0))</f>
        <v/>
      </c>
      <c r="K9" t="str">
        <f>IFERROR(IF(VLOOKUP($A9,nCino_DMW!$A$1:$AI$358,22,0)="Y", "N", IF(VLOOKUP($A9,nCino_DMW!$A$1:$AI$358,22,0)="N",  "Y", "")),"")</f>
        <v>Y</v>
      </c>
      <c r="L9" t="str">
        <f>_xlfn.IFNA(IF(VLOOKUP($A9,nCino_DevProc!$A$2:$S$352,8,0)=TRUE(), "Y", "N"),"")</f>
        <v>N</v>
      </c>
      <c r="M9" t="str">
        <f>IFERROR(IF(VLOOKUP($A9,nCino_DevProc!$A$2:$S$352,18,0)=TRUE(), "E", IF(D9="Id", "P", IF(OR(LEFT(G9, 6) = "Lookup", LEFT(G9, 6) ="Master"), "F",""))),"")</f>
        <v/>
      </c>
      <c r="N9" t="str">
        <f>_xlfn.IFNA(IF(VLOOKUP($A9,nCino_DMW!$A$1:$AI$358,4,0)="System generated", "Y", "N"),"")</f>
        <v>Y</v>
      </c>
      <c r="O9" t="str">
        <f>IF(LEFT(G9,6)="lookup", G9,IF(OR(D9=0, IFERROR(VLOOKUP($A9,nCino_DevProc!$A$2:$S$352,18,0),0)=0),"", VLOOKUP($A9,nCino_DevProc!$A$2:$S$352,18,0)))</f>
        <v/>
      </c>
      <c r="P9" t="str">
        <f>IF($B9="","",VLOOKUP($B9,'Object Info'!$A$2:$F$13,3,0))</f>
        <v>rskcsp_ds_debt_schedule</v>
      </c>
      <c r="Q9" t="str">
        <f t="shared" si="1"/>
        <v>LastModifiedDate</v>
      </c>
      <c r="R9" t="s">
        <v>158</v>
      </c>
      <c r="S9" t="str">
        <f t="shared" si="2"/>
        <v>N</v>
      </c>
      <c r="T9" t="str">
        <f>IF($B9="","",VLOOKUP($B9,'Object Info'!$A$2:$F$13,4,0))</f>
        <v>rskcsp_ds_debt_schedule_staging</v>
      </c>
      <c r="U9" t="str">
        <f t="shared" si="3"/>
        <v>LastModifiedDate</v>
      </c>
      <c r="V9" t="str">
        <f>IF(OR(LEFT(H9,9)="reference", D9=""),"STRING",VLOOKUP($H9,'DataType Conversion'!$A$8:$I$37,3,0))</f>
        <v>DATETIME</v>
      </c>
      <c r="W9" t="str">
        <f t="shared" si="4"/>
        <v/>
      </c>
      <c r="X9" t="str">
        <f t="shared" si="5"/>
        <v>N</v>
      </c>
      <c r="Y9" t="str">
        <f t="shared" si="6"/>
        <v>C</v>
      </c>
      <c r="Z9" t="str">
        <f t="shared" si="7"/>
        <v>N</v>
      </c>
      <c r="AA9" t="str">
        <f t="shared" si="8"/>
        <v/>
      </c>
      <c r="AB9" t="str">
        <f>IF($B9="","",VLOOKUP($B9,'Object Info'!$A$2:$F$13,5,0))</f>
        <v>rskcsp_ds_debt_schedule_curated</v>
      </c>
      <c r="AC9" t="str">
        <f t="shared" si="9"/>
        <v>LastModifiedDate</v>
      </c>
      <c r="AD9" t="str">
        <f t="shared" si="10"/>
        <v>DATETIME</v>
      </c>
      <c r="AE9" t="str">
        <f t="shared" si="11"/>
        <v/>
      </c>
      <c r="AF9" t="str">
        <f t="shared" si="12"/>
        <v>N</v>
      </c>
      <c r="AG9" t="str">
        <f t="shared" si="13"/>
        <v/>
      </c>
      <c r="AH9" t="str">
        <f t="shared" si="14"/>
        <v>Must be latest date for the record id in Staging, and date must be t-1</v>
      </c>
      <c r="AL9" t="str">
        <f>IF($B9="","",VLOOKUP($B9,'Object Info'!$A$2:$F$13,6,0))</f>
        <v>debt_schedule</v>
      </c>
      <c r="AM9" t="str">
        <f t="shared" si="15"/>
        <v>LastModifiedDate</v>
      </c>
      <c r="AN9" t="str">
        <f t="shared" si="16"/>
        <v>DATETIME</v>
      </c>
      <c r="AO9" t="str">
        <f t="shared" si="17"/>
        <v/>
      </c>
      <c r="AP9" t="str">
        <f t="shared" si="18"/>
        <v>N</v>
      </c>
      <c r="AQ9" t="str">
        <f t="shared" si="19"/>
        <v/>
      </c>
    </row>
    <row r="10" spans="1:46" x14ac:dyDescent="0.25">
      <c r="A10" t="str">
        <f t="shared" si="0"/>
        <v>LLC_BI__Debt_Schedule__cLLC_BI__Credit_Pull_Date__c</v>
      </c>
      <c r="B10" t="s">
        <v>71</v>
      </c>
      <c r="C10" t="str">
        <f>_xlfn.IFNA(VLOOKUP($A10,nCino_DMW!$A$2:$AI$358,7,0),"")</f>
        <v>Debt Schedule</v>
      </c>
      <c r="D10" t="s">
        <v>208</v>
      </c>
      <c r="E10" t="str">
        <f>_xlfn.IFNA(VLOOKUP($A10,nCino_DMW!$A$2:$AI$358,9,0),"")</f>
        <v>Credit Pull Date</v>
      </c>
      <c r="F10" t="str">
        <f>_xlfn.IFNA(VLOOKUP($A10,nCino_DMW!$A$1:$AI$358,12,0),"")</f>
        <v>The system populates this field to indicate the date of the credit report which is providing the debt information within the Debt Schedule.</v>
      </c>
      <c r="G10" t="str">
        <f>_xlfn.IFNA(IF(VLOOKUP($A10,nCino_DMW!$A$1:$AI$358,13,0)=0,"", VLOOKUP($A10,nCino_DMW!$A$1:$AI$358,13,0)),"")</f>
        <v>Date</v>
      </c>
      <c r="H10" t="str">
        <f>_xlfn.IFNA(IF(VLOOKUP($A10,nCino_DevProc!$A$2:$S$352,8,0)=0,"", VLOOKUP($A10,nCino_DevProc!$A$2:$S$352,8,0)),"")</f>
        <v>date</v>
      </c>
      <c r="I10" t="str">
        <f>_xlfn.IFNA(IF(VLOOKUP($A10,nCino_DMW!$A$1:$AI$358,2,0)=0,"", VLOOKUP($A10,nCino_DMW!$A$1:$AI$358,2,0)),"")</f>
        <v/>
      </c>
      <c r="J10" t="str">
        <f>IF(OR(D10=0, IFERROR(VLOOKUP($A10,nCino_DevProc!$A$2:$S$352,2,0),0)=0),"", VLOOKUP($A10,nCino_DevProc!$A$2:$S$352,2,0))</f>
        <v/>
      </c>
      <c r="K10" t="str">
        <f>IFERROR(IF(VLOOKUP($A10,nCino_DMW!$A$1:$AI$358,22,0)="Y", "N", IF(VLOOKUP($A10,nCino_DMW!$A$1:$AI$358,22,0)="N",  "Y", "")),"")</f>
        <v>N</v>
      </c>
      <c r="L10" t="str">
        <f>_xlfn.IFNA(IF(VLOOKUP($A10,nCino_DevProc!$A$2:$S$352,8,0)=TRUE(), "Y", "N"),"")</f>
        <v>N</v>
      </c>
      <c r="M10" t="str">
        <f>IFERROR(IF(VLOOKUP($A10,nCino_DevProc!$A$2:$S$352,18,0)=TRUE(), "E", IF(D10="Id", "P", IF(OR(LEFT(G10, 6) = "Lookup", LEFT(G10, 6) ="Master"), "F",""))),"")</f>
        <v/>
      </c>
      <c r="N10" t="str">
        <f>_xlfn.IFNA(IF(VLOOKUP($A10,nCino_DMW!$A$1:$AI$358,4,0)="System generated", "Y", "N"),"")</f>
        <v>Y</v>
      </c>
      <c r="O10" t="str">
        <f>IF(LEFT(G10,6)="lookup", G10,IF(OR(D10=0, IFERROR(VLOOKUP($A10,nCino_DevProc!$A$2:$S$352,18,0),0)=0),"", VLOOKUP($A10,nCino_DevProc!$A$2:$S$352,18,0)))</f>
        <v/>
      </c>
      <c r="P10" t="str">
        <f>IF($B10="","",VLOOKUP($B10,'Object Info'!$A$2:$F$13,3,0))</f>
        <v>rskcsp_ds_debt_schedule</v>
      </c>
      <c r="Q10" t="str">
        <f t="shared" si="1"/>
        <v>LLC_BI__Credit_Pull_Date__c</v>
      </c>
      <c r="R10" t="s">
        <v>158</v>
      </c>
      <c r="S10" t="str">
        <f t="shared" si="2"/>
        <v>Y</v>
      </c>
      <c r="T10" t="str">
        <f>IF($B10="","",VLOOKUP($B10,'Object Info'!$A$2:$F$13,4,0))</f>
        <v>rskcsp_ds_debt_schedule_staging</v>
      </c>
      <c r="U10" t="str">
        <f t="shared" si="3"/>
        <v>LLC_BI__Credit_Pull_Date__c</v>
      </c>
      <c r="V10" t="str">
        <f>IF(OR(LEFT(H10,9)="reference", D10=""),"STRING",VLOOKUP($H10,'DataType Conversion'!$A$8:$I$37,3,0))</f>
        <v>DATE</v>
      </c>
      <c r="W10" t="str">
        <f t="shared" si="4"/>
        <v/>
      </c>
      <c r="X10" t="str">
        <f t="shared" si="5"/>
        <v>Y</v>
      </c>
      <c r="Y10" t="str">
        <f t="shared" si="6"/>
        <v/>
      </c>
      <c r="Z10" t="str">
        <f t="shared" si="7"/>
        <v>N</v>
      </c>
      <c r="AA10" t="str">
        <f t="shared" si="8"/>
        <v/>
      </c>
      <c r="AB10" t="str">
        <f>IF($B10="","",VLOOKUP($B10,'Object Info'!$A$2:$F$13,5,0))</f>
        <v>rskcsp_ds_debt_schedule_curated</v>
      </c>
      <c r="AC10" t="str">
        <f t="shared" si="9"/>
        <v>LLC_BI__Credit_Pull_Date__c</v>
      </c>
      <c r="AD10" t="str">
        <f t="shared" si="10"/>
        <v>DATE</v>
      </c>
      <c r="AE10" t="str">
        <f t="shared" si="11"/>
        <v/>
      </c>
      <c r="AF10" t="str">
        <f t="shared" si="12"/>
        <v>Y</v>
      </c>
      <c r="AG10" t="str">
        <f t="shared" si="13"/>
        <v/>
      </c>
      <c r="AH10" t="str">
        <f t="shared" si="14"/>
        <v/>
      </c>
      <c r="AL10" t="str">
        <f>IF($B10="","",VLOOKUP($B10,'Object Info'!$A$2:$F$13,6,0))</f>
        <v>debt_schedule</v>
      </c>
      <c r="AM10" t="str">
        <f t="shared" si="15"/>
        <v>Credit_Pull_Date</v>
      </c>
      <c r="AN10" t="str">
        <f t="shared" si="16"/>
        <v>DATE</v>
      </c>
      <c r="AO10" t="str">
        <f t="shared" si="17"/>
        <v/>
      </c>
      <c r="AP10" t="str">
        <f t="shared" si="18"/>
        <v>Y</v>
      </c>
      <c r="AQ10" t="str">
        <f t="shared" si="19"/>
        <v/>
      </c>
    </row>
    <row r="11" spans="1:46" x14ac:dyDescent="0.25">
      <c r="A11" t="str">
        <f t="shared" si="0"/>
        <v>LLC_BI__Debt_Schedule__cLLC_BI__Debt_Filter_Syntax__c</v>
      </c>
      <c r="B11" t="s">
        <v>71</v>
      </c>
      <c r="C11" t="str">
        <f>_xlfn.IFNA(VLOOKUP($A11,nCino_DMW!$A$2:$AI$358,7,0),"")</f>
        <v>Debt Schedule</v>
      </c>
      <c r="D11" t="s">
        <v>240</v>
      </c>
      <c r="E11" t="str">
        <f>_xlfn.IFNA(VLOOKUP($A11,nCino_DMW!$A$2:$AI$358,9,0),"")</f>
        <v>Debt Filter Syntax</v>
      </c>
      <c r="F11" t="str">
        <f>_xlfn.IFNA(VLOOKUP($A11,nCino_DMW!$A$1:$AI$358,12,0),"")</f>
        <v>Administrators manually populate this optional long text field to determine which debts appear within a specific debt schedule. By default, it is blank.</v>
      </c>
      <c r="G11" t="str">
        <f>_xlfn.IFNA(IF(VLOOKUP($A11,nCino_DMW!$A$1:$AI$358,13,0)=0,"", VLOOKUP($A11,nCino_DMW!$A$1:$AI$358,13,0)),"")</f>
        <v>Long Text Area(131072)</v>
      </c>
      <c r="H11" t="str">
        <f>_xlfn.IFNA(IF(VLOOKUP($A11,nCino_DevProc!$A$2:$S$352,8,0)=0,"", VLOOKUP($A11,nCino_DevProc!$A$2:$S$352,8,0)),"")</f>
        <v>textarea</v>
      </c>
      <c r="I11">
        <f>_xlfn.IFNA(IF(VLOOKUP($A11,nCino_DMW!$A$1:$AI$358,2,0)=0,"", VLOOKUP($A11,nCino_DMW!$A$1:$AI$358,2,0)),"")</f>
        <v>131072</v>
      </c>
      <c r="J11">
        <f>IF(OR(D11=0, IFERROR(VLOOKUP($A11,nCino_DevProc!$A$2:$S$352,2,0),0)=0),"", VLOOKUP($A11,nCino_DevProc!$A$2:$S$352,2,0))</f>
        <v>131072</v>
      </c>
      <c r="K11" t="str">
        <f>IFERROR(IF(VLOOKUP($A11,nCino_DMW!$A$1:$AI$358,22,0)="Y", "N", IF(VLOOKUP($A11,nCino_DMW!$A$1:$AI$358,22,0)="N",  "Y", "")),"")</f>
        <v>Y</v>
      </c>
      <c r="L11" t="str">
        <f>_xlfn.IFNA(IF(VLOOKUP($A11,nCino_DevProc!$A$2:$S$352,8,0)=TRUE(), "Y", "N"),"")</f>
        <v>N</v>
      </c>
      <c r="M11" t="str">
        <f>IFERROR(IF(VLOOKUP($A11,nCino_DevProc!$A$2:$S$352,18,0)=TRUE(), "E", IF(D11="Id", "P", IF(OR(LEFT(G11, 6) = "Lookup", LEFT(G11, 6) ="Master"), "F",""))),"")</f>
        <v/>
      </c>
      <c r="N11" t="str">
        <f>_xlfn.IFNA(IF(VLOOKUP($A11,nCino_DMW!$A$1:$AI$358,4,0)="System generated", "Y", "N"),"")</f>
        <v>N</v>
      </c>
      <c r="O11" t="str">
        <f>IF(LEFT(G11,6)="lookup", G11,IF(OR(D11=0, IFERROR(VLOOKUP($A11,nCino_DevProc!$A$2:$S$352,18,0),0)=0),"", VLOOKUP($A11,nCino_DevProc!$A$2:$S$352,18,0)))</f>
        <v/>
      </c>
      <c r="P11" t="str">
        <f>IF($B11="","",VLOOKUP($B11,'Object Info'!$A$2:$F$13,3,0))</f>
        <v>rskcsp_ds_debt_schedule</v>
      </c>
      <c r="Q11" t="str">
        <f t="shared" si="1"/>
        <v>LLC_BI__Debt_Filter_Syntax__c</v>
      </c>
      <c r="R11" t="s">
        <v>158</v>
      </c>
      <c r="S11" t="str">
        <f t="shared" si="2"/>
        <v>Y</v>
      </c>
      <c r="T11" t="str">
        <f>IF($B11="","",VLOOKUP($B11,'Object Info'!$A$2:$F$13,4,0))</f>
        <v>rskcsp_ds_debt_schedule_staging</v>
      </c>
      <c r="U11" t="str">
        <f t="shared" si="3"/>
        <v>LLC_BI__Debt_Filter_Syntax__c</v>
      </c>
      <c r="V11" t="str">
        <f>IF(OR(LEFT(H11,9)="reference", D11=""),"STRING",VLOOKUP($H11,'DataType Conversion'!$A$8:$I$37,3,0))</f>
        <v>STRING</v>
      </c>
      <c r="W11">
        <f t="shared" si="4"/>
        <v>131072</v>
      </c>
      <c r="X11" t="str">
        <f t="shared" si="5"/>
        <v>Y</v>
      </c>
      <c r="Y11" t="str">
        <f t="shared" si="6"/>
        <v/>
      </c>
      <c r="Z11" t="str">
        <f t="shared" si="7"/>
        <v>N</v>
      </c>
      <c r="AA11" t="str">
        <f t="shared" si="8"/>
        <v/>
      </c>
      <c r="AB11" t="str">
        <f>IF($B11="","",VLOOKUP($B11,'Object Info'!$A$2:$F$13,5,0))</f>
        <v>rskcsp_ds_debt_schedule_curated</v>
      </c>
      <c r="AC11" t="str">
        <f t="shared" si="9"/>
        <v>LLC_BI__Debt_Filter_Syntax__c</v>
      </c>
      <c r="AD11" t="str">
        <f t="shared" si="10"/>
        <v>STRING</v>
      </c>
      <c r="AE11">
        <f t="shared" si="11"/>
        <v>131072</v>
      </c>
      <c r="AF11" t="str">
        <f t="shared" si="12"/>
        <v>Y</v>
      </c>
      <c r="AG11" t="str">
        <f t="shared" si="13"/>
        <v/>
      </c>
      <c r="AH11" t="str">
        <f t="shared" si="14"/>
        <v/>
      </c>
      <c r="AL11" t="str">
        <f>IF($B11="","",VLOOKUP($B11,'Object Info'!$A$2:$F$13,6,0))</f>
        <v>debt_schedule</v>
      </c>
      <c r="AM11" t="str">
        <f t="shared" si="15"/>
        <v>Debt_Filter_Syntax</v>
      </c>
      <c r="AN11" t="str">
        <f t="shared" si="16"/>
        <v>STRING</v>
      </c>
      <c r="AO11">
        <f t="shared" si="17"/>
        <v>131072</v>
      </c>
      <c r="AP11" t="str">
        <f t="shared" si="18"/>
        <v>Y</v>
      </c>
      <c r="AQ11" t="str">
        <f t="shared" si="19"/>
        <v/>
      </c>
    </row>
    <row r="12" spans="1:46" x14ac:dyDescent="0.25">
      <c r="A12" t="str">
        <f t="shared" si="0"/>
        <v>LLC_BI__Debt_Schedule__cLLC_BI__Debt_Schedule_Date__c</v>
      </c>
      <c r="B12" t="s">
        <v>71</v>
      </c>
      <c r="C12" t="str">
        <f>_xlfn.IFNA(VLOOKUP($A12,nCino_DMW!$A$2:$AI$358,7,0),"")</f>
        <v>Debt Schedule</v>
      </c>
      <c r="D12" t="s">
        <v>230</v>
      </c>
      <c r="E12" t="str">
        <f>_xlfn.IFNA(VLOOKUP($A12,nCino_DMW!$A$2:$AI$358,9,0),"")</f>
        <v>Debt Schedule Date</v>
      </c>
      <c r="F12" t="str">
        <f>_xlfn.IFNA(VLOOKUP($A12,nCino_DMW!$A$1:$AI$358,12,0),"")</f>
        <v>Users populate this required date field with the Debt Schedule's date. By default, the system populates this field with the date the user initially creates the Debt Schedule.</v>
      </c>
      <c r="G12" t="str">
        <f>_xlfn.IFNA(IF(VLOOKUP($A12,nCino_DMW!$A$1:$AI$358,13,0)=0,"", VLOOKUP($A12,nCino_DMW!$A$1:$AI$358,13,0)),"")</f>
        <v>Date/Time</v>
      </c>
      <c r="H12" t="str">
        <f>_xlfn.IFNA(IF(VLOOKUP($A12,nCino_DevProc!$A$2:$S$352,8,0)=0,"", VLOOKUP($A12,nCino_DevProc!$A$2:$S$352,8,0)),"")</f>
        <v>datetime</v>
      </c>
      <c r="I12" t="str">
        <f>_xlfn.IFNA(IF(VLOOKUP($A12,nCino_DMW!$A$1:$AI$358,2,0)=0,"", VLOOKUP($A12,nCino_DMW!$A$1:$AI$358,2,0)),"")</f>
        <v/>
      </c>
      <c r="J12" t="str">
        <f>IF(OR(D12=0, IFERROR(VLOOKUP($A12,nCino_DevProc!$A$2:$S$352,2,0),0)=0),"", VLOOKUP($A12,nCino_DevProc!$A$2:$S$352,2,0))</f>
        <v/>
      </c>
      <c r="K12" t="str">
        <f>IFERROR(IF(VLOOKUP($A12,nCino_DMW!$A$1:$AI$358,22,0)="Y", "N", IF(VLOOKUP($A12,nCino_DMW!$A$1:$AI$358,22,0)="N",  "Y", "")),"")</f>
        <v>Y</v>
      </c>
      <c r="L12" t="str">
        <f>_xlfn.IFNA(IF(VLOOKUP($A12,nCino_DevProc!$A$2:$S$352,8,0)=TRUE(), "Y", "N"),"")</f>
        <v>N</v>
      </c>
      <c r="M12" t="str">
        <f>IFERROR(IF(VLOOKUP($A12,nCino_DevProc!$A$2:$S$352,18,0)=TRUE(), "E", IF(D12="Id", "P", IF(OR(LEFT(G12, 6) = "Lookup", LEFT(G12, 6) ="Master"), "F",""))),"")</f>
        <v/>
      </c>
      <c r="N12" t="str">
        <f>_xlfn.IFNA(IF(VLOOKUP($A12,nCino_DMW!$A$1:$AI$358,4,0)="System generated", "Y", "N"),"")</f>
        <v>N</v>
      </c>
      <c r="O12" t="str">
        <f>IF(LEFT(G12,6)="lookup", G12,IF(OR(D12=0, IFERROR(VLOOKUP($A12,nCino_DevProc!$A$2:$S$352,18,0),0)=0),"", VLOOKUP($A12,nCino_DevProc!$A$2:$S$352,18,0)))</f>
        <v/>
      </c>
      <c r="P12" t="str">
        <f>IF($B12="","",VLOOKUP($B12,'Object Info'!$A$2:$F$13,3,0))</f>
        <v>rskcsp_ds_debt_schedule</v>
      </c>
      <c r="Q12" t="str">
        <f t="shared" si="1"/>
        <v>LLC_BI__Debt_Schedule_Date__c</v>
      </c>
      <c r="R12" t="s">
        <v>158</v>
      </c>
      <c r="S12" t="str">
        <f t="shared" si="2"/>
        <v>Y</v>
      </c>
      <c r="T12" t="str">
        <f>IF($B12="","",VLOOKUP($B12,'Object Info'!$A$2:$F$13,4,0))</f>
        <v>rskcsp_ds_debt_schedule_staging</v>
      </c>
      <c r="U12" t="str">
        <f t="shared" si="3"/>
        <v>LLC_BI__Debt_Schedule_Date__c</v>
      </c>
      <c r="V12" t="str">
        <f>IF(OR(LEFT(H12,9)="reference", D12=""),"STRING",VLOOKUP($H12,'DataType Conversion'!$A$8:$I$37,3,0))</f>
        <v>DATETIME</v>
      </c>
      <c r="W12" t="str">
        <f t="shared" si="4"/>
        <v/>
      </c>
      <c r="X12" t="str">
        <f t="shared" si="5"/>
        <v>Y</v>
      </c>
      <c r="Y12" t="str">
        <f t="shared" si="6"/>
        <v/>
      </c>
      <c r="Z12" t="str">
        <f t="shared" si="7"/>
        <v>N</v>
      </c>
      <c r="AA12" t="str">
        <f t="shared" si="8"/>
        <v/>
      </c>
      <c r="AB12" t="str">
        <f>IF($B12="","",VLOOKUP($B12,'Object Info'!$A$2:$F$13,5,0))</f>
        <v>rskcsp_ds_debt_schedule_curated</v>
      </c>
      <c r="AC12" t="str">
        <f t="shared" si="9"/>
        <v>LLC_BI__Debt_Schedule_Date__c</v>
      </c>
      <c r="AD12" t="str">
        <f t="shared" si="10"/>
        <v>DATETIME</v>
      </c>
      <c r="AE12" t="str">
        <f t="shared" si="11"/>
        <v/>
      </c>
      <c r="AF12" t="str">
        <f t="shared" si="12"/>
        <v>Y</v>
      </c>
      <c r="AG12" t="str">
        <f t="shared" si="13"/>
        <v/>
      </c>
      <c r="AH12" t="str">
        <f t="shared" si="14"/>
        <v/>
      </c>
      <c r="AL12" t="str">
        <f>IF($B12="","",VLOOKUP($B12,'Object Info'!$A$2:$F$13,6,0))</f>
        <v>debt_schedule</v>
      </c>
      <c r="AM12" t="str">
        <f t="shared" si="15"/>
        <v>Debt_Schedule_Date</v>
      </c>
      <c r="AN12" t="str">
        <f t="shared" si="16"/>
        <v>DATETIME</v>
      </c>
      <c r="AO12" t="str">
        <f t="shared" si="17"/>
        <v/>
      </c>
      <c r="AP12" t="str">
        <f t="shared" si="18"/>
        <v>Y</v>
      </c>
      <c r="AQ12" t="str">
        <f t="shared" si="19"/>
        <v/>
      </c>
    </row>
    <row r="13" spans="1:46" x14ac:dyDescent="0.25">
      <c r="A13" t="str">
        <f t="shared" si="0"/>
        <v>LLC_BI__Debt_Schedule__cLLC_BI__Debt_Schedule_Description__c</v>
      </c>
      <c r="B13" t="s">
        <v>71</v>
      </c>
      <c r="C13" t="str">
        <f>_xlfn.IFNA(VLOOKUP($A13,nCino_DMW!$A$2:$AI$358,7,0),"")</f>
        <v>Debt Schedule</v>
      </c>
      <c r="D13" t="s">
        <v>233</v>
      </c>
      <c r="E13" t="str">
        <f>_xlfn.IFNA(VLOOKUP($A13,nCino_DMW!$A$2:$AI$358,9,0),"")</f>
        <v>Debt Schedule Description</v>
      </c>
      <c r="F13" t="str">
        <f>_xlfn.IFNA(VLOOKUP($A13,nCino_DMW!$A$1:$AI$358,12,0),"")</f>
        <v>Users populate this optional text field with a description of the Debt Schedule.</v>
      </c>
      <c r="G13" t="str">
        <f>_xlfn.IFNA(IF(VLOOKUP($A13,nCino_DMW!$A$1:$AI$358,13,0)=0,"", VLOOKUP($A13,nCino_DMW!$A$1:$AI$358,13,0)),"")</f>
        <v>Text</v>
      </c>
      <c r="H13" t="str">
        <f>_xlfn.IFNA(IF(VLOOKUP($A13,nCino_DevProc!$A$2:$S$352,8,0)=0,"", VLOOKUP($A13,nCino_DevProc!$A$2:$S$352,8,0)),"")</f>
        <v>string</v>
      </c>
      <c r="I13">
        <f>_xlfn.IFNA(IF(VLOOKUP($A13,nCino_DMW!$A$1:$AI$358,2,0)=0,"", VLOOKUP($A13,nCino_DMW!$A$1:$AI$358,2,0)),"")</f>
        <v>255</v>
      </c>
      <c r="J13">
        <f>IF(OR(D13=0, IFERROR(VLOOKUP($A13,nCino_DevProc!$A$2:$S$352,2,0),0)=0),"", VLOOKUP($A13,nCino_DevProc!$A$2:$S$352,2,0))</f>
        <v>255</v>
      </c>
      <c r="K13" t="str">
        <f>IFERROR(IF(VLOOKUP($A13,nCino_DMW!$A$1:$AI$358,22,0)="Y", "N", IF(VLOOKUP($A13,nCino_DMW!$A$1:$AI$358,22,0)="N",  "Y", "")),"")</f>
        <v>Y</v>
      </c>
      <c r="L13" t="str">
        <f>_xlfn.IFNA(IF(VLOOKUP($A13,nCino_DevProc!$A$2:$S$352,8,0)=TRUE(), "Y", "N"),"")</f>
        <v>N</v>
      </c>
      <c r="M13" t="str">
        <f>IFERROR(IF(VLOOKUP($A13,nCino_DevProc!$A$2:$S$352,18,0)=TRUE(), "E", IF(D13="Id", "P", IF(OR(LEFT(G13, 6) = "Lookup", LEFT(G13, 6) ="Master"), "F",""))),"")</f>
        <v/>
      </c>
      <c r="N13" t="str">
        <f>_xlfn.IFNA(IF(VLOOKUP($A13,nCino_DMW!$A$1:$AI$358,4,0)="System generated", "Y", "N"),"")</f>
        <v>N</v>
      </c>
      <c r="O13" t="str">
        <f>IF(LEFT(G13,6)="lookup", G13,IF(OR(D13=0, IFERROR(VLOOKUP($A13,nCino_DevProc!$A$2:$S$352,18,0),0)=0),"", VLOOKUP($A13,nCino_DevProc!$A$2:$S$352,18,0)))</f>
        <v/>
      </c>
      <c r="P13" t="str">
        <f>IF($B13="","",VLOOKUP($B13,'Object Info'!$A$2:$F$13,3,0))</f>
        <v>rskcsp_ds_debt_schedule</v>
      </c>
      <c r="Q13" t="str">
        <f t="shared" si="1"/>
        <v>LLC_BI__Debt_Schedule_Description__c</v>
      </c>
      <c r="R13" t="s">
        <v>158</v>
      </c>
      <c r="S13" t="str">
        <f t="shared" si="2"/>
        <v>Y</v>
      </c>
      <c r="T13" t="str">
        <f>IF($B13="","",VLOOKUP($B13,'Object Info'!$A$2:$F$13,4,0))</f>
        <v>rskcsp_ds_debt_schedule_staging</v>
      </c>
      <c r="U13" t="str">
        <f t="shared" si="3"/>
        <v>LLC_BI__Debt_Schedule_Description__c</v>
      </c>
      <c r="V13" t="str">
        <f>IF(OR(LEFT(H13,9)="reference", D13=""),"STRING",VLOOKUP($H13,'DataType Conversion'!$A$8:$I$37,3,0))</f>
        <v>STRING</v>
      </c>
      <c r="W13">
        <f t="shared" si="4"/>
        <v>255</v>
      </c>
      <c r="X13" t="str">
        <f t="shared" si="5"/>
        <v>Y</v>
      </c>
      <c r="Y13" t="str">
        <f t="shared" si="6"/>
        <v/>
      </c>
      <c r="Z13" t="str">
        <f t="shared" si="7"/>
        <v>N</v>
      </c>
      <c r="AA13" t="str">
        <f t="shared" si="8"/>
        <v/>
      </c>
      <c r="AB13" t="str">
        <f>IF($B13="","",VLOOKUP($B13,'Object Info'!$A$2:$F$13,5,0))</f>
        <v>rskcsp_ds_debt_schedule_curated</v>
      </c>
      <c r="AC13" t="str">
        <f t="shared" si="9"/>
        <v>LLC_BI__Debt_Schedule_Description__c</v>
      </c>
      <c r="AD13" t="str">
        <f t="shared" si="10"/>
        <v>STRING</v>
      </c>
      <c r="AE13">
        <f t="shared" si="11"/>
        <v>255</v>
      </c>
      <c r="AF13" t="str">
        <f t="shared" si="12"/>
        <v>Y</v>
      </c>
      <c r="AG13" t="str">
        <f t="shared" si="13"/>
        <v/>
      </c>
      <c r="AH13" t="str">
        <f t="shared" si="14"/>
        <v/>
      </c>
      <c r="AL13" t="str">
        <f>IF($B13="","",VLOOKUP($B13,'Object Info'!$A$2:$F$13,6,0))</f>
        <v>debt_schedule</v>
      </c>
      <c r="AM13" t="str">
        <f t="shared" si="15"/>
        <v>Debt_Schedule_Description</v>
      </c>
      <c r="AN13" t="str">
        <f t="shared" si="16"/>
        <v>STRING</v>
      </c>
      <c r="AO13">
        <f t="shared" si="17"/>
        <v>255</v>
      </c>
      <c r="AP13" t="str">
        <f t="shared" si="18"/>
        <v>Y</v>
      </c>
      <c r="AQ13" t="str">
        <f t="shared" si="19"/>
        <v/>
      </c>
    </row>
    <row r="14" spans="1:46" x14ac:dyDescent="0.25">
      <c r="A14" t="str">
        <f t="shared" si="0"/>
        <v>LLC_BI__Debt_Schedule__cName</v>
      </c>
      <c r="B14" t="s">
        <v>71</v>
      </c>
      <c r="C14" t="str">
        <f>_xlfn.IFNA(VLOOKUP($A14,nCino_DMW!$A$2:$AI$358,7,0),"")</f>
        <v>Debt Schedule</v>
      </c>
      <c r="D14" t="s">
        <v>28</v>
      </c>
      <c r="E14" t="str">
        <f>_xlfn.IFNA(VLOOKUP($A14,nCino_DMW!$A$2:$AI$358,9,0),"")</f>
        <v>Debt Schedule Name</v>
      </c>
      <c r="F14">
        <f>_xlfn.IFNA(VLOOKUP($A14,nCino_DMW!$A$1:$AI$358,12,0),"")</f>
        <v>0</v>
      </c>
      <c r="G14" t="str">
        <f>_xlfn.IFNA(IF(VLOOKUP($A14,nCino_DMW!$A$1:$AI$358,13,0)=0,"", VLOOKUP($A14,nCino_DMW!$A$1:$AI$358,13,0)),"")</f>
        <v>Text</v>
      </c>
      <c r="H14" t="str">
        <f>_xlfn.IFNA(IF(VLOOKUP($A14,nCino_DevProc!$A$2:$S$352,8,0)=0,"", VLOOKUP($A14,nCino_DevProc!$A$2:$S$352,8,0)),"")</f>
        <v>string</v>
      </c>
      <c r="I14">
        <f>_xlfn.IFNA(IF(VLOOKUP($A14,nCino_DMW!$A$1:$AI$358,2,0)=0,"", VLOOKUP($A14,nCino_DMW!$A$1:$AI$358,2,0)),"")</f>
        <v>80</v>
      </c>
      <c r="J14">
        <f>IF(OR(D14=0, IFERROR(VLOOKUP($A14,nCino_DevProc!$A$2:$S$352,2,0),0)=0),"", VLOOKUP($A14,nCino_DevProc!$A$2:$S$352,2,0))</f>
        <v>80</v>
      </c>
      <c r="K14" t="str">
        <f>IFERROR(IF(VLOOKUP($A14,nCino_DMW!$A$1:$AI$358,22,0)="Y", "N", IF(VLOOKUP($A14,nCino_DMW!$A$1:$AI$358,22,0)="N",  "Y", "")),"")</f>
        <v>Y</v>
      </c>
      <c r="L14" t="str">
        <f>_xlfn.IFNA(IF(VLOOKUP($A14,nCino_DevProc!$A$2:$S$352,8,0)=TRUE(), "Y", "N"),"")</f>
        <v>N</v>
      </c>
      <c r="M14" t="str">
        <f>IFERROR(IF(VLOOKUP($A14,nCino_DevProc!$A$2:$S$352,18,0)=TRUE(), "E", IF(D14="Id", "P", IF(OR(LEFT(G14, 6) = "Lookup", LEFT(G14, 6) ="Master"), "F",""))),"")</f>
        <v/>
      </c>
      <c r="N14" t="str">
        <f>_xlfn.IFNA(IF(VLOOKUP($A14,nCino_DMW!$A$1:$AI$358,4,0)="System generated", "Y", "N"),"")</f>
        <v>Y</v>
      </c>
      <c r="O14" t="str">
        <f>IF(LEFT(G14,6)="lookup", G14,IF(OR(D14=0, IFERROR(VLOOKUP($A14,nCino_DevProc!$A$2:$S$352,18,0),0)=0),"", VLOOKUP($A14,nCino_DevProc!$A$2:$S$352,18,0)))</f>
        <v/>
      </c>
      <c r="P14" t="str">
        <f>IF($B14="","",VLOOKUP($B14,'Object Info'!$A$2:$F$13,3,0))</f>
        <v>rskcsp_ds_debt_schedule</v>
      </c>
      <c r="Q14" t="str">
        <f t="shared" si="1"/>
        <v>Name</v>
      </c>
      <c r="R14" t="s">
        <v>158</v>
      </c>
      <c r="S14" t="str">
        <f t="shared" si="2"/>
        <v>Y</v>
      </c>
      <c r="T14" t="str">
        <f>IF($B14="","",VLOOKUP($B14,'Object Info'!$A$2:$F$13,4,0))</f>
        <v>rskcsp_ds_debt_schedule_staging</v>
      </c>
      <c r="U14" t="str">
        <f t="shared" si="3"/>
        <v>Name</v>
      </c>
      <c r="V14" t="str">
        <f>IF(OR(LEFT(H14,9)="reference", D14=""),"STRING",VLOOKUP($H14,'DataType Conversion'!$A$8:$I$37,3,0))</f>
        <v>STRING</v>
      </c>
      <c r="W14">
        <f t="shared" si="4"/>
        <v>80</v>
      </c>
      <c r="X14" t="str">
        <f t="shared" si="5"/>
        <v>Y</v>
      </c>
      <c r="Y14" t="str">
        <f t="shared" si="6"/>
        <v/>
      </c>
      <c r="Z14" t="str">
        <f t="shared" si="7"/>
        <v>N</v>
      </c>
      <c r="AA14" t="str">
        <f t="shared" si="8"/>
        <v/>
      </c>
      <c r="AB14" t="str">
        <f>IF($B14="","",VLOOKUP($B14,'Object Info'!$A$2:$F$13,5,0))</f>
        <v>rskcsp_ds_debt_schedule_curated</v>
      </c>
      <c r="AC14" t="str">
        <f t="shared" si="9"/>
        <v>Name</v>
      </c>
      <c r="AD14" t="str">
        <f t="shared" si="10"/>
        <v>STRING</v>
      </c>
      <c r="AE14">
        <f t="shared" si="11"/>
        <v>80</v>
      </c>
      <c r="AF14" t="str">
        <f t="shared" si="12"/>
        <v>Y</v>
      </c>
      <c r="AG14" t="str">
        <f t="shared" si="13"/>
        <v/>
      </c>
      <c r="AH14" t="str">
        <f t="shared" si="14"/>
        <v/>
      </c>
      <c r="AL14" t="str">
        <f>IF($B14="","",VLOOKUP($B14,'Object Info'!$A$2:$F$13,6,0))</f>
        <v>debt_schedule</v>
      </c>
      <c r="AM14" t="str">
        <f t="shared" si="15"/>
        <v>Name</v>
      </c>
      <c r="AN14" t="str">
        <f t="shared" si="16"/>
        <v>STRING</v>
      </c>
      <c r="AO14">
        <f t="shared" si="17"/>
        <v>80</v>
      </c>
      <c r="AP14" t="str">
        <f t="shared" si="18"/>
        <v>Y</v>
      </c>
      <c r="AQ14" t="str">
        <f t="shared" si="19"/>
        <v/>
      </c>
    </row>
    <row r="15" spans="1:46" x14ac:dyDescent="0.25">
      <c r="A15" t="str">
        <f t="shared" si="0"/>
        <v>LLC_BI__Debt_Schedule__cLLC_BI__Is_Template__c</v>
      </c>
      <c r="B15" t="s">
        <v>71</v>
      </c>
      <c r="C15" t="str">
        <f>_xlfn.IFNA(VLOOKUP($A15,nCino_DMW!$A$2:$AI$358,7,0),"")</f>
        <v>Debt Schedule</v>
      </c>
      <c r="D15" t="s">
        <v>245</v>
      </c>
      <c r="E15" t="str">
        <f>_xlfn.IFNA(VLOOKUP($A15,nCino_DMW!$A$2:$AI$358,9,0),"")</f>
        <v>Is Template</v>
      </c>
      <c r="F15" t="str">
        <f>_xlfn.IFNA(VLOOKUP($A15,nCino_DMW!$A$1:$AI$358,12,0),"")</f>
        <v>Administrators select this boolean field to signify that it is a template. By default, it is unselected.</v>
      </c>
      <c r="G15" t="str">
        <f>_xlfn.IFNA(IF(VLOOKUP($A15,nCino_DMW!$A$1:$AI$358,13,0)=0,"", VLOOKUP($A15,nCino_DMW!$A$1:$AI$358,13,0)),"")</f>
        <v>Checkbox</v>
      </c>
      <c r="H15" t="str">
        <f>_xlfn.IFNA(IF(VLOOKUP($A15,nCino_DevProc!$A$2:$S$352,8,0)=0,"", VLOOKUP($A15,nCino_DevProc!$A$2:$S$352,8,0)),"")</f>
        <v>boolean</v>
      </c>
      <c r="I15" t="str">
        <f>_xlfn.IFNA(IF(VLOOKUP($A15,nCino_DMW!$A$1:$AI$358,2,0)=0,"", VLOOKUP($A15,nCino_DMW!$A$1:$AI$358,2,0)),"")</f>
        <v>Boolean (True/False)</v>
      </c>
      <c r="J15" t="str">
        <f>IF(OR(D15=0, IFERROR(VLOOKUP($A15,nCino_DevProc!$A$2:$S$352,2,0),0)=0),"", VLOOKUP($A15,nCino_DevProc!$A$2:$S$352,2,0))</f>
        <v/>
      </c>
      <c r="K15" t="str">
        <f>IFERROR(IF(VLOOKUP($A15,nCino_DMW!$A$1:$AI$358,22,0)="Y", "N", IF(VLOOKUP($A15,nCino_DMW!$A$1:$AI$358,22,0)="N",  "Y", "")),"")</f>
        <v>Y</v>
      </c>
      <c r="L15" t="str">
        <f>_xlfn.IFNA(IF(VLOOKUP($A15,nCino_DevProc!$A$2:$S$352,8,0)=TRUE(), "Y", "N"),"")</f>
        <v>N</v>
      </c>
      <c r="M15" t="str">
        <f>IFERROR(IF(VLOOKUP($A15,nCino_DevProc!$A$2:$S$352,18,0)=TRUE(), "E", IF(D15="Id", "P", IF(OR(LEFT(G15, 6) = "Lookup", LEFT(G15, 6) ="Master"), "F",""))),"")</f>
        <v/>
      </c>
      <c r="N15" t="str">
        <f>_xlfn.IFNA(IF(VLOOKUP($A15,nCino_DMW!$A$1:$AI$358,4,0)="System generated", "Y", "N"),"")</f>
        <v>N</v>
      </c>
      <c r="O15" t="str">
        <f>IF(LEFT(G15,6)="lookup", G15,IF(OR(D15=0, IFERROR(VLOOKUP($A15,nCino_DevProc!$A$2:$S$352,18,0),0)=0),"", VLOOKUP($A15,nCino_DevProc!$A$2:$S$352,18,0)))</f>
        <v/>
      </c>
      <c r="P15" t="str">
        <f>IF($B15="","",VLOOKUP($B15,'Object Info'!$A$2:$F$13,3,0))</f>
        <v>rskcsp_ds_debt_schedule</v>
      </c>
      <c r="Q15" t="str">
        <f t="shared" si="1"/>
        <v>LLC_BI__Is_Template__c</v>
      </c>
      <c r="R15" t="s">
        <v>158</v>
      </c>
      <c r="S15" t="str">
        <f t="shared" si="2"/>
        <v>Y</v>
      </c>
      <c r="T15" t="str">
        <f>IF($B15="","",VLOOKUP($B15,'Object Info'!$A$2:$F$13,4,0))</f>
        <v>rskcsp_ds_debt_schedule_staging</v>
      </c>
      <c r="U15" t="str">
        <f t="shared" si="3"/>
        <v>LLC_BI__Is_Template__c</v>
      </c>
      <c r="V15" t="str">
        <f>IF(OR(LEFT(H15,9)="reference", D15=""),"STRING",VLOOKUP($H15,'DataType Conversion'!$A$8:$I$37,3,0))</f>
        <v>BOOL</v>
      </c>
      <c r="W15" t="str">
        <f t="shared" si="4"/>
        <v/>
      </c>
      <c r="X15" t="str">
        <f t="shared" si="5"/>
        <v>Y</v>
      </c>
      <c r="Y15" t="str">
        <f t="shared" si="6"/>
        <v/>
      </c>
      <c r="Z15" t="str">
        <f t="shared" si="7"/>
        <v>N</v>
      </c>
      <c r="AA15" t="str">
        <f t="shared" si="8"/>
        <v/>
      </c>
      <c r="AB15" t="str">
        <f>IF($B15="","",VLOOKUP($B15,'Object Info'!$A$2:$F$13,5,0))</f>
        <v>rskcsp_ds_debt_schedule_curated</v>
      </c>
      <c r="AC15" t="str">
        <f t="shared" si="9"/>
        <v>LLC_BI__Is_Template__c</v>
      </c>
      <c r="AD15" t="str">
        <f t="shared" si="10"/>
        <v>BOOL</v>
      </c>
      <c r="AE15" t="str">
        <f t="shared" si="11"/>
        <v/>
      </c>
      <c r="AF15" t="str">
        <f t="shared" si="12"/>
        <v>Y</v>
      </c>
      <c r="AG15" t="str">
        <f t="shared" si="13"/>
        <v/>
      </c>
      <c r="AH15" t="str">
        <f t="shared" si="14"/>
        <v/>
      </c>
      <c r="AL15" t="str">
        <f>IF($B15="","",VLOOKUP($B15,'Object Info'!$A$2:$F$13,6,0))</f>
        <v>debt_schedule</v>
      </c>
      <c r="AM15" t="str">
        <f t="shared" si="15"/>
        <v>Is_Template</v>
      </c>
      <c r="AN15" t="str">
        <f t="shared" si="16"/>
        <v>BOOL</v>
      </c>
      <c r="AO15" t="str">
        <f t="shared" si="17"/>
        <v/>
      </c>
      <c r="AP15" t="str">
        <f t="shared" si="18"/>
        <v>Y</v>
      </c>
      <c r="AQ15" t="str">
        <f t="shared" si="19"/>
        <v/>
      </c>
    </row>
    <row r="16" spans="1:46" x14ac:dyDescent="0.25">
      <c r="A16" t="str">
        <f t="shared" si="0"/>
        <v>LLC_BI__Debt_Schedule__cLLC_BI__Last_Updated__c</v>
      </c>
      <c r="B16" t="s">
        <v>71</v>
      </c>
      <c r="C16" t="str">
        <f>_xlfn.IFNA(VLOOKUP($A16,nCino_DMW!$A$2:$AI$358,7,0),"")</f>
        <v>Debt Schedule</v>
      </c>
      <c r="D16" t="s">
        <v>212</v>
      </c>
      <c r="E16" t="str">
        <f>_xlfn.IFNA(VLOOKUP($A16,nCino_DMW!$A$2:$AI$358,9,0),"")</f>
        <v>Last Updated</v>
      </c>
      <c r="F16" t="str">
        <f>_xlfn.IFNA(VLOOKUP($A16,nCino_DMW!$A$1:$AI$358,12,0),"")</f>
        <v>This field is autopopulated with the date the Debt Schedule was last updated.</v>
      </c>
      <c r="G16" t="str">
        <f>_xlfn.IFNA(IF(VLOOKUP($A16,nCino_DMW!$A$1:$AI$358,13,0)=0,"", VLOOKUP($A16,nCino_DMW!$A$1:$AI$358,13,0)),"")</f>
        <v>Date</v>
      </c>
      <c r="H16" t="str">
        <f>_xlfn.IFNA(IF(VLOOKUP($A16,nCino_DevProc!$A$2:$S$352,8,0)=0,"", VLOOKUP($A16,nCino_DevProc!$A$2:$S$352,8,0)),"")</f>
        <v>date</v>
      </c>
      <c r="I16" t="str">
        <f>_xlfn.IFNA(IF(VLOOKUP($A16,nCino_DMW!$A$1:$AI$358,2,0)=0,"", VLOOKUP($A16,nCino_DMW!$A$1:$AI$358,2,0)),"")</f>
        <v/>
      </c>
      <c r="J16" t="str">
        <f>IF(OR(D16=0, IFERROR(VLOOKUP($A16,nCino_DevProc!$A$2:$S$352,2,0),0)=0),"", VLOOKUP($A16,nCino_DevProc!$A$2:$S$352,2,0))</f>
        <v/>
      </c>
      <c r="K16" t="str">
        <f>IFERROR(IF(VLOOKUP($A16,nCino_DMW!$A$1:$AI$358,22,0)="Y", "N", IF(VLOOKUP($A16,nCino_DMW!$A$1:$AI$358,22,0)="N",  "Y", "")),"")</f>
        <v>Y</v>
      </c>
      <c r="L16" t="str">
        <f>_xlfn.IFNA(IF(VLOOKUP($A16,nCino_DevProc!$A$2:$S$352,8,0)=TRUE(), "Y", "N"),"")</f>
        <v>N</v>
      </c>
      <c r="M16" t="str">
        <f>IFERROR(IF(VLOOKUP($A16,nCino_DevProc!$A$2:$S$352,18,0)=TRUE(), "E", IF(D16="Id", "P", IF(OR(LEFT(G16, 6) = "Lookup", LEFT(G16, 6) ="Master"), "F",""))),"")</f>
        <v/>
      </c>
      <c r="N16" t="str">
        <f>_xlfn.IFNA(IF(VLOOKUP($A16,nCino_DMW!$A$1:$AI$358,4,0)="System generated", "Y", "N"),"")</f>
        <v>Y</v>
      </c>
      <c r="O16" t="str">
        <f>IF(LEFT(G16,6)="lookup", G16,IF(OR(D16=0, IFERROR(VLOOKUP($A16,nCino_DevProc!$A$2:$S$352,18,0),0)=0),"", VLOOKUP($A16,nCino_DevProc!$A$2:$S$352,18,0)))</f>
        <v/>
      </c>
      <c r="P16" t="str">
        <f>IF($B16="","",VLOOKUP($B16,'Object Info'!$A$2:$F$13,3,0))</f>
        <v>rskcsp_ds_debt_schedule</v>
      </c>
      <c r="Q16" t="str">
        <f t="shared" si="1"/>
        <v>LLC_BI__Last_Updated__c</v>
      </c>
      <c r="R16" t="s">
        <v>158</v>
      </c>
      <c r="S16" t="str">
        <f t="shared" si="2"/>
        <v>Y</v>
      </c>
      <c r="T16" t="str">
        <f>IF($B16="","",VLOOKUP($B16,'Object Info'!$A$2:$F$13,4,0))</f>
        <v>rskcsp_ds_debt_schedule_staging</v>
      </c>
      <c r="U16" t="str">
        <f t="shared" si="3"/>
        <v>LLC_BI__Last_Updated__c</v>
      </c>
      <c r="V16" t="str">
        <f>IF(OR(LEFT(H16,9)="reference", D16=""),"STRING",VLOOKUP($H16,'DataType Conversion'!$A$8:$I$37,3,0))</f>
        <v>DATE</v>
      </c>
      <c r="W16" t="str">
        <f t="shared" si="4"/>
        <v/>
      </c>
      <c r="X16" t="str">
        <f t="shared" si="5"/>
        <v>Y</v>
      </c>
      <c r="Y16" t="str">
        <f t="shared" si="6"/>
        <v/>
      </c>
      <c r="Z16" t="str">
        <f t="shared" si="7"/>
        <v>N</v>
      </c>
      <c r="AA16" t="str">
        <f t="shared" si="8"/>
        <v/>
      </c>
      <c r="AB16" t="str">
        <f>IF($B16="","",VLOOKUP($B16,'Object Info'!$A$2:$F$13,5,0))</f>
        <v>rskcsp_ds_debt_schedule_curated</v>
      </c>
      <c r="AC16" t="str">
        <f t="shared" si="9"/>
        <v>LLC_BI__Last_Updated__c</v>
      </c>
      <c r="AD16" t="str">
        <f t="shared" si="10"/>
        <v>DATE</v>
      </c>
      <c r="AE16" t="str">
        <f t="shared" si="11"/>
        <v/>
      </c>
      <c r="AF16" t="str">
        <f t="shared" si="12"/>
        <v>Y</v>
      </c>
      <c r="AG16" t="str">
        <f t="shared" si="13"/>
        <v/>
      </c>
      <c r="AH16" t="str">
        <f t="shared" si="14"/>
        <v/>
      </c>
      <c r="AL16" t="str">
        <f>IF($B16="","",VLOOKUP($B16,'Object Info'!$A$2:$F$13,6,0))</f>
        <v>debt_schedule</v>
      </c>
      <c r="AM16" t="str">
        <f t="shared" si="15"/>
        <v>Last_Updated</v>
      </c>
      <c r="AN16" t="str">
        <f t="shared" si="16"/>
        <v>DATE</v>
      </c>
      <c r="AO16" t="str">
        <f t="shared" si="17"/>
        <v/>
      </c>
      <c r="AP16" t="str">
        <f t="shared" si="18"/>
        <v>Y</v>
      </c>
      <c r="AQ16" t="str">
        <f t="shared" si="19"/>
        <v/>
      </c>
    </row>
    <row r="17" spans="1:43" x14ac:dyDescent="0.25">
      <c r="A17" t="str">
        <f t="shared" si="0"/>
        <v>LLC_BI__Debt_Schedule__cLLC_BI__lookupKey__c</v>
      </c>
      <c r="B17" t="s">
        <v>71</v>
      </c>
      <c r="C17" t="str">
        <f>_xlfn.IFNA(VLOOKUP($A17,nCino_DMW!$A$2:$AI$358,7,0),"")</f>
        <v>Debt Schedule</v>
      </c>
      <c r="D17" t="s">
        <v>192</v>
      </c>
      <c r="E17" t="str">
        <f>_xlfn.IFNA(VLOOKUP($A17,nCino_DMW!$A$2:$AI$358,9,0),"")</f>
        <v>lookupKey</v>
      </c>
      <c r="F17" t="str">
        <f>_xlfn.IFNA(VLOOKUP($A17,nCino_DMW!$A$1:$AI$358,12,0),"")</f>
        <v>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7" t="str">
        <f>_xlfn.IFNA(IF(VLOOKUP($A17,nCino_DMW!$A$1:$AI$358,13,0)=0,"", VLOOKUP($A17,nCino_DMW!$A$1:$AI$358,13,0)),"")</f>
        <v>Text (External ID) (Unique Case Insensitive)</v>
      </c>
      <c r="H17" t="str">
        <f>_xlfn.IFNA(IF(VLOOKUP($A17,nCino_DevProc!$A$2:$S$352,8,0)=0,"", VLOOKUP($A17,nCino_DevProc!$A$2:$S$352,8,0)),"")</f>
        <v>string</v>
      </c>
      <c r="I17">
        <f>_xlfn.IFNA(IF(VLOOKUP($A17,nCino_DMW!$A$1:$AI$358,2,0)=0,"", VLOOKUP($A17,nCino_DMW!$A$1:$AI$358,2,0)),"")</f>
        <v>255</v>
      </c>
      <c r="J17">
        <f>IF(OR(D17=0, IFERROR(VLOOKUP($A17,nCino_DevProc!$A$2:$S$352,2,0),0)=0),"", VLOOKUP($A17,nCino_DevProc!$A$2:$S$352,2,0))</f>
        <v>255</v>
      </c>
      <c r="K17" t="str">
        <f>IFERROR(IF(VLOOKUP($A17,nCino_DMW!$A$1:$AI$358,22,0)="Y", "N", IF(VLOOKUP($A17,nCino_DMW!$A$1:$AI$358,22,0)="N",  "Y", "")),"")</f>
        <v>Y</v>
      </c>
      <c r="L17" t="str">
        <f>_xlfn.IFNA(IF(VLOOKUP($A17,nCino_DevProc!$A$2:$S$352,8,0)=TRUE(), "Y", "N"),"")</f>
        <v>N</v>
      </c>
      <c r="M17" t="str">
        <f>IFERROR(IF(VLOOKUP($A17,nCino_DevProc!$A$2:$S$352,18,0)=TRUE(), "E", IF(D17="Id", "P", IF(OR(LEFT(G17, 6) = "Lookup", LEFT(G17, 6) ="Master"), "F",""))),"")</f>
        <v/>
      </c>
      <c r="N17" t="str">
        <f>_xlfn.IFNA(IF(VLOOKUP($A17,nCino_DMW!$A$1:$AI$358,4,0)="System generated", "Y", "N"),"")</f>
        <v>N</v>
      </c>
      <c r="O17" t="str">
        <f>IF(LEFT(G17,6)="lookup", G17,IF(OR(D17=0, IFERROR(VLOOKUP($A17,nCino_DevProc!$A$2:$S$352,18,0),0)=0),"", VLOOKUP($A17,nCino_DevProc!$A$2:$S$352,18,0)))</f>
        <v/>
      </c>
      <c r="P17" t="str">
        <f>IF($B17="","",VLOOKUP($B17,'Object Info'!$A$2:$F$13,3,0))</f>
        <v>rskcsp_ds_debt_schedule</v>
      </c>
      <c r="Q17" t="str">
        <f t="shared" si="1"/>
        <v>LLC_BI__lookupKey__c</v>
      </c>
      <c r="R17" t="s">
        <v>158</v>
      </c>
      <c r="S17" t="str">
        <f t="shared" si="2"/>
        <v>Y</v>
      </c>
      <c r="T17" t="str">
        <f>IF($B17="","",VLOOKUP($B17,'Object Info'!$A$2:$F$13,4,0))</f>
        <v>rskcsp_ds_debt_schedule_staging</v>
      </c>
      <c r="U17" t="str">
        <f t="shared" si="3"/>
        <v>LLC_BI__lookupKey__c</v>
      </c>
      <c r="V17" t="str">
        <f>IF(OR(LEFT(H17,9)="reference", D17=""),"STRING",VLOOKUP($H17,'DataType Conversion'!$A$8:$I$37,3,0))</f>
        <v>STRING</v>
      </c>
      <c r="W17">
        <f t="shared" si="4"/>
        <v>255</v>
      </c>
      <c r="X17" t="str">
        <f t="shared" si="5"/>
        <v>Y</v>
      </c>
      <c r="Y17" t="str">
        <f t="shared" si="6"/>
        <v/>
      </c>
      <c r="Z17" t="str">
        <f t="shared" si="7"/>
        <v>N</v>
      </c>
      <c r="AA17" t="str">
        <f t="shared" si="8"/>
        <v/>
      </c>
      <c r="AB17" t="str">
        <f>IF($B17="","",VLOOKUP($B17,'Object Info'!$A$2:$F$13,5,0))</f>
        <v>rskcsp_ds_debt_schedule_curated</v>
      </c>
      <c r="AC17" t="str">
        <f t="shared" si="9"/>
        <v>LLC_BI__lookupKey__c</v>
      </c>
      <c r="AD17" t="str">
        <f t="shared" si="10"/>
        <v>STRING</v>
      </c>
      <c r="AE17">
        <f t="shared" si="11"/>
        <v>255</v>
      </c>
      <c r="AF17" t="str">
        <f t="shared" si="12"/>
        <v>Y</v>
      </c>
      <c r="AG17" t="str">
        <f t="shared" si="13"/>
        <v/>
      </c>
      <c r="AH17" t="str">
        <f t="shared" si="14"/>
        <v/>
      </c>
      <c r="AL17" t="str">
        <f>IF($B17="","",VLOOKUP($B17,'Object Info'!$A$2:$F$13,6,0))</f>
        <v>debt_schedule</v>
      </c>
      <c r="AM17" t="str">
        <f t="shared" si="15"/>
        <v>lookupKey</v>
      </c>
      <c r="AN17" t="str">
        <f t="shared" si="16"/>
        <v>STRING</v>
      </c>
      <c r="AO17">
        <f t="shared" si="17"/>
        <v>255</v>
      </c>
      <c r="AP17" t="str">
        <f t="shared" si="18"/>
        <v>Y</v>
      </c>
      <c r="AQ17" t="str">
        <f t="shared" si="19"/>
        <v/>
      </c>
    </row>
    <row r="18" spans="1:43" x14ac:dyDescent="0.25">
      <c r="A18" t="str">
        <f t="shared" si="0"/>
        <v>LLC_BI__Debt_Schedule__cLLC_BI__Monthly_Current_Debt_Total__c</v>
      </c>
      <c r="B18" t="s">
        <v>71</v>
      </c>
      <c r="C18" t="str">
        <f>_xlfn.IFNA(VLOOKUP($A18,nCino_DMW!$A$2:$AI$358,7,0),"")</f>
        <v>Debt Schedule</v>
      </c>
      <c r="D18" t="s">
        <v>215</v>
      </c>
      <c r="E18" t="str">
        <f>_xlfn.IFNA(VLOOKUP($A18,nCino_DMW!$A$2:$AI$358,9,0),"")</f>
        <v>Monthly Current Debt Total</v>
      </c>
      <c r="F18" t="str">
        <f>_xlfn.IFNA(VLOOKUP($A18,nCino_DMW!$A$1:$AI$358,12,0),"")</f>
        <v>Contains the calculated total of the monthly debts within the Current Debt section of Debt Schedule.</v>
      </c>
      <c r="G18" t="str">
        <f>_xlfn.IFNA(IF(VLOOKUP($A18,nCino_DMW!$A$1:$AI$358,13,0)=0,"", VLOOKUP($A18,nCino_DMW!$A$1:$AI$358,13,0)),"")</f>
        <v>Currency</v>
      </c>
      <c r="H18" t="str">
        <f>_xlfn.IFNA(IF(VLOOKUP($A18,nCino_DevProc!$A$2:$S$352,8,0)=0,"", VLOOKUP($A18,nCino_DevProc!$A$2:$S$352,8,0)),"")</f>
        <v>currency</v>
      </c>
      <c r="I18" t="str">
        <f>_xlfn.IFNA(IF(VLOOKUP($A18,nCino_DMW!$A$1:$AI$358,2,0)=0,"", VLOOKUP($A18,nCino_DMW!$A$1:$AI$358,2,0)),"")</f>
        <v>16, 2</v>
      </c>
      <c r="J18" t="str">
        <f>IF(OR(D18=0, IFERROR(VLOOKUP($A18,nCino_DevProc!$A$2:$S$352,2,0),0)=0),"", VLOOKUP($A18,nCino_DevProc!$A$2:$S$352,2,0))</f>
        <v/>
      </c>
      <c r="K18" t="str">
        <f>IFERROR(IF(VLOOKUP($A18,nCino_DMW!$A$1:$AI$358,22,0)="Y", "N", IF(VLOOKUP($A18,nCino_DMW!$A$1:$AI$358,22,0)="N",  "Y", "")),"")</f>
        <v>Y</v>
      </c>
      <c r="L18" t="str">
        <f>_xlfn.IFNA(IF(VLOOKUP($A18,nCino_DevProc!$A$2:$S$352,8,0)=TRUE(), "Y", "N"),"")</f>
        <v>N</v>
      </c>
      <c r="M18" t="str">
        <f>IFERROR(IF(VLOOKUP($A18,nCino_DevProc!$A$2:$S$352,18,0)=TRUE(), "E", IF(D18="Id", "P", IF(OR(LEFT(G18, 6) = "Lookup", LEFT(G18, 6) ="Master"), "F",""))),"")</f>
        <v/>
      </c>
      <c r="N18" t="str">
        <f>_xlfn.IFNA(IF(VLOOKUP($A18,nCino_DMW!$A$1:$AI$358,4,0)="System generated", "Y", "N"),"")</f>
        <v>N</v>
      </c>
      <c r="O18" t="str">
        <f>IF(LEFT(G18,6)="lookup", G18,IF(OR(D18=0, IFERROR(VLOOKUP($A18,nCino_DevProc!$A$2:$S$352,18,0),0)=0),"", VLOOKUP($A18,nCino_DevProc!$A$2:$S$352,18,0)))</f>
        <v/>
      </c>
      <c r="P18" t="str">
        <f>IF($B18="","",VLOOKUP($B18,'Object Info'!$A$2:$F$13,3,0))</f>
        <v>rskcsp_ds_debt_schedule</v>
      </c>
      <c r="Q18" t="str">
        <f t="shared" si="1"/>
        <v>LLC_BI__Monthly_Current_Debt_Total__c</v>
      </c>
      <c r="R18" t="s">
        <v>158</v>
      </c>
      <c r="S18" t="str">
        <f t="shared" si="2"/>
        <v>Y</v>
      </c>
      <c r="T18" t="str">
        <f>IF($B18="","",VLOOKUP($B18,'Object Info'!$A$2:$F$13,4,0))</f>
        <v>rskcsp_ds_debt_schedule_staging</v>
      </c>
      <c r="U18" t="str">
        <f t="shared" si="3"/>
        <v>LLC_BI__Monthly_Current_Debt_Total__c</v>
      </c>
      <c r="V18" t="str">
        <f>IF(OR(LEFT(H18,9)="reference", D18=""),"STRING",VLOOKUP($H18,'DataType Conversion'!$A$8:$I$37,3,0))</f>
        <v>BIGDECIMAL</v>
      </c>
      <c r="W18" t="str">
        <f t="shared" si="4"/>
        <v/>
      </c>
      <c r="X18" t="str">
        <f t="shared" si="5"/>
        <v>Y</v>
      </c>
      <c r="Y18" t="str">
        <f t="shared" si="6"/>
        <v/>
      </c>
      <c r="Z18" t="str">
        <f t="shared" si="7"/>
        <v>N</v>
      </c>
      <c r="AA18" t="str">
        <f t="shared" si="8"/>
        <v/>
      </c>
      <c r="AB18" t="str">
        <f>IF($B18="","",VLOOKUP($B18,'Object Info'!$A$2:$F$13,5,0))</f>
        <v>rskcsp_ds_debt_schedule_curated</v>
      </c>
      <c r="AC18" t="str">
        <f t="shared" si="9"/>
        <v>LLC_BI__Monthly_Current_Debt_Total__c</v>
      </c>
      <c r="AD18" t="str">
        <f t="shared" si="10"/>
        <v>BIGDECIMAL</v>
      </c>
      <c r="AE18" t="str">
        <f t="shared" si="11"/>
        <v/>
      </c>
      <c r="AF18" t="str">
        <f t="shared" si="12"/>
        <v>Y</v>
      </c>
      <c r="AG18" t="str">
        <f t="shared" si="13"/>
        <v/>
      </c>
      <c r="AH18" t="str">
        <f t="shared" si="14"/>
        <v/>
      </c>
      <c r="AL18" t="str">
        <f>IF($B18="","",VLOOKUP($B18,'Object Info'!$A$2:$F$13,6,0))</f>
        <v>debt_schedule</v>
      </c>
      <c r="AM18" t="str">
        <f t="shared" si="15"/>
        <v>Monthly_Current_Debt_Total</v>
      </c>
      <c r="AN18" t="str">
        <f t="shared" si="16"/>
        <v>BIGDECIMAL</v>
      </c>
      <c r="AO18" t="str">
        <f t="shared" si="17"/>
        <v/>
      </c>
      <c r="AP18" t="str">
        <f t="shared" si="18"/>
        <v>Y</v>
      </c>
      <c r="AQ18" t="str">
        <f t="shared" si="19"/>
        <v/>
      </c>
    </row>
    <row r="19" spans="1:43" x14ac:dyDescent="0.25">
      <c r="A19" t="str">
        <f t="shared" si="0"/>
        <v>LLC_BI__Debt_Schedule__cLLC_BI__Monthly_Proposed_Debt_Total__c</v>
      </c>
      <c r="B19" t="s">
        <v>71</v>
      </c>
      <c r="C19" t="str">
        <f>_xlfn.IFNA(VLOOKUP($A19,nCino_DMW!$A$2:$AI$358,7,0),"")</f>
        <v>Debt Schedule</v>
      </c>
      <c r="D19" t="s">
        <v>219</v>
      </c>
      <c r="E19" t="str">
        <f>_xlfn.IFNA(VLOOKUP($A19,nCino_DMW!$A$2:$AI$358,9,0),"")</f>
        <v>Monthly Proposed Debt Total</v>
      </c>
      <c r="F19" t="str">
        <f>_xlfn.IFNA(VLOOKUP($A19,nCino_DMW!$A$1:$AI$358,12,0),"")</f>
        <v>Contains the calculated total of the monthly debts within the Proposed Debt section of Debt Schedule.</v>
      </c>
      <c r="G19" t="str">
        <f>_xlfn.IFNA(IF(VLOOKUP($A19,nCino_DMW!$A$1:$AI$358,13,0)=0,"", VLOOKUP($A19,nCino_DMW!$A$1:$AI$358,13,0)),"")</f>
        <v>Currency</v>
      </c>
      <c r="H19" t="str">
        <f>_xlfn.IFNA(IF(VLOOKUP($A19,nCino_DevProc!$A$2:$S$352,8,0)=0,"", VLOOKUP($A19,nCino_DevProc!$A$2:$S$352,8,0)),"")</f>
        <v>currency</v>
      </c>
      <c r="I19" t="str">
        <f>_xlfn.IFNA(IF(VLOOKUP($A19,nCino_DMW!$A$1:$AI$358,2,0)=0,"", VLOOKUP($A19,nCino_DMW!$A$1:$AI$358,2,0)),"")</f>
        <v>16, 2</v>
      </c>
      <c r="J19" t="str">
        <f>IF(OR(D19=0, IFERROR(VLOOKUP($A19,nCino_DevProc!$A$2:$S$352,2,0),0)=0),"", VLOOKUP($A19,nCino_DevProc!$A$2:$S$352,2,0))</f>
        <v/>
      </c>
      <c r="K19" t="str">
        <f>IFERROR(IF(VLOOKUP($A19,nCino_DMW!$A$1:$AI$358,22,0)="Y", "N", IF(VLOOKUP($A19,nCino_DMW!$A$1:$AI$358,22,0)="N",  "Y", "")),"")</f>
        <v>Y</v>
      </c>
      <c r="L19" t="str">
        <f>_xlfn.IFNA(IF(VLOOKUP($A19,nCino_DevProc!$A$2:$S$352,8,0)=TRUE(), "Y", "N"),"")</f>
        <v>N</v>
      </c>
      <c r="M19" t="str">
        <f>IFERROR(IF(VLOOKUP($A19,nCino_DevProc!$A$2:$S$352,18,0)=TRUE(), "E", IF(D19="Id", "P", IF(OR(LEFT(G19, 6) = "Lookup", LEFT(G19, 6) ="Master"), "F",""))),"")</f>
        <v/>
      </c>
      <c r="N19" t="str">
        <f>_xlfn.IFNA(IF(VLOOKUP($A19,nCino_DMW!$A$1:$AI$358,4,0)="System generated", "Y", "N"),"")</f>
        <v>N</v>
      </c>
      <c r="O19" t="str">
        <f>IF(LEFT(G19,6)="lookup", G19,IF(OR(D19=0, IFERROR(VLOOKUP($A19,nCino_DevProc!$A$2:$S$352,18,0),0)=0),"", VLOOKUP($A19,nCino_DevProc!$A$2:$S$352,18,0)))</f>
        <v/>
      </c>
      <c r="P19" t="str">
        <f>IF($B19="","",VLOOKUP($B19,'Object Info'!$A$2:$F$13,3,0))</f>
        <v>rskcsp_ds_debt_schedule</v>
      </c>
      <c r="Q19" t="str">
        <f t="shared" si="1"/>
        <v>LLC_BI__Monthly_Proposed_Debt_Total__c</v>
      </c>
      <c r="R19" t="s">
        <v>158</v>
      </c>
      <c r="S19" t="str">
        <f t="shared" si="2"/>
        <v>Y</v>
      </c>
      <c r="T19" t="str">
        <f>IF($B19="","",VLOOKUP($B19,'Object Info'!$A$2:$F$13,4,0))</f>
        <v>rskcsp_ds_debt_schedule_staging</v>
      </c>
      <c r="U19" t="str">
        <f t="shared" si="3"/>
        <v>LLC_BI__Monthly_Proposed_Debt_Total__c</v>
      </c>
      <c r="V19" t="str">
        <f>IF(OR(LEFT(H19,9)="reference", D19=""),"STRING",VLOOKUP($H19,'DataType Conversion'!$A$8:$I$37,3,0))</f>
        <v>BIGDECIMAL</v>
      </c>
      <c r="W19" t="str">
        <f t="shared" si="4"/>
        <v/>
      </c>
      <c r="X19" t="str">
        <f t="shared" si="5"/>
        <v>Y</v>
      </c>
      <c r="Y19" t="str">
        <f t="shared" si="6"/>
        <v/>
      </c>
      <c r="Z19" t="str">
        <f t="shared" si="7"/>
        <v>N</v>
      </c>
      <c r="AA19" t="str">
        <f t="shared" si="8"/>
        <v/>
      </c>
      <c r="AB19" t="str">
        <f>IF($B19="","",VLOOKUP($B19,'Object Info'!$A$2:$F$13,5,0))</f>
        <v>rskcsp_ds_debt_schedule_curated</v>
      </c>
      <c r="AC19" t="str">
        <f t="shared" si="9"/>
        <v>LLC_BI__Monthly_Proposed_Debt_Total__c</v>
      </c>
      <c r="AD19" t="str">
        <f t="shared" si="10"/>
        <v>BIGDECIMAL</v>
      </c>
      <c r="AE19" t="str">
        <f t="shared" si="11"/>
        <v/>
      </c>
      <c r="AF19" t="str">
        <f t="shared" si="12"/>
        <v>Y</v>
      </c>
      <c r="AG19" t="str">
        <f t="shared" si="13"/>
        <v/>
      </c>
      <c r="AH19" t="str">
        <f t="shared" si="14"/>
        <v/>
      </c>
      <c r="AL19" t="str">
        <f>IF($B19="","",VLOOKUP($B19,'Object Info'!$A$2:$F$13,6,0))</f>
        <v>debt_schedule</v>
      </c>
      <c r="AM19" t="str">
        <f t="shared" si="15"/>
        <v>Monthly_Proposed_Debt_Total</v>
      </c>
      <c r="AN19" t="str">
        <f t="shared" si="16"/>
        <v>BIGDECIMAL</v>
      </c>
      <c r="AO19" t="str">
        <f t="shared" si="17"/>
        <v/>
      </c>
      <c r="AP19" t="str">
        <f t="shared" si="18"/>
        <v>Y</v>
      </c>
      <c r="AQ19" t="str">
        <f t="shared" si="19"/>
        <v/>
      </c>
    </row>
    <row r="20" spans="1:43" x14ac:dyDescent="0.25">
      <c r="A20" t="str">
        <f t="shared" si="0"/>
        <v>LLC_BI__Debt_Schedule__cOwnerId</v>
      </c>
      <c r="B20" t="s">
        <v>71</v>
      </c>
      <c r="C20" t="str">
        <f>_xlfn.IFNA(VLOOKUP($A20,nCino_DMW!$A$2:$AI$358,7,0),"")</f>
        <v>Debt Schedule</v>
      </c>
      <c r="D20" t="s">
        <v>148</v>
      </c>
      <c r="E20" t="str">
        <f>_xlfn.IFNA(VLOOKUP($A20,nCino_DMW!$A$2:$AI$358,9,0),"")</f>
        <v>Owner</v>
      </c>
      <c r="F20" t="str">
        <f>_xlfn.IFNA(VLOOKUP($A20,nCino_DMW!$A$1:$AI$358,12,0),"")</f>
        <v>Lookup field to User</v>
      </c>
      <c r="G20" t="str">
        <f>_xlfn.IFNA(IF(VLOOKUP($A20,nCino_DMW!$A$1:$AI$358,13,0)=0,"", VLOOKUP($A20,nCino_DMW!$A$1:$AI$358,13,0)),"")</f>
        <v>Lookup(User,Group)</v>
      </c>
      <c r="H20" t="str">
        <f>_xlfn.IFNA(IF(VLOOKUP($A20,nCino_DevProc!$A$2:$S$352,8,0)=0,"", VLOOKUP($A20,nCino_DevProc!$A$2:$S$352,8,0)),"")</f>
        <v>reference(Group,User)</v>
      </c>
      <c r="I20">
        <f>_xlfn.IFNA(IF(VLOOKUP($A20,nCino_DMW!$A$1:$AI$358,2,0)=0,"", VLOOKUP($A20,nCino_DMW!$A$1:$AI$358,2,0)),"")</f>
        <v>18</v>
      </c>
      <c r="J20">
        <f>IF(OR(D20=0, IFERROR(VLOOKUP($A20,nCino_DevProc!$A$2:$S$352,2,0),0)=0),"", VLOOKUP($A20,nCino_DevProc!$A$2:$S$352,2,0))</f>
        <v>18</v>
      </c>
      <c r="K20" t="str">
        <f>IFERROR(IF(VLOOKUP($A20,nCino_DMW!$A$1:$AI$358,22,0)="Y", "N", IF(VLOOKUP($A20,nCino_DMW!$A$1:$AI$358,22,0)="N",  "Y", "")),"")</f>
        <v>Y</v>
      </c>
      <c r="L20" t="str">
        <f>_xlfn.IFNA(IF(VLOOKUP($A20,nCino_DevProc!$A$2:$S$352,8,0)=TRUE(), "Y", "N"),"")</f>
        <v>N</v>
      </c>
      <c r="M20" t="str">
        <f>IFERROR(IF(VLOOKUP($A20,nCino_DevProc!$A$2:$S$352,18,0)=TRUE(), "E", IF(D20="Id", "P", IF(OR(LEFT(G20, 6) = "Lookup", LEFT(G20, 6) ="Master"), "F",""))),"")</f>
        <v>F</v>
      </c>
      <c r="N20" t="str">
        <f>_xlfn.IFNA(IF(VLOOKUP($A20,nCino_DMW!$A$1:$AI$358,4,0)="System generated", "Y", "N"),"")</f>
        <v>N</v>
      </c>
      <c r="O20" t="str">
        <f>IF(LEFT(G20,6)="lookup", G20,IF(OR(D20=0, IFERROR(VLOOKUP($A20,nCino_DevProc!$A$2:$S$352,18,0),0)=0),"", VLOOKUP($A20,nCino_DevProc!$A$2:$S$352,18,0)))</f>
        <v>Lookup(User,Group)</v>
      </c>
      <c r="P20" t="str">
        <f>IF($B20="","",VLOOKUP($B20,'Object Info'!$A$2:$F$13,3,0))</f>
        <v>rskcsp_ds_debt_schedule</v>
      </c>
      <c r="Q20" t="str">
        <f t="shared" si="1"/>
        <v>OwnerId</v>
      </c>
      <c r="R20" t="s">
        <v>158</v>
      </c>
      <c r="S20" t="str">
        <f t="shared" si="2"/>
        <v>Y</v>
      </c>
      <c r="T20" t="str">
        <f>IF($B20="","",VLOOKUP($B20,'Object Info'!$A$2:$F$13,4,0))</f>
        <v>rskcsp_ds_debt_schedule_staging</v>
      </c>
      <c r="U20" t="str">
        <f t="shared" si="3"/>
        <v>OwnerId</v>
      </c>
      <c r="V20" t="str">
        <f>IF(OR(LEFT(H20,9)="reference", D20=""),"STRING",VLOOKUP($H20,'DataType Conversion'!$A$8:$I$37,3,0))</f>
        <v>STRING</v>
      </c>
      <c r="W20">
        <f t="shared" si="4"/>
        <v>18</v>
      </c>
      <c r="X20" t="str">
        <f t="shared" si="5"/>
        <v>Y</v>
      </c>
      <c r="Y20" t="str">
        <f t="shared" si="6"/>
        <v/>
      </c>
      <c r="Z20" t="str">
        <f t="shared" si="7"/>
        <v>N</v>
      </c>
      <c r="AA20" t="str">
        <f t="shared" si="8"/>
        <v/>
      </c>
      <c r="AB20" t="str">
        <f>IF($B20="","",VLOOKUP($B20,'Object Info'!$A$2:$F$13,5,0))</f>
        <v>rskcsp_ds_debt_schedule_curated</v>
      </c>
      <c r="AC20" t="str">
        <f t="shared" si="9"/>
        <v>OwnerId</v>
      </c>
      <c r="AD20" t="str">
        <f t="shared" si="10"/>
        <v>STRING</v>
      </c>
      <c r="AE20">
        <f t="shared" si="11"/>
        <v>18</v>
      </c>
      <c r="AF20" t="str">
        <f t="shared" si="12"/>
        <v>Y</v>
      </c>
      <c r="AG20" t="str">
        <f t="shared" si="13"/>
        <v>F</v>
      </c>
      <c r="AH20" t="str">
        <f t="shared" si="14"/>
        <v/>
      </c>
      <c r="AL20" t="str">
        <f>IF($B20="","",VLOOKUP($B20,'Object Info'!$A$2:$F$13,6,0))</f>
        <v>debt_schedule</v>
      </c>
      <c r="AM20" t="str">
        <f t="shared" si="15"/>
        <v>OwnerId</v>
      </c>
      <c r="AN20" t="str">
        <f t="shared" si="16"/>
        <v>STRING</v>
      </c>
      <c r="AO20">
        <f t="shared" si="17"/>
        <v>18</v>
      </c>
      <c r="AP20" t="str">
        <f t="shared" si="18"/>
        <v>Y</v>
      </c>
      <c r="AQ20" t="str">
        <f t="shared" si="19"/>
        <v>F</v>
      </c>
    </row>
    <row r="21" spans="1:43" x14ac:dyDescent="0.25">
      <c r="A21" t="str">
        <f t="shared" si="0"/>
        <v>LLC_BI__Debt_Schedule__cLLC_BI__Spread_Statement_Period__c</v>
      </c>
      <c r="B21" t="s">
        <v>71</v>
      </c>
      <c r="C21" t="str">
        <f>_xlfn.IFNA(VLOOKUP($A21,nCino_DMW!$A$2:$AI$358,7,0),"")</f>
        <v>Debt Schedule</v>
      </c>
      <c r="D21" t="s">
        <v>87</v>
      </c>
      <c r="E21" t="str">
        <f>_xlfn.IFNA(VLOOKUP($A21,nCino_DMW!$A$2:$AI$358,9,0),"")</f>
        <v>Period</v>
      </c>
      <c r="F21" t="str">
        <f>_xlfn.IFNA(VLOOKUP($A21,nCino_DMW!$A$1:$AI$358,12,0),"")</f>
        <v>Lookup field to Spread Statement Period</v>
      </c>
      <c r="G21" t="str">
        <f>_xlfn.IFNA(IF(VLOOKUP($A21,nCino_DMW!$A$1:$AI$358,13,0)=0,"", VLOOKUP($A21,nCino_DMW!$A$1:$AI$358,13,0)),"")</f>
        <v>Lookup(Spread Statement Period)</v>
      </c>
      <c r="H21" t="str">
        <f>_xlfn.IFNA(IF(VLOOKUP($A21,nCino_DevProc!$A$2:$S$352,8,0)=0,"", VLOOKUP($A21,nCino_DevProc!$A$2:$S$352,8,0)),"")</f>
        <v>reference(LLC_BI__Spread_Statement_Period__c)</v>
      </c>
      <c r="I21">
        <f>_xlfn.IFNA(IF(VLOOKUP($A21,nCino_DMW!$A$1:$AI$358,2,0)=0,"", VLOOKUP($A21,nCino_DMW!$A$1:$AI$358,2,0)),"")</f>
        <v>18</v>
      </c>
      <c r="J21">
        <f>IF(OR(D21=0, IFERROR(VLOOKUP($A21,nCino_DevProc!$A$2:$S$352,2,0),0)=0),"", VLOOKUP($A21,nCino_DevProc!$A$2:$S$352,2,0))</f>
        <v>18</v>
      </c>
      <c r="K21" t="str">
        <f>IFERROR(IF(VLOOKUP($A21,nCino_DMW!$A$1:$AI$358,22,0)="Y", "N", IF(VLOOKUP($A21,nCino_DMW!$A$1:$AI$358,22,0)="N",  "Y", "")),"")</f>
        <v>Y</v>
      </c>
      <c r="L21" t="str">
        <f>_xlfn.IFNA(IF(VLOOKUP($A21,nCino_DevProc!$A$2:$S$352,8,0)=TRUE(), "Y", "N"),"")</f>
        <v>N</v>
      </c>
      <c r="M21" t="str">
        <f>IFERROR(IF(VLOOKUP($A21,nCino_DevProc!$A$2:$S$352,18,0)=TRUE(), "E", IF(D21="Id", "P", IF(OR(LEFT(G21, 6) = "Lookup", LEFT(G21, 6) ="Master"), "F",""))),"")</f>
        <v>F</v>
      </c>
      <c r="N21" t="str">
        <f>_xlfn.IFNA(IF(VLOOKUP($A21,nCino_DMW!$A$1:$AI$358,4,0)="System generated", "Y", "N"),"")</f>
        <v>N</v>
      </c>
      <c r="O21" t="str">
        <f>IF(LEFT(G21,6)="lookup", G21,IF(OR(D21=0, IFERROR(VLOOKUP($A21,nCino_DevProc!$A$2:$S$352,18,0),0)=0),"", VLOOKUP($A21,nCino_DevProc!$A$2:$S$352,18,0)))</f>
        <v>Lookup(Spread Statement Period)</v>
      </c>
      <c r="P21" t="str">
        <f>IF($B21="","",VLOOKUP($B21,'Object Info'!$A$2:$F$13,3,0))</f>
        <v>rskcsp_ds_debt_schedule</v>
      </c>
      <c r="Q21" t="str">
        <f t="shared" si="1"/>
        <v>LLC_BI__Spread_Statement_Period__c</v>
      </c>
      <c r="R21" t="s">
        <v>158</v>
      </c>
      <c r="S21" t="str">
        <f t="shared" si="2"/>
        <v>Y</v>
      </c>
      <c r="T21" t="str">
        <f>IF($B21="","",VLOOKUP($B21,'Object Info'!$A$2:$F$13,4,0))</f>
        <v>rskcsp_ds_debt_schedule_staging</v>
      </c>
      <c r="U21" t="str">
        <f t="shared" si="3"/>
        <v>LLC_BI__Spread_Statement_Period__c</v>
      </c>
      <c r="V21" t="str">
        <f>IF(OR(LEFT(H21,9)="reference", D21=""),"STRING",VLOOKUP($H21,'DataType Conversion'!$A$8:$I$37,3,0))</f>
        <v>STRING</v>
      </c>
      <c r="W21">
        <f t="shared" si="4"/>
        <v>18</v>
      </c>
      <c r="X21" t="str">
        <f t="shared" si="5"/>
        <v>Y</v>
      </c>
      <c r="Y21" t="str">
        <f t="shared" si="6"/>
        <v/>
      </c>
      <c r="Z21" t="str">
        <f t="shared" si="7"/>
        <v>N</v>
      </c>
      <c r="AA21" t="str">
        <f t="shared" si="8"/>
        <v/>
      </c>
      <c r="AB21" t="str">
        <f>IF($B21="","",VLOOKUP($B21,'Object Info'!$A$2:$F$13,5,0))</f>
        <v>rskcsp_ds_debt_schedule_curated</v>
      </c>
      <c r="AC21" t="str">
        <f t="shared" si="9"/>
        <v>LLC_BI__Spread_Statement_Period__c</v>
      </c>
      <c r="AD21" t="str">
        <f t="shared" si="10"/>
        <v>STRING</v>
      </c>
      <c r="AE21">
        <f t="shared" si="11"/>
        <v>18</v>
      </c>
      <c r="AF21" t="str">
        <f t="shared" si="12"/>
        <v>Y</v>
      </c>
      <c r="AG21" t="str">
        <f t="shared" si="13"/>
        <v>F</v>
      </c>
      <c r="AH21" t="str">
        <f t="shared" si="14"/>
        <v/>
      </c>
      <c r="AL21" t="str">
        <f>IF($B21="","",VLOOKUP($B21,'Object Info'!$A$2:$F$13,6,0))</f>
        <v>debt_schedule</v>
      </c>
      <c r="AM21" t="str">
        <f t="shared" si="15"/>
        <v>Spread_Statement_Period</v>
      </c>
      <c r="AN21" t="str">
        <f t="shared" si="16"/>
        <v>STRING</v>
      </c>
      <c r="AO21">
        <f t="shared" si="17"/>
        <v>18</v>
      </c>
      <c r="AP21" t="str">
        <f t="shared" si="18"/>
        <v>Y</v>
      </c>
      <c r="AQ21" t="str">
        <f t="shared" si="19"/>
        <v>F</v>
      </c>
    </row>
    <row r="22" spans="1:43" x14ac:dyDescent="0.25">
      <c r="A22" t="str">
        <f t="shared" si="0"/>
        <v>LLC_BI__Debt_Schedule__cLLC_BI__Relationship__c</v>
      </c>
      <c r="B22" t="s">
        <v>71</v>
      </c>
      <c r="C22" t="str">
        <f>_xlfn.IFNA(VLOOKUP($A22,nCino_DMW!$A$2:$AI$358,7,0),"")</f>
        <v>Debt Schedule</v>
      </c>
      <c r="D22" t="s">
        <v>222</v>
      </c>
      <c r="E22" t="str">
        <f>_xlfn.IFNA(VLOOKUP($A22,nCino_DMW!$A$2:$AI$358,9,0),"")</f>
        <v>Relationship</v>
      </c>
      <c r="F22" t="str">
        <f>_xlfn.IFNA(VLOOKUP($A22,nCino_DMW!$A$1:$AI$358,12,0),"")</f>
        <v>Lookup field to Relationship</v>
      </c>
      <c r="G22" t="str">
        <f>_xlfn.IFNA(IF(VLOOKUP($A22,nCino_DMW!$A$1:$AI$358,13,0)=0,"", VLOOKUP($A22,nCino_DMW!$A$1:$AI$358,13,0)),"")</f>
        <v>Lookup(Relationship)</v>
      </c>
      <c r="H22" t="str">
        <f>_xlfn.IFNA(IF(VLOOKUP($A22,nCino_DevProc!$A$2:$S$352,8,0)=0,"", VLOOKUP($A22,nCino_DevProc!$A$2:$S$352,8,0)),"")</f>
        <v>reference(Account)</v>
      </c>
      <c r="I22">
        <f>_xlfn.IFNA(IF(VLOOKUP($A22,nCino_DMW!$A$1:$AI$358,2,0)=0,"", VLOOKUP($A22,nCino_DMW!$A$1:$AI$358,2,0)),"")</f>
        <v>18</v>
      </c>
      <c r="J22">
        <f>IF(OR(D22=0, IFERROR(VLOOKUP($A22,nCino_DevProc!$A$2:$S$352,2,0),0)=0),"", VLOOKUP($A22,nCino_DevProc!$A$2:$S$352,2,0))</f>
        <v>18</v>
      </c>
      <c r="K22" t="str">
        <f>IFERROR(IF(VLOOKUP($A22,nCino_DMW!$A$1:$AI$358,22,0)="Y", "N", IF(VLOOKUP($A22,nCino_DMW!$A$1:$AI$358,22,0)="N",  "Y", "")),"")</f>
        <v>Y</v>
      </c>
      <c r="L22" t="str">
        <f>_xlfn.IFNA(IF(VLOOKUP($A22,nCino_DevProc!$A$2:$S$352,8,0)=TRUE(), "Y", "N"),"")</f>
        <v>N</v>
      </c>
      <c r="M22" t="str">
        <f>IFERROR(IF(VLOOKUP($A22,nCino_DevProc!$A$2:$S$352,18,0)=TRUE(), "E", IF(D22="Id", "P", IF(OR(LEFT(G22, 6) = "Lookup", LEFT(G22, 6) ="Master"), "F",""))),"")</f>
        <v>F</v>
      </c>
      <c r="N22" t="str">
        <f>_xlfn.IFNA(IF(VLOOKUP($A22,nCino_DMW!$A$1:$AI$358,4,0)="System generated", "Y", "N"),"")</f>
        <v>N</v>
      </c>
      <c r="O22" t="str">
        <f>IF(LEFT(G22,6)="lookup", G22,IF(OR(D22=0, IFERROR(VLOOKUP($A22,nCino_DevProc!$A$2:$S$352,18,0),0)=0),"", VLOOKUP($A22,nCino_DevProc!$A$2:$S$352,18,0)))</f>
        <v>Lookup(Relationship)</v>
      </c>
      <c r="P22" t="str">
        <f>IF($B22="","",VLOOKUP($B22,'Object Info'!$A$2:$F$13,3,0))</f>
        <v>rskcsp_ds_debt_schedule</v>
      </c>
      <c r="Q22" t="str">
        <f t="shared" si="1"/>
        <v>LLC_BI__Relationship__c</v>
      </c>
      <c r="R22" t="s">
        <v>158</v>
      </c>
      <c r="S22" t="str">
        <f t="shared" si="2"/>
        <v>Y</v>
      </c>
      <c r="T22" t="str">
        <f>IF($B22="","",VLOOKUP($B22,'Object Info'!$A$2:$F$13,4,0))</f>
        <v>rskcsp_ds_debt_schedule_staging</v>
      </c>
      <c r="U22" t="str">
        <f t="shared" si="3"/>
        <v>LLC_BI__Relationship__c</v>
      </c>
      <c r="V22" t="str">
        <f>IF(OR(LEFT(H22,9)="reference", D22=""),"STRING",VLOOKUP($H22,'DataType Conversion'!$A$8:$I$37,3,0))</f>
        <v>STRING</v>
      </c>
      <c r="W22">
        <f t="shared" si="4"/>
        <v>18</v>
      </c>
      <c r="X22" t="str">
        <f t="shared" si="5"/>
        <v>Y</v>
      </c>
      <c r="Y22" t="str">
        <f t="shared" si="6"/>
        <v/>
      </c>
      <c r="Z22" t="str">
        <f t="shared" si="7"/>
        <v>N</v>
      </c>
      <c r="AA22" t="str">
        <f t="shared" si="8"/>
        <v/>
      </c>
      <c r="AB22" t="str">
        <f>IF($B22="","",VLOOKUP($B22,'Object Info'!$A$2:$F$13,5,0))</f>
        <v>rskcsp_ds_debt_schedule_curated</v>
      </c>
      <c r="AC22" t="str">
        <f t="shared" si="9"/>
        <v>LLC_BI__Relationship__c</v>
      </c>
      <c r="AD22" t="str">
        <f t="shared" si="10"/>
        <v>STRING</v>
      </c>
      <c r="AE22">
        <f t="shared" si="11"/>
        <v>18</v>
      </c>
      <c r="AF22" t="str">
        <f t="shared" si="12"/>
        <v>Y</v>
      </c>
      <c r="AG22" t="str">
        <f t="shared" si="13"/>
        <v>F</v>
      </c>
      <c r="AH22" t="str">
        <f t="shared" si="14"/>
        <v/>
      </c>
      <c r="AL22" t="str">
        <f>IF($B22="","",VLOOKUP($B22,'Object Info'!$A$2:$F$13,6,0))</f>
        <v>debt_schedule</v>
      </c>
      <c r="AM22" t="str">
        <f t="shared" si="15"/>
        <v>Relationship</v>
      </c>
      <c r="AN22" t="str">
        <f t="shared" si="16"/>
        <v>STRING</v>
      </c>
      <c r="AO22">
        <f t="shared" si="17"/>
        <v>18</v>
      </c>
      <c r="AP22" t="str">
        <f t="shared" si="18"/>
        <v>Y</v>
      </c>
      <c r="AQ22" t="str">
        <f t="shared" si="19"/>
        <v>F</v>
      </c>
    </row>
    <row r="23" spans="1:43" x14ac:dyDescent="0.25">
      <c r="A23" t="str">
        <f t="shared" si="0"/>
        <v>LLC_BI__Debt_Schedule__cLLC_BI__Source_Debt_Schedule__c</v>
      </c>
      <c r="B23" t="s">
        <v>71</v>
      </c>
      <c r="C23" t="str">
        <f>_xlfn.IFNA(VLOOKUP($A23,nCino_DMW!$A$2:$AI$358,7,0),"")</f>
        <v>Debt Schedule</v>
      </c>
      <c r="D23" t="s">
        <v>248</v>
      </c>
      <c r="E23" t="str">
        <f>_xlfn.IFNA(VLOOKUP($A23,nCino_DMW!$A$2:$AI$358,9,0),"")</f>
        <v>Source Debt Schedule</v>
      </c>
      <c r="F23" t="str">
        <f>_xlfn.IFNA(VLOOKUP($A23,nCino_DMW!$A$1:$AI$358,12,0),"")</f>
        <v>Lookup field to Debt Schedule</v>
      </c>
      <c r="G23" t="str">
        <f>_xlfn.IFNA(IF(VLOOKUP($A23,nCino_DMW!$A$1:$AI$358,13,0)=0,"", VLOOKUP($A23,nCino_DMW!$A$1:$AI$358,13,0)),"")</f>
        <v>Lookup(Debt Schedule)</v>
      </c>
      <c r="H23" t="str">
        <f>_xlfn.IFNA(IF(VLOOKUP($A23,nCino_DevProc!$A$2:$S$352,8,0)=0,"", VLOOKUP($A23,nCino_DevProc!$A$2:$S$352,8,0)),"")</f>
        <v>reference(LLC_BI__Debt_Schedule__c)</v>
      </c>
      <c r="I23">
        <f>_xlfn.IFNA(IF(VLOOKUP($A23,nCino_DMW!$A$1:$AI$358,2,0)=0,"", VLOOKUP($A23,nCino_DMW!$A$1:$AI$358,2,0)),"")</f>
        <v>18</v>
      </c>
      <c r="J23">
        <f>IF(OR(D23=0, IFERROR(VLOOKUP($A23,nCino_DevProc!$A$2:$S$352,2,0),0)=0),"", VLOOKUP($A23,nCino_DevProc!$A$2:$S$352,2,0))</f>
        <v>18</v>
      </c>
      <c r="K23" t="str">
        <f>IFERROR(IF(VLOOKUP($A23,nCino_DMW!$A$1:$AI$358,22,0)="Y", "N", IF(VLOOKUP($A23,nCino_DMW!$A$1:$AI$358,22,0)="N",  "Y", "")),"")</f>
        <v>Y</v>
      </c>
      <c r="L23" t="str">
        <f>_xlfn.IFNA(IF(VLOOKUP($A23,nCino_DevProc!$A$2:$S$352,8,0)=TRUE(), "Y", "N"),"")</f>
        <v>N</v>
      </c>
      <c r="M23" t="str">
        <f>IFERROR(IF(VLOOKUP($A23,nCino_DevProc!$A$2:$S$352,18,0)=TRUE(), "E", IF(D23="Id", "P", IF(OR(LEFT(G23, 6) = "Lookup", LEFT(G23, 6) ="Master"), "F",""))),"")</f>
        <v>F</v>
      </c>
      <c r="N23" t="str">
        <f>_xlfn.IFNA(IF(VLOOKUP($A23,nCino_DMW!$A$1:$AI$358,4,0)="System generated", "Y", "N"),"")</f>
        <v>N</v>
      </c>
      <c r="O23" t="str">
        <f>IF(LEFT(G23,6)="lookup", G23,IF(OR(D23=0, IFERROR(VLOOKUP($A23,nCino_DevProc!$A$2:$S$352,18,0),0)=0),"", VLOOKUP($A23,nCino_DevProc!$A$2:$S$352,18,0)))</f>
        <v>Lookup(Debt Schedule)</v>
      </c>
      <c r="P23" t="str">
        <f>IF($B23="","",VLOOKUP($B23,'Object Info'!$A$2:$F$13,3,0))</f>
        <v>rskcsp_ds_debt_schedule</v>
      </c>
      <c r="Q23" t="str">
        <f t="shared" si="1"/>
        <v>LLC_BI__Source_Debt_Schedule__c</v>
      </c>
      <c r="R23" t="s">
        <v>158</v>
      </c>
      <c r="S23" t="str">
        <f t="shared" si="2"/>
        <v>Y</v>
      </c>
      <c r="T23" t="str">
        <f>IF($B23="","",VLOOKUP($B23,'Object Info'!$A$2:$F$13,4,0))</f>
        <v>rskcsp_ds_debt_schedule_staging</v>
      </c>
      <c r="U23" t="str">
        <f t="shared" si="3"/>
        <v>LLC_BI__Source_Debt_Schedule__c</v>
      </c>
      <c r="V23" t="str">
        <f>IF(OR(LEFT(H23,9)="reference", D23=""),"STRING",VLOOKUP($H23,'DataType Conversion'!$A$8:$I$37,3,0))</f>
        <v>STRING</v>
      </c>
      <c r="W23">
        <f t="shared" si="4"/>
        <v>18</v>
      </c>
      <c r="X23" t="str">
        <f t="shared" si="5"/>
        <v>Y</v>
      </c>
      <c r="Y23" t="str">
        <f t="shared" si="6"/>
        <v/>
      </c>
      <c r="Z23" t="str">
        <f t="shared" si="7"/>
        <v>N</v>
      </c>
      <c r="AA23" t="str">
        <f t="shared" si="8"/>
        <v/>
      </c>
      <c r="AB23" t="str">
        <f>IF($B23="","",VLOOKUP($B23,'Object Info'!$A$2:$F$13,5,0))</f>
        <v>rskcsp_ds_debt_schedule_curated</v>
      </c>
      <c r="AC23" t="str">
        <f t="shared" si="9"/>
        <v>LLC_BI__Source_Debt_Schedule__c</v>
      </c>
      <c r="AD23" t="str">
        <f t="shared" si="10"/>
        <v>STRING</v>
      </c>
      <c r="AE23">
        <f t="shared" si="11"/>
        <v>18</v>
      </c>
      <c r="AF23" t="str">
        <f t="shared" si="12"/>
        <v>Y</v>
      </c>
      <c r="AG23" t="str">
        <f t="shared" si="13"/>
        <v>F</v>
      </c>
      <c r="AH23" t="str">
        <f t="shared" si="14"/>
        <v/>
      </c>
      <c r="AL23" t="str">
        <f>IF($B23="","",VLOOKUP($B23,'Object Info'!$A$2:$F$13,6,0))</f>
        <v>debt_schedule</v>
      </c>
      <c r="AM23" t="str">
        <f t="shared" si="15"/>
        <v>Source_Debt_Schedule</v>
      </c>
      <c r="AN23" t="str">
        <f t="shared" si="16"/>
        <v>STRING</v>
      </c>
      <c r="AO23">
        <f t="shared" si="17"/>
        <v>18</v>
      </c>
      <c r="AP23" t="str">
        <f t="shared" si="18"/>
        <v>Y</v>
      </c>
      <c r="AQ23" t="str">
        <f t="shared" si="19"/>
        <v>F</v>
      </c>
    </row>
    <row r="24" spans="1:43" x14ac:dyDescent="0.25">
      <c r="A24" t="str">
        <f t="shared" si="0"/>
        <v>LLC_BI__Debt_Schedule__cLLC_BI__Total_Monthly_Payment__c</v>
      </c>
      <c r="B24" t="s">
        <v>71</v>
      </c>
      <c r="C24" t="str">
        <f>_xlfn.IFNA(VLOOKUP($A24,nCino_DMW!$A$2:$AI$358,7,0),"")</f>
        <v>Debt Schedule</v>
      </c>
      <c r="D24" t="s">
        <v>226</v>
      </c>
      <c r="E24" t="str">
        <f>_xlfn.IFNA(VLOOKUP($A24,nCino_DMW!$A$2:$AI$358,9,0),"")</f>
        <v>Total Monthly Payment</v>
      </c>
      <c r="F24" t="str">
        <f>_xlfn.IFNA(VLOOKUP($A24,nCino_DMW!$A$1:$AI$358,12,0),"")</f>
        <v>This field represents the total of all the obligations owed on a monthly basis.</v>
      </c>
      <c r="G24" t="str">
        <f>_xlfn.IFNA(IF(VLOOKUP($A24,nCino_DMW!$A$1:$AI$358,13,0)=0,"", VLOOKUP($A24,nCino_DMW!$A$1:$AI$358,13,0)),"")</f>
        <v>Currency</v>
      </c>
      <c r="H24" t="str">
        <f>_xlfn.IFNA(IF(VLOOKUP($A24,nCino_DevProc!$A$2:$S$352,8,0)=0,"", VLOOKUP($A24,nCino_DevProc!$A$2:$S$352,8,0)),"")</f>
        <v>currency</v>
      </c>
      <c r="I24" t="str">
        <f>_xlfn.IFNA(IF(VLOOKUP($A24,nCino_DMW!$A$1:$AI$358,2,0)=0,"", VLOOKUP($A24,nCino_DMW!$A$1:$AI$358,2,0)),"")</f>
        <v>16, 2</v>
      </c>
      <c r="J24" t="str">
        <f>IF(OR(D24=0, IFERROR(VLOOKUP($A24,nCino_DevProc!$A$2:$S$352,2,0),0)=0),"", VLOOKUP($A24,nCino_DevProc!$A$2:$S$352,2,0))</f>
        <v/>
      </c>
      <c r="K24" t="str">
        <f>IFERROR(IF(VLOOKUP($A24,nCino_DMW!$A$1:$AI$358,22,0)="Y", "N", IF(VLOOKUP($A24,nCino_DMW!$A$1:$AI$358,22,0)="N",  "Y", "")),"")</f>
        <v>Y</v>
      </c>
      <c r="L24" t="str">
        <f>_xlfn.IFNA(IF(VLOOKUP($A24,nCino_DevProc!$A$2:$S$352,8,0)=TRUE(), "Y", "N"),"")</f>
        <v>N</v>
      </c>
      <c r="M24" t="str">
        <f>IFERROR(IF(VLOOKUP($A24,nCino_DevProc!$A$2:$S$352,18,0)=TRUE(), "E", IF(D24="Id", "P", IF(OR(LEFT(G24, 6) = "Lookup", LEFT(G24, 6) ="Master"), "F",""))),"")</f>
        <v/>
      </c>
      <c r="N24" t="str">
        <f>_xlfn.IFNA(IF(VLOOKUP($A24,nCino_DMW!$A$1:$AI$358,4,0)="System generated", "Y", "N"),"")</f>
        <v>N</v>
      </c>
      <c r="O24" t="str">
        <f>IF(LEFT(G24,6)="lookup", G24,IF(OR(D24=0, IFERROR(VLOOKUP($A24,nCino_DevProc!$A$2:$S$352,18,0),0)=0),"", VLOOKUP($A24,nCino_DevProc!$A$2:$S$352,18,0)))</f>
        <v/>
      </c>
      <c r="P24" t="str">
        <f>IF($B24="","",VLOOKUP($B24,'Object Info'!$A$2:$F$13,3,0))</f>
        <v>rskcsp_ds_debt_schedule</v>
      </c>
      <c r="Q24" t="str">
        <f t="shared" si="1"/>
        <v>LLC_BI__Total_Monthly_Payment__c</v>
      </c>
      <c r="R24" t="s">
        <v>158</v>
      </c>
      <c r="S24" t="str">
        <f t="shared" si="2"/>
        <v>Y</v>
      </c>
      <c r="T24" t="str">
        <f>IF($B24="","",VLOOKUP($B24,'Object Info'!$A$2:$F$13,4,0))</f>
        <v>rskcsp_ds_debt_schedule_staging</v>
      </c>
      <c r="U24" t="str">
        <f t="shared" si="3"/>
        <v>LLC_BI__Total_Monthly_Payment__c</v>
      </c>
      <c r="V24" t="str">
        <f>IF(OR(LEFT(H24,9)="reference", D24=""),"STRING",VLOOKUP($H24,'DataType Conversion'!$A$8:$I$37,3,0))</f>
        <v>BIGDECIMAL</v>
      </c>
      <c r="W24" t="str">
        <f t="shared" si="4"/>
        <v/>
      </c>
      <c r="X24" t="str">
        <f t="shared" si="5"/>
        <v>Y</v>
      </c>
      <c r="Y24" t="str">
        <f t="shared" si="6"/>
        <v/>
      </c>
      <c r="Z24" t="str">
        <f t="shared" si="7"/>
        <v>N</v>
      </c>
      <c r="AA24" t="str">
        <f t="shared" si="8"/>
        <v/>
      </c>
      <c r="AB24" t="str">
        <f>IF($B24="","",VLOOKUP($B24,'Object Info'!$A$2:$F$13,5,0))</f>
        <v>rskcsp_ds_debt_schedule_curated</v>
      </c>
      <c r="AC24" t="str">
        <f t="shared" si="9"/>
        <v>LLC_BI__Total_Monthly_Payment__c</v>
      </c>
      <c r="AD24" t="str">
        <f t="shared" si="10"/>
        <v>BIGDECIMAL</v>
      </c>
      <c r="AE24" t="str">
        <f t="shared" si="11"/>
        <v/>
      </c>
      <c r="AF24" t="str">
        <f t="shared" si="12"/>
        <v>Y</v>
      </c>
      <c r="AG24" t="str">
        <f t="shared" si="13"/>
        <v/>
      </c>
      <c r="AH24" t="str">
        <f t="shared" si="14"/>
        <v/>
      </c>
      <c r="AL24" t="str">
        <f>IF($B24="","",VLOOKUP($B24,'Object Info'!$A$2:$F$13,6,0))</f>
        <v>debt_schedule</v>
      </c>
      <c r="AM24" t="str">
        <f t="shared" si="15"/>
        <v>Total_Monthly_Payment</v>
      </c>
      <c r="AN24" t="str">
        <f t="shared" si="16"/>
        <v>BIGDECIMAL</v>
      </c>
      <c r="AO24" t="str">
        <f t="shared" si="17"/>
        <v/>
      </c>
      <c r="AP24" t="str">
        <f t="shared" si="18"/>
        <v>Y</v>
      </c>
      <c r="AQ24" t="str">
        <f t="shared" si="19"/>
        <v/>
      </c>
    </row>
    <row r="25" spans="1:43" x14ac:dyDescent="0.25">
      <c r="A25" t="str">
        <f t="shared" si="0"/>
        <v>LLC_BI__Underwriting_Bundle__cLLC_BI__Collateral__c</v>
      </c>
      <c r="B25" t="s">
        <v>102</v>
      </c>
      <c r="C25" t="str">
        <f>_xlfn.IFNA(VLOOKUP($A25,nCino_DMW!$A$2:$AI$358,7,0),"")</f>
        <v>Underwriting Bundle</v>
      </c>
      <c r="D25" t="s">
        <v>844</v>
      </c>
      <c r="E25" t="str">
        <f>_xlfn.IFNA(VLOOKUP($A25,nCino_DMW!$A$2:$AI$358,9,0),"")</f>
        <v>Collateral</v>
      </c>
      <c r="F25" t="str">
        <f>_xlfn.IFNA(VLOOKUP($A25,nCino_DMW!$A$1:$AI$358,12,0),"")</f>
        <v>This field is optional. It is populated automatically whenever Collateral is selected for CRE analysis in Spreads. This field specifies the Collateral associated with the Bundle.</v>
      </c>
      <c r="G25" t="str">
        <f>_xlfn.IFNA(IF(VLOOKUP($A25,nCino_DMW!$A$1:$AI$358,13,0)=0,"", VLOOKUP($A25,nCino_DMW!$A$1:$AI$358,13,0)),"")</f>
        <v>Lookup(Security)</v>
      </c>
      <c r="H25" t="str">
        <f>_xlfn.IFNA(IF(VLOOKUP($A25,nCino_DevProc!$A$2:$S$352,8,0)=0,"", VLOOKUP($A25,nCino_DevProc!$A$2:$S$352,8,0)),"")</f>
        <v>reference(LLC_BI__Collateral__c)</v>
      </c>
      <c r="I25">
        <f>_xlfn.IFNA(IF(VLOOKUP($A25,nCino_DMW!$A$1:$AI$358,2,0)=0,"", VLOOKUP($A25,nCino_DMW!$A$1:$AI$358,2,0)),"")</f>
        <v>18</v>
      </c>
      <c r="J25">
        <f>IF(OR(D25=0, IFERROR(VLOOKUP($A25,nCino_DevProc!$A$2:$S$352,2,0),0)=0),"", VLOOKUP($A25,nCino_DevProc!$A$2:$S$352,2,0))</f>
        <v>18</v>
      </c>
      <c r="K25" t="str">
        <f>IFERROR(IF(VLOOKUP($A25,nCino_DMW!$A$1:$AI$358,22,0)="Y", "N", IF(VLOOKUP($A25,nCino_DMW!$A$1:$AI$358,22,0)="N",  "Y", "")),"")</f>
        <v>Y</v>
      </c>
      <c r="L25" t="str">
        <f>_xlfn.IFNA(IF(VLOOKUP($A25,nCino_DevProc!$A$2:$S$352,8,0)=TRUE(), "Y", "N"),"")</f>
        <v>N</v>
      </c>
      <c r="M25" t="str">
        <f>IFERROR(IF(VLOOKUP($A25,nCino_DevProc!$A$2:$S$352,18,0)=TRUE(), "E", IF(D25="Id", "P", IF(OR(LEFT(G25, 6) = "Lookup", LEFT(G25, 6) ="Master"), "F",""))),"")</f>
        <v>F</v>
      </c>
      <c r="N25" t="str">
        <f>_xlfn.IFNA(IF(VLOOKUP($A25,nCino_DMW!$A$1:$AI$358,4,0)="System generated", "Y", "N"),"")</f>
        <v>N</v>
      </c>
      <c r="O25" t="str">
        <f>IF(LEFT(G25,6)="lookup", G25,IF(OR(D25=0, IFERROR(VLOOKUP($A25,nCino_DevProc!$A$2:$S$352,18,0),0)=0),"", VLOOKUP($A25,nCino_DevProc!$A$2:$S$352,18,0)))</f>
        <v>Lookup(Security)</v>
      </c>
      <c r="P25" t="str">
        <f>IF($B25="","",VLOOKUP($B25,'Object Info'!$A$2:$F$13,3,0))</f>
        <v>rskcsp_ds_underwriting_bundle</v>
      </c>
      <c r="Q25" t="str">
        <f t="shared" si="1"/>
        <v>LLC_BI__Collateral__c</v>
      </c>
      <c r="R25" t="s">
        <v>158</v>
      </c>
      <c r="S25" t="str">
        <f t="shared" si="2"/>
        <v>Y</v>
      </c>
      <c r="T25" t="str">
        <f>IF($B25="","",VLOOKUP($B25,'Object Info'!$A$2:$F$13,4,0))</f>
        <v>rskcsp_ds_underwriting_bundle_staging</v>
      </c>
      <c r="U25" t="str">
        <f t="shared" si="3"/>
        <v>LLC_BI__Collateral__c</v>
      </c>
      <c r="V25" t="str">
        <f>IF(OR(LEFT(H25,9)="reference", D25=""),"STRING",VLOOKUP($H25,'DataType Conversion'!$A$8:$I$37,3,0))</f>
        <v>STRING</v>
      </c>
      <c r="W25">
        <f t="shared" si="4"/>
        <v>18</v>
      </c>
      <c r="X25" t="str">
        <f t="shared" si="5"/>
        <v>Y</v>
      </c>
      <c r="Y25" t="str">
        <f t="shared" si="6"/>
        <v/>
      </c>
      <c r="Z25" t="str">
        <f t="shared" si="7"/>
        <v>N</v>
      </c>
      <c r="AA25" t="str">
        <f t="shared" si="8"/>
        <v/>
      </c>
      <c r="AB25" t="str">
        <f>IF($B25="","",VLOOKUP($B25,'Object Info'!$A$2:$F$13,5,0))</f>
        <v>rskcsp_ds_underwriting_bundle_curated</v>
      </c>
      <c r="AC25" t="str">
        <f t="shared" si="9"/>
        <v>LLC_BI__Collateral__c</v>
      </c>
      <c r="AD25" t="str">
        <f t="shared" si="10"/>
        <v>STRING</v>
      </c>
      <c r="AE25">
        <f t="shared" si="11"/>
        <v>18</v>
      </c>
      <c r="AF25" t="str">
        <f t="shared" si="12"/>
        <v>Y</v>
      </c>
      <c r="AG25" t="str">
        <f t="shared" si="13"/>
        <v>F</v>
      </c>
      <c r="AH25" t="str">
        <f t="shared" si="14"/>
        <v/>
      </c>
      <c r="AL25" t="str">
        <f>IF($B25="","",VLOOKUP($B25,'Object Info'!$A$2:$F$13,6,0))</f>
        <v>underwriting_bundle</v>
      </c>
      <c r="AM25" t="str">
        <f t="shared" si="15"/>
        <v>Collateral</v>
      </c>
      <c r="AN25" t="str">
        <f t="shared" si="16"/>
        <v>STRING</v>
      </c>
      <c r="AO25">
        <f t="shared" si="17"/>
        <v>18</v>
      </c>
      <c r="AP25" t="str">
        <f t="shared" si="18"/>
        <v>Y</v>
      </c>
      <c r="AQ25" t="str">
        <f t="shared" si="19"/>
        <v>F</v>
      </c>
    </row>
    <row r="26" spans="1:43" x14ac:dyDescent="0.25">
      <c r="A26" t="str">
        <f t="shared" si="0"/>
        <v>LLC_BI__Underwriting_Bundle__cCreatedById</v>
      </c>
      <c r="B26" t="s">
        <v>102</v>
      </c>
      <c r="C26" t="str">
        <f>_xlfn.IFNA(VLOOKUP($A26,nCino_DMW!$A$2:$AI$358,7,0),"")</f>
        <v>Underwriting Bundle</v>
      </c>
      <c r="D26" t="s">
        <v>168</v>
      </c>
      <c r="E26" t="str">
        <f>_xlfn.IFNA(VLOOKUP($A26,nCino_DMW!$A$2:$AI$358,9,0),"")</f>
        <v>Created By</v>
      </c>
      <c r="F26" t="str">
        <f>_xlfn.IFNA(VLOOKUP($A26,nCino_DMW!$A$1:$AI$358,12,0),"")</f>
        <v>Record created by user.</v>
      </c>
      <c r="G26" t="str">
        <f>_xlfn.IFNA(IF(VLOOKUP($A26,nCino_DMW!$A$1:$AI$358,13,0)=0,"", VLOOKUP($A26,nCino_DMW!$A$1:$AI$358,13,0)),"")</f>
        <v>Lookup(User)</v>
      </c>
      <c r="H26" t="str">
        <f>_xlfn.IFNA(IF(VLOOKUP($A26,nCino_DevProc!$A$2:$S$352,8,0)=0,"", VLOOKUP($A26,nCino_DevProc!$A$2:$S$352,8,0)),"")</f>
        <v>reference(User)</v>
      </c>
      <c r="I26">
        <f>_xlfn.IFNA(IF(VLOOKUP($A26,nCino_DMW!$A$1:$AI$358,2,0)=0,"", VLOOKUP($A26,nCino_DMW!$A$1:$AI$358,2,0)),"")</f>
        <v>18</v>
      </c>
      <c r="J26">
        <f>IF(OR(D26=0, IFERROR(VLOOKUP($A26,nCino_DevProc!$A$2:$S$352,2,0),0)=0),"", VLOOKUP($A26,nCino_DevProc!$A$2:$S$352,2,0))</f>
        <v>18</v>
      </c>
      <c r="K26" t="str">
        <f>IFERROR(IF(VLOOKUP($A26,nCino_DMW!$A$1:$AI$358,22,0)="Y", "N", IF(VLOOKUP($A26,nCino_DMW!$A$1:$AI$358,22,0)="N",  "Y", "")),"")</f>
        <v>Y</v>
      </c>
      <c r="L26" t="str">
        <f>_xlfn.IFNA(IF(VLOOKUP($A26,nCino_DevProc!$A$2:$S$352,8,0)=TRUE(), "Y", "N"),"")</f>
        <v>N</v>
      </c>
      <c r="M26" t="str">
        <f>IFERROR(IF(VLOOKUP($A26,nCino_DevProc!$A$2:$S$352,18,0)=TRUE(), "E", IF(D26="Id", "P", IF(OR(LEFT(G26, 6) = "Lookup", LEFT(G26, 6) ="Master"), "F",""))),"")</f>
        <v>F</v>
      </c>
      <c r="N26" t="str">
        <f>_xlfn.IFNA(IF(VLOOKUP($A26,nCino_DMW!$A$1:$AI$358,4,0)="System generated", "Y", "N"),"")</f>
        <v>Y</v>
      </c>
      <c r="O26" t="str">
        <f>IF(LEFT(G26,6)="lookup", G26,IF(OR(D26=0, IFERROR(VLOOKUP($A26,nCino_DevProc!$A$2:$S$352,18,0),0)=0),"", VLOOKUP($A26,nCino_DevProc!$A$2:$S$352,18,0)))</f>
        <v>Lookup(User)</v>
      </c>
      <c r="P26" t="str">
        <f>IF($B26="","",VLOOKUP($B26,'Object Info'!$A$2:$F$13,3,0))</f>
        <v>rskcsp_ds_underwriting_bundle</v>
      </c>
      <c r="Q26" t="str">
        <f t="shared" si="1"/>
        <v>CreatedById</v>
      </c>
      <c r="R26" t="s">
        <v>158</v>
      </c>
      <c r="S26" t="str">
        <f t="shared" si="2"/>
        <v>Y</v>
      </c>
      <c r="T26" t="str">
        <f>IF($B26="","",VLOOKUP($B26,'Object Info'!$A$2:$F$13,4,0))</f>
        <v>rskcsp_ds_underwriting_bundle_staging</v>
      </c>
      <c r="U26" t="str">
        <f t="shared" si="3"/>
        <v>CreatedById</v>
      </c>
      <c r="V26" t="str">
        <f>IF(OR(LEFT(H26,9)="reference", D26=""),"STRING",VLOOKUP($H26,'DataType Conversion'!$A$8:$I$37,3,0))</f>
        <v>STRING</v>
      </c>
      <c r="W26">
        <f t="shared" si="4"/>
        <v>18</v>
      </c>
      <c r="X26" t="str">
        <f t="shared" si="5"/>
        <v>Y</v>
      </c>
      <c r="Y26" t="str">
        <f t="shared" si="6"/>
        <v/>
      </c>
      <c r="Z26" t="str">
        <f t="shared" si="7"/>
        <v>N</v>
      </c>
      <c r="AA26" t="str">
        <f t="shared" si="8"/>
        <v>Must be populated when changeType = CREATE</v>
      </c>
      <c r="AB26" t="str">
        <f>IF($B26="","",VLOOKUP($B26,'Object Info'!$A$2:$F$13,5,0))</f>
        <v>rskcsp_ds_underwriting_bundle_curated</v>
      </c>
      <c r="AC26" t="str">
        <f t="shared" si="9"/>
        <v>CreatedById</v>
      </c>
      <c r="AD26" t="str">
        <f t="shared" si="10"/>
        <v>STRING</v>
      </c>
      <c r="AE26">
        <f t="shared" si="11"/>
        <v>18</v>
      </c>
      <c r="AF26" t="str">
        <f t="shared" si="12"/>
        <v>Y</v>
      </c>
      <c r="AG26" t="str">
        <f t="shared" si="13"/>
        <v>F</v>
      </c>
      <c r="AH26" t="str">
        <f t="shared" si="14"/>
        <v/>
      </c>
      <c r="AL26" t="str">
        <f>IF($B26="","",VLOOKUP($B26,'Object Info'!$A$2:$F$13,6,0))</f>
        <v>underwriting_bundle</v>
      </c>
      <c r="AM26" t="str">
        <f t="shared" si="15"/>
        <v>CreatedById</v>
      </c>
      <c r="AN26" t="str">
        <f t="shared" si="16"/>
        <v>STRING</v>
      </c>
      <c r="AO26">
        <f t="shared" si="17"/>
        <v>18</v>
      </c>
      <c r="AP26" t="str">
        <f t="shared" si="18"/>
        <v>Y</v>
      </c>
      <c r="AQ26" t="str">
        <f t="shared" si="19"/>
        <v>F</v>
      </c>
    </row>
    <row r="27" spans="1:43" x14ac:dyDescent="0.25">
      <c r="A27" t="str">
        <f t="shared" si="0"/>
        <v>LLC_BI__Underwriting_Bundle__cCreatedDate</v>
      </c>
      <c r="B27" t="s">
        <v>102</v>
      </c>
      <c r="C27" t="str">
        <f>_xlfn.IFNA(VLOOKUP($A27,nCino_DMW!$A$2:$AI$358,7,0),"")</f>
        <v>Underwriting Bundle</v>
      </c>
      <c r="D27" t="s">
        <v>164</v>
      </c>
      <c r="E27" t="str">
        <f>_xlfn.IFNA(VLOOKUP($A27,nCino_DMW!$A$2:$AI$358,9,0),"")</f>
        <v>Created Date</v>
      </c>
      <c r="F27" t="str">
        <f>_xlfn.IFNA(VLOOKUP($A27,nCino_DMW!$A$1:$AI$358,12,0),"")</f>
        <v>Record created date.</v>
      </c>
      <c r="G27" t="str">
        <f>_xlfn.IFNA(IF(VLOOKUP($A27,nCino_DMW!$A$1:$AI$358,13,0)=0,"", VLOOKUP($A27,nCino_DMW!$A$1:$AI$358,13,0)),"")</f>
        <v>Date Time</v>
      </c>
      <c r="H27" t="str">
        <f>_xlfn.IFNA(IF(VLOOKUP($A27,nCino_DevProc!$A$2:$S$352,8,0)=0,"", VLOOKUP($A27,nCino_DevProc!$A$2:$S$352,8,0)),"")</f>
        <v>datetime</v>
      </c>
      <c r="I27" t="str">
        <f>_xlfn.IFNA(IF(VLOOKUP($A27,nCino_DMW!$A$1:$AI$358,2,0)=0,"", VLOOKUP($A27,nCino_DMW!$A$1:$AI$358,2,0)),"")</f>
        <v/>
      </c>
      <c r="J27" t="str">
        <f>IF(OR(D27=0, IFERROR(VLOOKUP($A27,nCino_DevProc!$A$2:$S$352,2,0),0)=0),"", VLOOKUP($A27,nCino_DevProc!$A$2:$S$352,2,0))</f>
        <v/>
      </c>
      <c r="K27" t="str">
        <f>IFERROR(IF(VLOOKUP($A27,nCino_DMW!$A$1:$AI$358,22,0)="Y", "N", IF(VLOOKUP($A27,nCino_DMW!$A$1:$AI$358,22,0)="N",  "Y", "")),"")</f>
        <v>Y</v>
      </c>
      <c r="L27" t="str">
        <f>_xlfn.IFNA(IF(VLOOKUP($A27,nCino_DevProc!$A$2:$S$352,8,0)=TRUE(), "Y", "N"),"")</f>
        <v>N</v>
      </c>
      <c r="M27" t="str">
        <f>IFERROR(IF(VLOOKUP($A27,nCino_DevProc!$A$2:$S$352,18,0)=TRUE(), "E", IF(D27="Id", "P", IF(OR(LEFT(G27, 6) = "Lookup", LEFT(G27, 6) ="Master"), "F",""))),"")</f>
        <v/>
      </c>
      <c r="N27" t="str">
        <f>_xlfn.IFNA(IF(VLOOKUP($A27,nCino_DMW!$A$1:$AI$358,4,0)="System generated", "Y", "N"),"")</f>
        <v>Y</v>
      </c>
      <c r="O27" t="str">
        <f>IF(LEFT(G27,6)="lookup", G27,IF(OR(D27=0, IFERROR(VLOOKUP($A27,nCino_DevProc!$A$2:$S$352,18,0),0)=0),"", VLOOKUP($A27,nCino_DevProc!$A$2:$S$352,18,0)))</f>
        <v/>
      </c>
      <c r="P27" t="str">
        <f>IF($B27="","",VLOOKUP($B27,'Object Info'!$A$2:$F$13,3,0))</f>
        <v>rskcsp_ds_underwriting_bundle</v>
      </c>
      <c r="Q27" t="str">
        <f t="shared" si="1"/>
        <v>CreatedDate</v>
      </c>
      <c r="R27" t="s">
        <v>158</v>
      </c>
      <c r="S27" t="str">
        <f t="shared" si="2"/>
        <v>Y</v>
      </c>
      <c r="T27" t="str">
        <f>IF($B27="","",VLOOKUP($B27,'Object Info'!$A$2:$F$13,4,0))</f>
        <v>rskcsp_ds_underwriting_bundle_staging</v>
      </c>
      <c r="U27" t="str">
        <f t="shared" si="3"/>
        <v>CreatedDate</v>
      </c>
      <c r="V27" t="str">
        <f>IF(OR(LEFT(H27,9)="reference", D27=""),"STRING",VLOOKUP($H27,'DataType Conversion'!$A$8:$I$37,3,0))</f>
        <v>DATETIME</v>
      </c>
      <c r="W27" t="str">
        <f t="shared" si="4"/>
        <v/>
      </c>
      <c r="X27" t="str">
        <f t="shared" si="5"/>
        <v>Y</v>
      </c>
      <c r="Y27" t="str">
        <f t="shared" si="6"/>
        <v/>
      </c>
      <c r="Z27" t="str">
        <f t="shared" si="7"/>
        <v>N</v>
      </c>
      <c r="AA27" t="str">
        <f t="shared" si="8"/>
        <v>Must be populated when changeType = CREATE</v>
      </c>
      <c r="AB27" t="str">
        <f>IF($B27="","",VLOOKUP($B27,'Object Info'!$A$2:$F$13,5,0))</f>
        <v>rskcsp_ds_underwriting_bundle_curated</v>
      </c>
      <c r="AC27" t="str">
        <f t="shared" si="9"/>
        <v>CreatedDate</v>
      </c>
      <c r="AD27" t="str">
        <f t="shared" si="10"/>
        <v>DATETIME</v>
      </c>
      <c r="AE27" t="str">
        <f t="shared" si="11"/>
        <v/>
      </c>
      <c r="AF27" t="str">
        <f t="shared" si="12"/>
        <v>Y</v>
      </c>
      <c r="AG27" t="str">
        <f t="shared" si="13"/>
        <v/>
      </c>
      <c r="AH27" t="str">
        <f t="shared" si="14"/>
        <v/>
      </c>
      <c r="AL27" t="str">
        <f>IF($B27="","",VLOOKUP($B27,'Object Info'!$A$2:$F$13,6,0))</f>
        <v>underwriting_bundle</v>
      </c>
      <c r="AM27" t="str">
        <f t="shared" si="15"/>
        <v>CreatedDate</v>
      </c>
      <c r="AN27" t="str">
        <f t="shared" si="16"/>
        <v>DATETIME</v>
      </c>
      <c r="AO27" t="str">
        <f t="shared" si="17"/>
        <v/>
      </c>
      <c r="AP27" t="str">
        <f t="shared" si="18"/>
        <v>Y</v>
      </c>
      <c r="AQ27" t="str">
        <f t="shared" si="19"/>
        <v/>
      </c>
    </row>
    <row r="28" spans="1:43" x14ac:dyDescent="0.25">
      <c r="A28" t="str">
        <f t="shared" si="0"/>
        <v>LLC_BI__Underwriting_Bundle__cCurrencyIsoCode</v>
      </c>
      <c r="B28" t="s">
        <v>102</v>
      </c>
      <c r="C28" t="str">
        <f>_xlfn.IFNA(VLOOKUP($A28,nCino_DMW!$A$2:$AI$358,7,0),"")</f>
        <v>Underwriting Bundle</v>
      </c>
      <c r="D28" t="s">
        <v>160</v>
      </c>
      <c r="E28" t="str">
        <f>_xlfn.IFNA(VLOOKUP($A28,nCino_DMW!$A$2:$AI$358,9,0),"")</f>
        <v>Currency</v>
      </c>
      <c r="F28" t="str">
        <f>_xlfn.IFNA(VLOOKUP($A28,nCino_DMW!$A$1:$AI$358,12,0),"")</f>
        <v>This is a picklist field that allows the user to select the applicable currency (e.g. GBP, EU, etc.)</v>
      </c>
      <c r="G28" t="str">
        <f>_xlfn.IFNA(IF(VLOOKUP($A28,nCino_DMW!$A$1:$AI$358,13,0)=0,"", VLOOKUP($A28,nCino_DMW!$A$1:$AI$358,13,0)),"")</f>
        <v>Picklist</v>
      </c>
      <c r="H28" t="str">
        <f>_xlfn.IFNA(IF(VLOOKUP($A28,nCino_DevProc!$A$2:$S$352,8,0)=0,"", VLOOKUP($A28,nCino_DevProc!$A$2:$S$352,8,0)),"")</f>
        <v>picklist</v>
      </c>
      <c r="I28" t="str">
        <f>_xlfn.IFNA(IF(VLOOKUP($A28,nCino_DMW!$A$1:$AI$358,2,0)=0,"", VLOOKUP($A28,nCino_DMW!$A$1:$AI$358,2,0)),"")</f>
        <v>See picklist options for lengths</v>
      </c>
      <c r="J28">
        <f>IF(OR(D28=0, IFERROR(VLOOKUP($A28,nCino_DevProc!$A$2:$S$352,2,0),0)=0),"", VLOOKUP($A28,nCino_DevProc!$A$2:$S$352,2,0))</f>
        <v>3</v>
      </c>
      <c r="K28" t="str">
        <f>IFERROR(IF(VLOOKUP($A28,nCino_DMW!$A$1:$AI$358,22,0)="Y", "N", IF(VLOOKUP($A28,nCino_DMW!$A$1:$AI$358,22,0)="N",  "Y", "")),"")</f>
        <v>Y</v>
      </c>
      <c r="L28" t="str">
        <f>_xlfn.IFNA(IF(VLOOKUP($A28,nCino_DevProc!$A$2:$S$352,8,0)=TRUE(), "Y", "N"),"")</f>
        <v>N</v>
      </c>
      <c r="M28" t="str">
        <f>IFERROR(IF(VLOOKUP($A28,nCino_DevProc!$A$2:$S$352,18,0)=TRUE(), "E", IF(D28="Id", "P", IF(OR(LEFT(G28, 6) = "Lookup", LEFT(G28, 6) ="Master"), "F",""))),"")</f>
        <v/>
      </c>
      <c r="N28" t="str">
        <f>_xlfn.IFNA(IF(VLOOKUP($A28,nCino_DMW!$A$1:$AI$358,4,0)="System generated", "Y", "N"),"")</f>
        <v>N</v>
      </c>
      <c r="O28" t="str">
        <f>IF(LEFT(G28,6)="lookup", G28,IF(OR(D28=0, IFERROR(VLOOKUP($A28,nCino_DevProc!$A$2:$S$352,18,0),0)=0),"", VLOOKUP($A28,nCino_DevProc!$A$2:$S$352,18,0)))</f>
        <v/>
      </c>
      <c r="P28" t="str">
        <f>IF($B28="","",VLOOKUP($B28,'Object Info'!$A$2:$F$13,3,0))</f>
        <v>rskcsp_ds_underwriting_bundle</v>
      </c>
      <c r="Q28" t="str">
        <f t="shared" si="1"/>
        <v>CurrencyIsoCode</v>
      </c>
      <c r="R28" t="s">
        <v>158</v>
      </c>
      <c r="S28" t="str">
        <f t="shared" si="2"/>
        <v>Y</v>
      </c>
      <c r="T28" t="str">
        <f>IF($B28="","",VLOOKUP($B28,'Object Info'!$A$2:$F$13,4,0))</f>
        <v>rskcsp_ds_underwriting_bundle_staging</v>
      </c>
      <c r="U28" t="str">
        <f t="shared" si="3"/>
        <v>CurrencyIsoCode</v>
      </c>
      <c r="V28" t="str">
        <f>IF(OR(LEFT(H28,9)="reference", D28=""),"STRING",VLOOKUP($H28,'DataType Conversion'!$A$8:$I$37,3,0))</f>
        <v>STRING</v>
      </c>
      <c r="W28">
        <f t="shared" si="4"/>
        <v>3</v>
      </c>
      <c r="X28" t="str">
        <f t="shared" si="5"/>
        <v>Y</v>
      </c>
      <c r="Y28" t="str">
        <f t="shared" si="6"/>
        <v/>
      </c>
      <c r="Z28" t="str">
        <f t="shared" si="7"/>
        <v>Y</v>
      </c>
      <c r="AA28" t="str">
        <f t="shared" si="8"/>
        <v/>
      </c>
      <c r="AB28" t="str">
        <f>IF($B28="","",VLOOKUP($B28,'Object Info'!$A$2:$F$13,5,0))</f>
        <v>rskcsp_ds_underwriting_bundle_curated</v>
      </c>
      <c r="AC28" t="str">
        <f t="shared" si="9"/>
        <v>CurrencyIsoCode</v>
      </c>
      <c r="AD28" t="str">
        <f t="shared" si="10"/>
        <v>STRING</v>
      </c>
      <c r="AE28">
        <f t="shared" si="11"/>
        <v>3</v>
      </c>
      <c r="AF28" t="str">
        <f t="shared" si="12"/>
        <v>Y</v>
      </c>
      <c r="AG28" t="str">
        <f t="shared" si="13"/>
        <v/>
      </c>
      <c r="AH28" t="str">
        <f t="shared" si="14"/>
        <v/>
      </c>
      <c r="AL28" t="str">
        <f>IF($B28="","",VLOOKUP($B28,'Object Info'!$A$2:$F$13,6,0))</f>
        <v>underwriting_bundle</v>
      </c>
      <c r="AM28" t="str">
        <f t="shared" si="15"/>
        <v>CurrencyIsoCode</v>
      </c>
      <c r="AN28" t="str">
        <f t="shared" si="16"/>
        <v>STRING</v>
      </c>
      <c r="AO28">
        <f t="shared" si="17"/>
        <v>3</v>
      </c>
      <c r="AP28" t="str">
        <f t="shared" si="18"/>
        <v>Y</v>
      </c>
      <c r="AQ28" t="str">
        <f t="shared" si="19"/>
        <v/>
      </c>
    </row>
    <row r="29" spans="1:43" x14ac:dyDescent="0.25">
      <c r="A29" t="str">
        <f t="shared" si="0"/>
        <v>LLC_BI__Underwriting_Bundle__cLLC_BI__Description__c</v>
      </c>
      <c r="B29" t="s">
        <v>102</v>
      </c>
      <c r="C29" t="str">
        <f>_xlfn.IFNA(VLOOKUP($A29,nCino_DMW!$A$2:$AI$358,7,0),"")</f>
        <v>Underwriting Bundle</v>
      </c>
      <c r="D29" t="s">
        <v>294</v>
      </c>
      <c r="E29" t="str">
        <f>_xlfn.IFNA(VLOOKUP($A29,nCino_DMW!$A$2:$AI$358,9,0),"")</f>
        <v>Description</v>
      </c>
      <c r="F29" t="str">
        <f>_xlfn.IFNA(VLOOKUP($A29,nCino_DMW!$A$1:$AI$358,12,0),"")</f>
        <v>This field is optional. It is populated through the Salesforce layout. This text is used to describe the purpose of the underwriting bundle. Any text in this field will be displayed when selecting an underwriting bundle for a relationship.</v>
      </c>
      <c r="G29" t="str">
        <f>_xlfn.IFNA(IF(VLOOKUP($A29,nCino_DMW!$A$1:$AI$358,13,0)=0,"", VLOOKUP($A29,nCino_DMW!$A$1:$AI$358,13,0)),"")</f>
        <v>Text Area</v>
      </c>
      <c r="H29" t="str">
        <f>_xlfn.IFNA(IF(VLOOKUP($A29,nCino_DevProc!$A$2:$S$352,8,0)=0,"", VLOOKUP($A29,nCino_DevProc!$A$2:$S$352,8,0)),"")</f>
        <v>textarea</v>
      </c>
      <c r="I29">
        <f>_xlfn.IFNA(IF(VLOOKUP($A29,nCino_DMW!$A$1:$AI$358,2,0)=0,"", VLOOKUP($A29,nCino_DMW!$A$1:$AI$358,2,0)),"")</f>
        <v>255</v>
      </c>
      <c r="J29">
        <f>IF(OR(D29=0, IFERROR(VLOOKUP($A29,nCino_DevProc!$A$2:$S$352,2,0),0)=0),"", VLOOKUP($A29,nCino_DevProc!$A$2:$S$352,2,0))</f>
        <v>255</v>
      </c>
      <c r="K29" t="str">
        <f>IFERROR(IF(VLOOKUP($A29,nCino_DMW!$A$1:$AI$358,22,0)="Y", "N", IF(VLOOKUP($A29,nCino_DMW!$A$1:$AI$358,22,0)="N",  "Y", "")),"")</f>
        <v>Y</v>
      </c>
      <c r="L29" t="str">
        <f>_xlfn.IFNA(IF(VLOOKUP($A29,nCino_DevProc!$A$2:$S$352,8,0)=TRUE(), "Y", "N"),"")</f>
        <v>N</v>
      </c>
      <c r="M29" t="str">
        <f>IFERROR(IF(VLOOKUP($A29,nCino_DevProc!$A$2:$S$352,18,0)=TRUE(), "E", IF(D29="Id", "P", IF(OR(LEFT(G29, 6) = "Lookup", LEFT(G29, 6) ="Master"), "F",""))),"")</f>
        <v/>
      </c>
      <c r="N29" t="str">
        <f>_xlfn.IFNA(IF(VLOOKUP($A29,nCino_DMW!$A$1:$AI$358,4,0)="System generated", "Y", "N"),"")</f>
        <v>N</v>
      </c>
      <c r="O29" t="str">
        <f>IF(LEFT(G29,6)="lookup", G29,IF(OR(D29=0, IFERROR(VLOOKUP($A29,nCino_DevProc!$A$2:$S$352,18,0),0)=0),"", VLOOKUP($A29,nCino_DevProc!$A$2:$S$352,18,0)))</f>
        <v/>
      </c>
      <c r="P29" t="str">
        <f>IF($B29="","",VLOOKUP($B29,'Object Info'!$A$2:$F$13,3,0))</f>
        <v>rskcsp_ds_underwriting_bundle</v>
      </c>
      <c r="Q29" t="str">
        <f t="shared" si="1"/>
        <v>LLC_BI__Description__c</v>
      </c>
      <c r="R29" t="s">
        <v>158</v>
      </c>
      <c r="S29" t="str">
        <f t="shared" si="2"/>
        <v>Y</v>
      </c>
      <c r="T29" t="str">
        <f>IF($B29="","",VLOOKUP($B29,'Object Info'!$A$2:$F$13,4,0))</f>
        <v>rskcsp_ds_underwriting_bundle_staging</v>
      </c>
      <c r="U29" t="str">
        <f t="shared" si="3"/>
        <v>LLC_BI__Description__c</v>
      </c>
      <c r="V29" t="str">
        <f>IF(OR(LEFT(H29,9)="reference", D29=""),"STRING",VLOOKUP($H29,'DataType Conversion'!$A$8:$I$37,3,0))</f>
        <v>STRING</v>
      </c>
      <c r="W29">
        <f t="shared" si="4"/>
        <v>255</v>
      </c>
      <c r="X29" t="str">
        <f t="shared" si="5"/>
        <v>Y</v>
      </c>
      <c r="Y29" t="str">
        <f t="shared" si="6"/>
        <v/>
      </c>
      <c r="Z29" t="str">
        <f t="shared" si="7"/>
        <v>N</v>
      </c>
      <c r="AA29" t="str">
        <f t="shared" si="8"/>
        <v/>
      </c>
      <c r="AB29" t="str">
        <f>IF($B29="","",VLOOKUP($B29,'Object Info'!$A$2:$F$13,5,0))</f>
        <v>rskcsp_ds_underwriting_bundle_curated</v>
      </c>
      <c r="AC29" t="str">
        <f t="shared" si="9"/>
        <v>LLC_BI__Description__c</v>
      </c>
      <c r="AD29" t="str">
        <f t="shared" si="10"/>
        <v>STRING</v>
      </c>
      <c r="AE29">
        <f t="shared" si="11"/>
        <v>255</v>
      </c>
      <c r="AF29" t="str">
        <f t="shared" si="12"/>
        <v>Y</v>
      </c>
      <c r="AG29" t="str">
        <f t="shared" si="13"/>
        <v/>
      </c>
      <c r="AH29" t="str">
        <f t="shared" si="14"/>
        <v/>
      </c>
      <c r="AL29" t="str">
        <f>IF($B29="","",VLOOKUP($B29,'Object Info'!$A$2:$F$13,6,0))</f>
        <v>underwriting_bundle</v>
      </c>
      <c r="AM29" t="str">
        <f t="shared" si="15"/>
        <v>Description</v>
      </c>
      <c r="AN29" t="str">
        <f t="shared" si="16"/>
        <v>STRING</v>
      </c>
      <c r="AO29">
        <f t="shared" si="17"/>
        <v>255</v>
      </c>
      <c r="AP29" t="str">
        <f t="shared" si="18"/>
        <v>Y</v>
      </c>
      <c r="AQ29" t="str">
        <f t="shared" si="19"/>
        <v/>
      </c>
    </row>
    <row r="30" spans="1:43" x14ac:dyDescent="0.25">
      <c r="A30" t="str">
        <f t="shared" si="0"/>
        <v>LLC_BI__Underwriting_Bundle__cLLC_BI__Financial_Consolidation__c</v>
      </c>
      <c r="B30" t="s">
        <v>102</v>
      </c>
      <c r="C30" t="str">
        <f>_xlfn.IFNA(VLOOKUP($A30,nCino_DMW!$A$2:$AI$358,7,0),"")</f>
        <v>Underwriting Bundle</v>
      </c>
      <c r="D30" t="s">
        <v>858</v>
      </c>
      <c r="E30" t="str">
        <f>_xlfn.IFNA(VLOOKUP($A30,nCino_DMW!$A$2:$AI$358,9,0),"")</f>
        <v>Financial Consolidation</v>
      </c>
      <c r="F30" t="str">
        <f>_xlfn.IFNA(VLOOKUP($A30,nCino_DMW!$A$1:$AI$358,12,0),"")</f>
        <v>The system automatically populates this optional lookup field to specify the financial consolidation associated to the underwriting bundle. By default, it is blank.</v>
      </c>
      <c r="G30" t="str">
        <f>_xlfn.IFNA(IF(VLOOKUP($A30,nCino_DMW!$A$1:$AI$358,13,0)=0,"", VLOOKUP($A30,nCino_DMW!$A$1:$AI$358,13,0)),"")</f>
        <v>Lookup(Financial Consolidation)</v>
      </c>
      <c r="H30" t="str">
        <f>_xlfn.IFNA(IF(VLOOKUP($A30,nCino_DevProc!$A$2:$S$352,8,0)=0,"", VLOOKUP($A30,nCino_DevProc!$A$2:$S$352,8,0)),"")</f>
        <v>reference(LLC_BI__Financial_Consolidation__c)</v>
      </c>
      <c r="I30">
        <f>_xlfn.IFNA(IF(VLOOKUP($A30,nCino_DMW!$A$1:$AI$358,2,0)=0,"", VLOOKUP($A30,nCino_DMW!$A$1:$AI$358,2,0)),"")</f>
        <v>18</v>
      </c>
      <c r="J30">
        <f>IF(OR(D30=0, IFERROR(VLOOKUP($A30,nCino_DevProc!$A$2:$S$352,2,0),0)=0),"", VLOOKUP($A30,nCino_DevProc!$A$2:$S$352,2,0))</f>
        <v>18</v>
      </c>
      <c r="K30" t="str">
        <f>IFERROR(IF(VLOOKUP($A30,nCino_DMW!$A$1:$AI$358,22,0)="Y", "N", IF(VLOOKUP($A30,nCino_DMW!$A$1:$AI$358,22,0)="N",  "Y", "")),"")</f>
        <v>Y</v>
      </c>
      <c r="L30" t="str">
        <f>_xlfn.IFNA(IF(VLOOKUP($A30,nCino_DevProc!$A$2:$S$352,8,0)=TRUE(), "Y", "N"),"")</f>
        <v>N</v>
      </c>
      <c r="M30" t="str">
        <f>IFERROR(IF(VLOOKUP($A30,nCino_DevProc!$A$2:$S$352,18,0)=TRUE(), "E", IF(D30="Id", "P", IF(OR(LEFT(G30, 6) = "Lookup", LEFT(G30, 6) ="Master"), "F",""))),"")</f>
        <v>F</v>
      </c>
      <c r="N30" t="str">
        <f>_xlfn.IFNA(IF(VLOOKUP($A30,nCino_DMW!$A$1:$AI$358,4,0)="System generated", "Y", "N"),"")</f>
        <v>N</v>
      </c>
      <c r="O30" t="str">
        <f>IF(LEFT(G30,6)="lookup", G30,IF(OR(D30=0, IFERROR(VLOOKUP($A30,nCino_DevProc!$A$2:$S$352,18,0),0)=0),"", VLOOKUP($A30,nCino_DevProc!$A$2:$S$352,18,0)))</f>
        <v>Lookup(Financial Consolidation)</v>
      </c>
      <c r="P30" t="str">
        <f>IF($B30="","",VLOOKUP($B30,'Object Info'!$A$2:$F$13,3,0))</f>
        <v>rskcsp_ds_underwriting_bundle</v>
      </c>
      <c r="Q30" t="str">
        <f t="shared" si="1"/>
        <v>LLC_BI__Financial_Consolidation__c</v>
      </c>
      <c r="R30" t="s">
        <v>158</v>
      </c>
      <c r="S30" t="str">
        <f t="shared" si="2"/>
        <v>Y</v>
      </c>
      <c r="T30" t="str">
        <f>IF($B30="","",VLOOKUP($B30,'Object Info'!$A$2:$F$13,4,0))</f>
        <v>rskcsp_ds_underwriting_bundle_staging</v>
      </c>
      <c r="U30" t="str">
        <f t="shared" si="3"/>
        <v>LLC_BI__Financial_Consolidation__c</v>
      </c>
      <c r="V30" t="str">
        <f>IF(OR(LEFT(H30,9)="reference", D30=""),"STRING",VLOOKUP($H30,'DataType Conversion'!$A$8:$I$37,3,0))</f>
        <v>STRING</v>
      </c>
      <c r="W30">
        <f t="shared" si="4"/>
        <v>18</v>
      </c>
      <c r="X30" t="str">
        <f t="shared" si="5"/>
        <v>Y</v>
      </c>
      <c r="Y30" t="str">
        <f t="shared" si="6"/>
        <v/>
      </c>
      <c r="Z30" t="str">
        <f t="shared" si="7"/>
        <v>N</v>
      </c>
      <c r="AA30" t="str">
        <f t="shared" si="8"/>
        <v/>
      </c>
      <c r="AB30" t="str">
        <f>IF($B30="","",VLOOKUP($B30,'Object Info'!$A$2:$F$13,5,0))</f>
        <v>rskcsp_ds_underwriting_bundle_curated</v>
      </c>
      <c r="AC30" t="str">
        <f t="shared" si="9"/>
        <v>LLC_BI__Financial_Consolidation__c</v>
      </c>
      <c r="AD30" t="str">
        <f t="shared" si="10"/>
        <v>STRING</v>
      </c>
      <c r="AE30">
        <f t="shared" si="11"/>
        <v>18</v>
      </c>
      <c r="AF30" t="str">
        <f t="shared" si="12"/>
        <v>Y</v>
      </c>
      <c r="AG30" t="str">
        <f t="shared" si="13"/>
        <v>F</v>
      </c>
      <c r="AH30" t="str">
        <f t="shared" si="14"/>
        <v/>
      </c>
      <c r="AL30" t="str">
        <f>IF($B30="","",VLOOKUP($B30,'Object Info'!$A$2:$F$13,6,0))</f>
        <v>underwriting_bundle</v>
      </c>
      <c r="AM30" t="str">
        <f t="shared" si="15"/>
        <v>Financial_Consolidation</v>
      </c>
      <c r="AN30" t="str">
        <f t="shared" si="16"/>
        <v>STRING</v>
      </c>
      <c r="AO30">
        <f t="shared" si="17"/>
        <v>18</v>
      </c>
      <c r="AP30" t="str">
        <f t="shared" si="18"/>
        <v>Y</v>
      </c>
      <c r="AQ30" t="str">
        <f t="shared" si="19"/>
        <v>F</v>
      </c>
    </row>
    <row r="31" spans="1:43" x14ac:dyDescent="0.25">
      <c r="A31" t="str">
        <f t="shared" si="0"/>
        <v>LLC_BI__Underwriting_Bundle__cId</v>
      </c>
      <c r="B31" t="s">
        <v>102</v>
      </c>
      <c r="C31" t="str">
        <f>_xlfn.IFNA(VLOOKUP($A31,nCino_DMW!$A$2:$AI$358,7,0),"")</f>
        <v>Underwriting Bundle</v>
      </c>
      <c r="D31" t="s">
        <v>143</v>
      </c>
      <c r="E31" t="str">
        <f>_xlfn.IFNA(VLOOKUP($A31,nCino_DMW!$A$2:$AI$358,9,0),"")</f>
        <v>Id</v>
      </c>
      <c r="F31" t="str">
        <f>_xlfn.IFNA(VLOOKUP($A31,nCino_DMW!$A$1:$AI$358,12,0),"")</f>
        <v>Id</v>
      </c>
      <c r="G31" t="str">
        <f>_xlfn.IFNA(IF(VLOOKUP($A31,nCino_DMW!$A$1:$AI$358,13,0)=0,"", VLOOKUP($A31,nCino_DMW!$A$1:$AI$358,13,0)),"")</f>
        <v>Id</v>
      </c>
      <c r="H31" t="str">
        <f>_xlfn.IFNA(IF(VLOOKUP($A31,nCino_DevProc!$A$2:$S$352,8,0)=0,"", VLOOKUP($A31,nCino_DevProc!$A$2:$S$352,8,0)),"")</f>
        <v>id</v>
      </c>
      <c r="I31">
        <f>_xlfn.IFNA(IF(VLOOKUP($A31,nCino_DMW!$A$1:$AI$358,2,0)=0,"", VLOOKUP($A31,nCino_DMW!$A$1:$AI$358,2,0)),"")</f>
        <v>18</v>
      </c>
      <c r="J31">
        <f>IF(OR(D31=0, IFERROR(VLOOKUP($A31,nCino_DevProc!$A$2:$S$352,2,0),0)=0),"", VLOOKUP($A31,nCino_DevProc!$A$2:$S$352,2,0))</f>
        <v>18</v>
      </c>
      <c r="K31" t="str">
        <f>IFERROR(IF(VLOOKUP($A31,nCino_DMW!$A$1:$AI$358,22,0)="Y", "N", IF(VLOOKUP($A31,nCino_DMW!$A$1:$AI$358,22,0)="N",  "Y", "")),"")</f>
        <v>Y</v>
      </c>
      <c r="L31" t="str">
        <f>_xlfn.IFNA(IF(VLOOKUP($A31,nCino_DevProc!$A$2:$S$352,8,0)=TRUE(), "Y", "N"),"")</f>
        <v>N</v>
      </c>
      <c r="M31" t="str">
        <f>IFERROR(IF(VLOOKUP($A31,nCino_DevProc!$A$2:$S$352,18,0)=TRUE(), "E", IF(D31="Id", "P", IF(OR(LEFT(G31, 6) = "Lookup", LEFT(G31, 6) ="Master"), "F",""))),"")</f>
        <v>P</v>
      </c>
      <c r="N31" t="str">
        <f>_xlfn.IFNA(IF(VLOOKUP($A31,nCino_DMW!$A$1:$AI$358,4,0)="System generated", "Y", "N"),"")</f>
        <v>Y</v>
      </c>
      <c r="O31" t="str">
        <f>IF(LEFT(G31,6)="lookup", G31,IF(OR(D31=0, IFERROR(VLOOKUP($A31,nCino_DevProc!$A$2:$S$352,18,0),0)=0),"", VLOOKUP($A31,nCino_DevProc!$A$2:$S$352,18,0)))</f>
        <v/>
      </c>
      <c r="P31" t="str">
        <f>IF($B31="","",VLOOKUP($B31,'Object Info'!$A$2:$F$13,3,0))</f>
        <v>rskcsp_ds_underwriting_bundle</v>
      </c>
      <c r="Q31" t="str">
        <f t="shared" si="1"/>
        <v>Id</v>
      </c>
      <c r="R31" t="s">
        <v>158</v>
      </c>
      <c r="S31" t="str">
        <f t="shared" si="2"/>
        <v>N</v>
      </c>
      <c r="T31" t="str">
        <f>IF($B31="","",VLOOKUP($B31,'Object Info'!$A$2:$F$13,4,0))</f>
        <v>rskcsp_ds_underwriting_bundle_staging</v>
      </c>
      <c r="U31" t="str">
        <f t="shared" si="3"/>
        <v>Id</v>
      </c>
      <c r="V31" t="str">
        <f>IF(OR(LEFT(H31,9)="reference", D31=""),"STRING",VLOOKUP($H31,'DataType Conversion'!$A$8:$I$37,3,0))</f>
        <v>STRING</v>
      </c>
      <c r="W31">
        <f t="shared" si="4"/>
        <v>18</v>
      </c>
      <c r="X31" t="str">
        <f t="shared" si="5"/>
        <v>N</v>
      </c>
      <c r="Y31" t="str">
        <f t="shared" si="6"/>
        <v>C</v>
      </c>
      <c r="Z31" t="str">
        <f t="shared" si="7"/>
        <v>N</v>
      </c>
      <c r="AA31" t="str">
        <f t="shared" si="8"/>
        <v/>
      </c>
      <c r="AB31" t="str">
        <f>IF($B31="","",VLOOKUP($B31,'Object Info'!$A$2:$F$13,5,0))</f>
        <v>rskcsp_ds_underwriting_bundle_curated</v>
      </c>
      <c r="AC31" t="str">
        <f t="shared" si="9"/>
        <v>Id</v>
      </c>
      <c r="AD31" t="str">
        <f t="shared" si="10"/>
        <v>STRING</v>
      </c>
      <c r="AE31">
        <f t="shared" si="11"/>
        <v>18</v>
      </c>
      <c r="AF31" t="str">
        <f t="shared" si="12"/>
        <v>N</v>
      </c>
      <c r="AG31" t="str">
        <f t="shared" si="13"/>
        <v>P</v>
      </c>
      <c r="AH31" t="str">
        <f t="shared" si="14"/>
        <v/>
      </c>
      <c r="AL31" t="str">
        <f>IF($B31="","",VLOOKUP($B31,'Object Info'!$A$2:$F$13,6,0))</f>
        <v>underwriting_bundle</v>
      </c>
      <c r="AM31" t="str">
        <f t="shared" si="15"/>
        <v>Id</v>
      </c>
      <c r="AN31" t="str">
        <f t="shared" si="16"/>
        <v>STRING</v>
      </c>
      <c r="AO31">
        <f t="shared" si="17"/>
        <v>18</v>
      </c>
      <c r="AP31" t="str">
        <f t="shared" si="18"/>
        <v>N</v>
      </c>
      <c r="AQ31" t="str">
        <f t="shared" si="19"/>
        <v>P</v>
      </c>
    </row>
    <row r="32" spans="1:43" x14ac:dyDescent="0.25">
      <c r="A32" t="str">
        <f t="shared" si="0"/>
        <v>LLC_BI__Underwriting_Bundle__cLLC_BI__Import_Data_Source__c</v>
      </c>
      <c r="B32" t="s">
        <v>102</v>
      </c>
      <c r="C32" t="str">
        <f>_xlfn.IFNA(VLOOKUP($A32,nCino_DMW!$A$2:$AI$358,7,0),"")</f>
        <v>Underwriting Bundle</v>
      </c>
      <c r="D32" t="s">
        <v>852</v>
      </c>
      <c r="E32" t="str">
        <f>_xlfn.IFNA(VLOOKUP($A32,nCino_DMW!$A$2:$AI$358,9,0),"")</f>
        <v>Import Data Source</v>
      </c>
      <c r="F32" t="str">
        <f>_xlfn.IFNA(VLOOKUP($A32,nCino_DMW!$A$1:$AI$358,12,0),"")</f>
        <v>The data source used for importing spreads data directly into the bundle.</v>
      </c>
      <c r="G32" t="str">
        <f>_xlfn.IFNA(IF(VLOOKUP($A32,nCino_DMW!$A$1:$AI$358,13,0)=0,"", VLOOKUP($A32,nCino_DMW!$A$1:$AI$358,13,0)),"")</f>
        <v>Lookup(Data Source)</v>
      </c>
      <c r="H32" t="str">
        <f>_xlfn.IFNA(IF(VLOOKUP($A32,nCino_DevProc!$A$2:$S$352,8,0)=0,"", VLOOKUP($A32,nCino_DevProc!$A$2:$S$352,8,0)),"")</f>
        <v>reference(LLC_BI__Data_Source__c)</v>
      </c>
      <c r="I32">
        <f>_xlfn.IFNA(IF(VLOOKUP($A32,nCino_DMW!$A$1:$AI$358,2,0)=0,"", VLOOKUP($A32,nCino_DMW!$A$1:$AI$358,2,0)),"")</f>
        <v>18</v>
      </c>
      <c r="J32">
        <f>IF(OR(D32=0, IFERROR(VLOOKUP($A32,nCino_DevProc!$A$2:$S$352,2,0),0)=0),"", VLOOKUP($A32,nCino_DevProc!$A$2:$S$352,2,0))</f>
        <v>18</v>
      </c>
      <c r="K32" t="str">
        <f>IFERROR(IF(VLOOKUP($A32,nCino_DMW!$A$1:$AI$358,22,0)="Y", "N", IF(VLOOKUP($A32,nCino_DMW!$A$1:$AI$358,22,0)="N",  "Y", "")),"")</f>
        <v>Y</v>
      </c>
      <c r="L32" t="str">
        <f>_xlfn.IFNA(IF(VLOOKUP($A32,nCino_DevProc!$A$2:$S$352,8,0)=TRUE(), "Y", "N"),"")</f>
        <v>N</v>
      </c>
      <c r="M32" t="str">
        <f>IFERROR(IF(VLOOKUP($A32,nCino_DevProc!$A$2:$S$352,18,0)=TRUE(), "E", IF(D32="Id", "P", IF(OR(LEFT(G32, 6) = "Lookup", LEFT(G32, 6) ="Master"), "F",""))),"")</f>
        <v>F</v>
      </c>
      <c r="N32" t="str">
        <f>_xlfn.IFNA(IF(VLOOKUP($A32,nCino_DMW!$A$1:$AI$358,4,0)="System generated", "Y", "N"),"")</f>
        <v>N</v>
      </c>
      <c r="O32" t="str">
        <f>IF(LEFT(G32,6)="lookup", G32,IF(OR(D32=0, IFERROR(VLOOKUP($A32,nCino_DevProc!$A$2:$S$352,18,0),0)=0),"", VLOOKUP($A32,nCino_DevProc!$A$2:$S$352,18,0)))</f>
        <v>Lookup(Data Source)</v>
      </c>
      <c r="P32" t="str">
        <f>IF($B32="","",VLOOKUP($B32,'Object Info'!$A$2:$F$13,3,0))</f>
        <v>rskcsp_ds_underwriting_bundle</v>
      </c>
      <c r="Q32" t="str">
        <f t="shared" si="1"/>
        <v>LLC_BI__Import_Data_Source__c</v>
      </c>
      <c r="R32" t="s">
        <v>158</v>
      </c>
      <c r="S32" t="str">
        <f t="shared" si="2"/>
        <v>Y</v>
      </c>
      <c r="T32" t="str">
        <f>IF($B32="","",VLOOKUP($B32,'Object Info'!$A$2:$F$13,4,0))</f>
        <v>rskcsp_ds_underwriting_bundle_staging</v>
      </c>
      <c r="U32" t="str">
        <f t="shared" si="3"/>
        <v>LLC_BI__Import_Data_Source__c</v>
      </c>
      <c r="V32" t="str">
        <f>IF(OR(LEFT(H32,9)="reference", D32=""),"STRING",VLOOKUP($H32,'DataType Conversion'!$A$8:$I$37,3,0))</f>
        <v>STRING</v>
      </c>
      <c r="W32">
        <f t="shared" si="4"/>
        <v>18</v>
      </c>
      <c r="X32" t="str">
        <f t="shared" si="5"/>
        <v>Y</v>
      </c>
      <c r="Y32" t="str">
        <f t="shared" si="6"/>
        <v/>
      </c>
      <c r="Z32" t="str">
        <f t="shared" si="7"/>
        <v>N</v>
      </c>
      <c r="AA32" t="str">
        <f t="shared" si="8"/>
        <v/>
      </c>
      <c r="AB32" t="str">
        <f>IF($B32="","",VLOOKUP($B32,'Object Info'!$A$2:$F$13,5,0))</f>
        <v>rskcsp_ds_underwriting_bundle_curated</v>
      </c>
      <c r="AC32" t="str">
        <f t="shared" si="9"/>
        <v>LLC_BI__Import_Data_Source__c</v>
      </c>
      <c r="AD32" t="str">
        <f t="shared" si="10"/>
        <v>STRING</v>
      </c>
      <c r="AE32">
        <f t="shared" si="11"/>
        <v>18</v>
      </c>
      <c r="AF32" t="str">
        <f t="shared" si="12"/>
        <v>Y</v>
      </c>
      <c r="AG32" t="str">
        <f t="shared" si="13"/>
        <v>F</v>
      </c>
      <c r="AH32" t="str">
        <f t="shared" si="14"/>
        <v/>
      </c>
      <c r="AL32" t="str">
        <f>IF($B32="","",VLOOKUP($B32,'Object Info'!$A$2:$F$13,6,0))</f>
        <v>underwriting_bundle</v>
      </c>
      <c r="AM32" t="str">
        <f t="shared" si="15"/>
        <v>Import_Data_Source</v>
      </c>
      <c r="AN32" t="str">
        <f t="shared" si="16"/>
        <v>STRING</v>
      </c>
      <c r="AO32">
        <f t="shared" si="17"/>
        <v>18</v>
      </c>
      <c r="AP32" t="str">
        <f t="shared" si="18"/>
        <v>Y</v>
      </c>
      <c r="AQ32" t="str">
        <f t="shared" si="19"/>
        <v>F</v>
      </c>
    </row>
    <row r="33" spans="1:43" x14ac:dyDescent="0.25">
      <c r="A33" t="str">
        <f t="shared" si="0"/>
        <v>LLC_BI__Underwriting_Bundle__cLLC_BI__Is_Consolidation__c</v>
      </c>
      <c r="B33" t="s">
        <v>102</v>
      </c>
      <c r="C33" t="str">
        <f>_xlfn.IFNA(VLOOKUP($A33,nCino_DMW!$A$2:$AI$358,7,0),"")</f>
        <v>Underwriting Bundle</v>
      </c>
      <c r="D33" t="s">
        <v>862</v>
      </c>
      <c r="E33" t="str">
        <f>_xlfn.IFNA(VLOOKUP($A33,nCino_DMW!$A$2:$AI$358,9,0),"")</f>
        <v>Is Consolidation</v>
      </c>
      <c r="F33" t="str">
        <f>_xlfn.IFNA(VLOOKUP($A33,nCino_DMW!$A$1:$AI$358,12,0),"")</f>
        <v>Users populate this checkbox field to indicate if the purpose of an underwriting bundle is for consolidations. By default, it is not selected.</v>
      </c>
      <c r="G33" t="str">
        <f>_xlfn.IFNA(IF(VLOOKUP($A33,nCino_DMW!$A$1:$AI$358,13,0)=0,"", VLOOKUP($A33,nCino_DMW!$A$1:$AI$358,13,0)),"")</f>
        <v>Checkbox</v>
      </c>
      <c r="H33" t="str">
        <f>_xlfn.IFNA(IF(VLOOKUP($A33,nCino_DevProc!$A$2:$S$352,8,0)=0,"", VLOOKUP($A33,nCino_DevProc!$A$2:$S$352,8,0)),"")</f>
        <v>boolean</v>
      </c>
      <c r="I33" t="str">
        <f>_xlfn.IFNA(IF(VLOOKUP($A33,nCino_DMW!$A$1:$AI$358,2,0)=0,"", VLOOKUP($A33,nCino_DMW!$A$1:$AI$358,2,0)),"")</f>
        <v>Boolean (True/False)</v>
      </c>
      <c r="J33" t="str">
        <f>IF(OR(D33=0, IFERROR(VLOOKUP($A33,nCino_DevProc!$A$2:$S$352,2,0),0)=0),"", VLOOKUP($A33,nCino_DevProc!$A$2:$S$352,2,0))</f>
        <v/>
      </c>
      <c r="K33" t="str">
        <f>IFERROR(IF(VLOOKUP($A33,nCino_DMW!$A$1:$AI$358,22,0)="Y", "N", IF(VLOOKUP($A33,nCino_DMW!$A$1:$AI$358,22,0)="N",  "Y", "")),"")</f>
        <v>Y</v>
      </c>
      <c r="L33" t="str">
        <f>_xlfn.IFNA(IF(VLOOKUP($A33,nCino_DevProc!$A$2:$S$352,8,0)=TRUE(), "Y", "N"),"")</f>
        <v>N</v>
      </c>
      <c r="M33" t="str">
        <f>IFERROR(IF(VLOOKUP($A33,nCino_DevProc!$A$2:$S$352,18,0)=TRUE(), "E", IF(D33="Id", "P", IF(OR(LEFT(G33, 6) = "Lookup", LEFT(G33, 6) ="Master"), "F",""))),"")</f>
        <v/>
      </c>
      <c r="N33" t="str">
        <f>_xlfn.IFNA(IF(VLOOKUP($A33,nCino_DMW!$A$1:$AI$358,4,0)="System generated", "Y", "N"),"")</f>
        <v>N</v>
      </c>
      <c r="O33" t="str">
        <f>IF(LEFT(G33,6)="lookup", G33,IF(OR(D33=0, IFERROR(VLOOKUP($A33,nCino_DevProc!$A$2:$S$352,18,0),0)=0),"", VLOOKUP($A33,nCino_DevProc!$A$2:$S$352,18,0)))</f>
        <v/>
      </c>
      <c r="P33" t="str">
        <f>IF($B33="","",VLOOKUP($B33,'Object Info'!$A$2:$F$13,3,0))</f>
        <v>rskcsp_ds_underwriting_bundle</v>
      </c>
      <c r="Q33" t="str">
        <f t="shared" si="1"/>
        <v>LLC_BI__Is_Consolidation__c</v>
      </c>
      <c r="R33" t="s">
        <v>158</v>
      </c>
      <c r="S33" t="str">
        <f t="shared" si="2"/>
        <v>Y</v>
      </c>
      <c r="T33" t="str">
        <f>IF($B33="","",VLOOKUP($B33,'Object Info'!$A$2:$F$13,4,0))</f>
        <v>rskcsp_ds_underwriting_bundle_staging</v>
      </c>
      <c r="U33" t="str">
        <f t="shared" si="3"/>
        <v>LLC_BI__Is_Consolidation__c</v>
      </c>
      <c r="V33" t="str">
        <f>IF(OR(LEFT(H33,9)="reference", D33=""),"STRING",VLOOKUP($H33,'DataType Conversion'!$A$8:$I$37,3,0))</f>
        <v>BOOL</v>
      </c>
      <c r="W33" t="str">
        <f t="shared" si="4"/>
        <v/>
      </c>
      <c r="X33" t="str">
        <f t="shared" si="5"/>
        <v>Y</v>
      </c>
      <c r="Y33" t="str">
        <f t="shared" si="6"/>
        <v/>
      </c>
      <c r="Z33" t="str">
        <f t="shared" si="7"/>
        <v>N</v>
      </c>
      <c r="AA33" t="str">
        <f t="shared" si="8"/>
        <v/>
      </c>
      <c r="AB33" t="str">
        <f>IF($B33="","",VLOOKUP($B33,'Object Info'!$A$2:$F$13,5,0))</f>
        <v>rskcsp_ds_underwriting_bundle_curated</v>
      </c>
      <c r="AC33" t="str">
        <f t="shared" si="9"/>
        <v>LLC_BI__Is_Consolidation__c</v>
      </c>
      <c r="AD33" t="str">
        <f t="shared" si="10"/>
        <v>BOOL</v>
      </c>
      <c r="AE33" t="str">
        <f t="shared" si="11"/>
        <v/>
      </c>
      <c r="AF33" t="str">
        <f t="shared" si="12"/>
        <v>Y</v>
      </c>
      <c r="AG33" t="str">
        <f t="shared" si="13"/>
        <v/>
      </c>
      <c r="AH33" t="str">
        <f t="shared" si="14"/>
        <v/>
      </c>
      <c r="AL33" t="str">
        <f>IF($B33="","",VLOOKUP($B33,'Object Info'!$A$2:$F$13,6,0))</f>
        <v>underwriting_bundle</v>
      </c>
      <c r="AM33" t="str">
        <f t="shared" si="15"/>
        <v>Is_Consolidation</v>
      </c>
      <c r="AN33" t="str">
        <f t="shared" si="16"/>
        <v>BOOL</v>
      </c>
      <c r="AO33" t="str">
        <f t="shared" si="17"/>
        <v/>
      </c>
      <c r="AP33" t="str">
        <f t="shared" si="18"/>
        <v>Y</v>
      </c>
      <c r="AQ33" t="str">
        <f t="shared" si="19"/>
        <v/>
      </c>
    </row>
    <row r="34" spans="1:43" x14ac:dyDescent="0.25">
      <c r="A34" t="str">
        <f t="shared" si="0"/>
        <v>LLC_BI__Underwriting_Bundle__cLLC_BI__Is_Disabled__c</v>
      </c>
      <c r="B34" t="s">
        <v>102</v>
      </c>
      <c r="C34" t="str">
        <f>_xlfn.IFNA(VLOOKUP($A34,nCino_DMW!$A$2:$AI$358,7,0),"")</f>
        <v>Underwriting Bundle</v>
      </c>
      <c r="D34" t="s">
        <v>833</v>
      </c>
      <c r="E34" t="str">
        <f>_xlfn.IFNA(VLOOKUP($A34,nCino_DMW!$A$2:$AI$358,9,0),"")</f>
        <v>Is Disabled</v>
      </c>
      <c r="F34" t="str">
        <f>_xlfn.IFNA(VLOOKUP($A34,nCino_DMW!$A$1:$AI$358,12,0),"")</f>
        <v>This defaults to false. Disabled templates are not visible in the underwriting start application.</v>
      </c>
      <c r="G34" t="str">
        <f>_xlfn.IFNA(IF(VLOOKUP($A34,nCino_DMW!$A$1:$AI$358,13,0)=0,"", VLOOKUP($A34,nCino_DMW!$A$1:$AI$358,13,0)),"")</f>
        <v>Checkbox</v>
      </c>
      <c r="H34" t="str">
        <f>_xlfn.IFNA(IF(VLOOKUP($A34,nCino_DevProc!$A$2:$S$352,8,0)=0,"", VLOOKUP($A34,nCino_DevProc!$A$2:$S$352,8,0)),"")</f>
        <v>boolean</v>
      </c>
      <c r="I34" t="str">
        <f>_xlfn.IFNA(IF(VLOOKUP($A34,nCino_DMW!$A$1:$AI$358,2,0)=0,"", VLOOKUP($A34,nCino_DMW!$A$1:$AI$358,2,0)),"")</f>
        <v>Boolean (True/False)</v>
      </c>
      <c r="J34" t="str">
        <f>IF(OR(D34=0, IFERROR(VLOOKUP($A34,nCino_DevProc!$A$2:$S$352,2,0),0)=0),"", VLOOKUP($A34,nCino_DevProc!$A$2:$S$352,2,0))</f>
        <v/>
      </c>
      <c r="K34" t="str">
        <f>IFERROR(IF(VLOOKUP($A34,nCino_DMW!$A$1:$AI$358,22,0)="Y", "N", IF(VLOOKUP($A34,nCino_DMW!$A$1:$AI$358,22,0)="N",  "Y", "")),"")</f>
        <v>Y</v>
      </c>
      <c r="L34" t="str">
        <f>_xlfn.IFNA(IF(VLOOKUP($A34,nCino_DevProc!$A$2:$S$352,8,0)=TRUE(), "Y", "N"),"")</f>
        <v>N</v>
      </c>
      <c r="M34" t="str">
        <f>IFERROR(IF(VLOOKUP($A34,nCino_DevProc!$A$2:$S$352,18,0)=TRUE(), "E", IF(D34="Id", "P", IF(OR(LEFT(G34, 6) = "Lookup", LEFT(G34, 6) ="Master"), "F",""))),"")</f>
        <v/>
      </c>
      <c r="N34" t="str">
        <f>_xlfn.IFNA(IF(VLOOKUP($A34,nCino_DMW!$A$1:$AI$358,4,0)="System generated", "Y", "N"),"")</f>
        <v>N</v>
      </c>
      <c r="O34" t="str">
        <f>IF(LEFT(G34,6)="lookup", G34,IF(OR(D34=0, IFERROR(VLOOKUP($A34,nCino_DevProc!$A$2:$S$352,18,0),0)=0),"", VLOOKUP($A34,nCino_DevProc!$A$2:$S$352,18,0)))</f>
        <v/>
      </c>
      <c r="P34" t="str">
        <f>IF($B34="","",VLOOKUP($B34,'Object Info'!$A$2:$F$13,3,0))</f>
        <v>rskcsp_ds_underwriting_bundle</v>
      </c>
      <c r="Q34" t="str">
        <f t="shared" si="1"/>
        <v>LLC_BI__Is_Disabled__c</v>
      </c>
      <c r="R34" t="s">
        <v>158</v>
      </c>
      <c r="S34" t="str">
        <f t="shared" si="2"/>
        <v>Y</v>
      </c>
      <c r="T34" t="str">
        <f>IF($B34="","",VLOOKUP($B34,'Object Info'!$A$2:$F$13,4,0))</f>
        <v>rskcsp_ds_underwriting_bundle_staging</v>
      </c>
      <c r="U34" t="str">
        <f t="shared" si="3"/>
        <v>LLC_BI__Is_Disabled__c</v>
      </c>
      <c r="V34" t="str">
        <f>IF(OR(LEFT(H34,9)="reference", D34=""),"STRING",VLOOKUP($H34,'DataType Conversion'!$A$8:$I$37,3,0))</f>
        <v>BOOL</v>
      </c>
      <c r="W34" t="str">
        <f t="shared" si="4"/>
        <v/>
      </c>
      <c r="X34" t="str">
        <f t="shared" si="5"/>
        <v>Y</v>
      </c>
      <c r="Y34" t="str">
        <f t="shared" si="6"/>
        <v/>
      </c>
      <c r="Z34" t="str">
        <f t="shared" si="7"/>
        <v>N</v>
      </c>
      <c r="AA34" t="str">
        <f t="shared" si="8"/>
        <v/>
      </c>
      <c r="AB34" t="str">
        <f>IF($B34="","",VLOOKUP($B34,'Object Info'!$A$2:$F$13,5,0))</f>
        <v>rskcsp_ds_underwriting_bundle_curated</v>
      </c>
      <c r="AC34" t="str">
        <f t="shared" si="9"/>
        <v>LLC_BI__Is_Disabled__c</v>
      </c>
      <c r="AD34" t="str">
        <f t="shared" si="10"/>
        <v>BOOL</v>
      </c>
      <c r="AE34" t="str">
        <f t="shared" si="11"/>
        <v/>
      </c>
      <c r="AF34" t="str">
        <f t="shared" si="12"/>
        <v>Y</v>
      </c>
      <c r="AG34" t="str">
        <f t="shared" si="13"/>
        <v/>
      </c>
      <c r="AH34" t="str">
        <f t="shared" si="14"/>
        <v/>
      </c>
      <c r="AL34" t="str">
        <f>IF($B34="","",VLOOKUP($B34,'Object Info'!$A$2:$F$13,6,0))</f>
        <v>underwriting_bundle</v>
      </c>
      <c r="AM34" t="str">
        <f t="shared" si="15"/>
        <v>Is_Disabled</v>
      </c>
      <c r="AN34" t="str">
        <f t="shared" si="16"/>
        <v>BOOL</v>
      </c>
      <c r="AO34" t="str">
        <f t="shared" si="17"/>
        <v/>
      </c>
      <c r="AP34" t="str">
        <f t="shared" si="18"/>
        <v>Y</v>
      </c>
      <c r="AQ34" t="str">
        <f t="shared" si="19"/>
        <v/>
      </c>
    </row>
    <row r="35" spans="1:43" x14ac:dyDescent="0.25">
      <c r="A35" t="str">
        <f t="shared" si="0"/>
        <v>LLC_BI__Underwriting_Bundle__cLLC_BI__Is_Template__c</v>
      </c>
      <c r="B35" t="s">
        <v>102</v>
      </c>
      <c r="C35" t="str">
        <f>_xlfn.IFNA(VLOOKUP($A35,nCino_DMW!$A$2:$AI$358,7,0),"")</f>
        <v>Underwriting Bundle</v>
      </c>
      <c r="D35" t="s">
        <v>245</v>
      </c>
      <c r="E35" t="str">
        <f>_xlfn.IFNA(VLOOKUP($A35,nCino_DMW!$A$2:$AI$358,9,0),"")</f>
        <v>Is Template</v>
      </c>
      <c r="F35" t="str">
        <f>_xlfn.IFNA(VLOOKUP($A35,nCino_DMW!$A$1:$AI$358,12,0),"")</f>
        <v>This defaults to false. Determines whether or not this bundle can be used as a template for Relationship specific bundles.</v>
      </c>
      <c r="G35" t="str">
        <f>_xlfn.IFNA(IF(VLOOKUP($A35,nCino_DMW!$A$1:$AI$358,13,0)=0,"", VLOOKUP($A35,nCino_DMW!$A$1:$AI$358,13,0)),"")</f>
        <v>Checkbox</v>
      </c>
      <c r="H35" t="str">
        <f>_xlfn.IFNA(IF(VLOOKUP($A35,nCino_DevProc!$A$2:$S$352,8,0)=0,"", VLOOKUP($A35,nCino_DevProc!$A$2:$S$352,8,0)),"")</f>
        <v>boolean</v>
      </c>
      <c r="I35" t="str">
        <f>_xlfn.IFNA(IF(VLOOKUP($A35,nCino_DMW!$A$1:$AI$358,2,0)=0,"", VLOOKUP($A35,nCino_DMW!$A$1:$AI$358,2,0)),"")</f>
        <v>Boolean (True/False)</v>
      </c>
      <c r="J35" t="str">
        <f>IF(OR(D35=0, IFERROR(VLOOKUP($A35,nCino_DevProc!$A$2:$S$352,2,0),0)=0),"", VLOOKUP($A35,nCino_DevProc!$A$2:$S$352,2,0))</f>
        <v/>
      </c>
      <c r="K35" t="str">
        <f>IFERROR(IF(VLOOKUP($A35,nCino_DMW!$A$1:$AI$358,22,0)="Y", "N", IF(VLOOKUP($A35,nCino_DMW!$A$1:$AI$358,22,0)="N",  "Y", "")),"")</f>
        <v>Y</v>
      </c>
      <c r="L35" t="str">
        <f>_xlfn.IFNA(IF(VLOOKUP($A35,nCino_DevProc!$A$2:$S$352,8,0)=TRUE(), "Y", "N"),"")</f>
        <v>N</v>
      </c>
      <c r="M35" t="str">
        <f>IFERROR(IF(VLOOKUP($A35,nCino_DevProc!$A$2:$S$352,18,0)=TRUE(), "E", IF(D35="Id", "P", IF(OR(LEFT(G35, 6) = "Lookup", LEFT(G35, 6) ="Master"), "F",""))),"")</f>
        <v/>
      </c>
      <c r="N35" t="str">
        <f>_xlfn.IFNA(IF(VLOOKUP($A35,nCino_DMW!$A$1:$AI$358,4,0)="System generated", "Y", "N"),"")</f>
        <v>N</v>
      </c>
      <c r="O35" t="str">
        <f>IF(LEFT(G35,6)="lookup", G35,IF(OR(D35=0, IFERROR(VLOOKUP($A35,nCino_DevProc!$A$2:$S$352,18,0),0)=0),"", VLOOKUP($A35,nCino_DevProc!$A$2:$S$352,18,0)))</f>
        <v/>
      </c>
      <c r="P35" t="str">
        <f>IF($B35="","",VLOOKUP($B35,'Object Info'!$A$2:$F$13,3,0))</f>
        <v>rskcsp_ds_underwriting_bundle</v>
      </c>
      <c r="Q35" t="str">
        <f t="shared" si="1"/>
        <v>LLC_BI__Is_Template__c</v>
      </c>
      <c r="R35" t="s">
        <v>158</v>
      </c>
      <c r="S35" t="str">
        <f t="shared" si="2"/>
        <v>Y</v>
      </c>
      <c r="T35" t="str">
        <f>IF($B35="","",VLOOKUP($B35,'Object Info'!$A$2:$F$13,4,0))</f>
        <v>rskcsp_ds_underwriting_bundle_staging</v>
      </c>
      <c r="U35" t="str">
        <f t="shared" si="3"/>
        <v>LLC_BI__Is_Template__c</v>
      </c>
      <c r="V35" t="str">
        <f>IF(OR(LEFT(H35,9)="reference", D35=""),"STRING",VLOOKUP($H35,'DataType Conversion'!$A$8:$I$37,3,0))</f>
        <v>BOOL</v>
      </c>
      <c r="W35" t="str">
        <f t="shared" si="4"/>
        <v/>
      </c>
      <c r="X35" t="str">
        <f t="shared" si="5"/>
        <v>Y</v>
      </c>
      <c r="Y35" t="str">
        <f t="shared" si="6"/>
        <v/>
      </c>
      <c r="Z35" t="str">
        <f t="shared" si="7"/>
        <v>N</v>
      </c>
      <c r="AA35" t="str">
        <f t="shared" si="8"/>
        <v/>
      </c>
      <c r="AB35" t="str">
        <f>IF($B35="","",VLOOKUP($B35,'Object Info'!$A$2:$F$13,5,0))</f>
        <v>rskcsp_ds_underwriting_bundle_curated</v>
      </c>
      <c r="AC35" t="str">
        <f t="shared" si="9"/>
        <v>LLC_BI__Is_Template__c</v>
      </c>
      <c r="AD35" t="str">
        <f t="shared" si="10"/>
        <v>BOOL</v>
      </c>
      <c r="AE35" t="str">
        <f t="shared" si="11"/>
        <v/>
      </c>
      <c r="AF35" t="str">
        <f t="shared" si="12"/>
        <v>Y</v>
      </c>
      <c r="AG35" t="str">
        <f t="shared" si="13"/>
        <v/>
      </c>
      <c r="AH35" t="str">
        <f t="shared" si="14"/>
        <v/>
      </c>
      <c r="AL35" t="str">
        <f>IF($B35="","",VLOOKUP($B35,'Object Info'!$A$2:$F$13,6,0))</f>
        <v>underwriting_bundle</v>
      </c>
      <c r="AM35" t="str">
        <f t="shared" si="15"/>
        <v>Is_Template</v>
      </c>
      <c r="AN35" t="str">
        <f t="shared" si="16"/>
        <v>BOOL</v>
      </c>
      <c r="AO35" t="str">
        <f t="shared" si="17"/>
        <v/>
      </c>
      <c r="AP35" t="str">
        <f t="shared" si="18"/>
        <v>Y</v>
      </c>
      <c r="AQ35" t="str">
        <f t="shared" si="19"/>
        <v/>
      </c>
    </row>
    <row r="36" spans="1:43" x14ac:dyDescent="0.25">
      <c r="A36" t="str">
        <f t="shared" si="0"/>
        <v>LLC_BI__Underwriting_Bundle__cLastModifiedById</v>
      </c>
      <c r="B36" t="s">
        <v>102</v>
      </c>
      <c r="C36" t="str">
        <f>_xlfn.IFNA(VLOOKUP($A36,nCino_DMW!$A$2:$AI$358,7,0),"")</f>
        <v>Underwriting Bundle</v>
      </c>
      <c r="D36" t="s">
        <v>175</v>
      </c>
      <c r="E36" t="str">
        <f>_xlfn.IFNA(VLOOKUP($A36,nCino_DMW!$A$2:$AI$358,9,0),"")</f>
        <v>Last Modified By</v>
      </c>
      <c r="F36" t="str">
        <f>_xlfn.IFNA(VLOOKUP($A36,nCino_DMW!$A$1:$AI$358,12,0),"")</f>
        <v>Last modified by user.</v>
      </c>
      <c r="G36" t="str">
        <f>_xlfn.IFNA(IF(VLOOKUP($A36,nCino_DMW!$A$1:$AI$358,13,0)=0,"", VLOOKUP($A36,nCino_DMW!$A$1:$AI$358,13,0)),"")</f>
        <v>Lookup(User)</v>
      </c>
      <c r="H36" t="str">
        <f>_xlfn.IFNA(IF(VLOOKUP($A36,nCino_DevProc!$A$2:$S$352,8,0)=0,"", VLOOKUP($A36,nCino_DevProc!$A$2:$S$352,8,0)),"")</f>
        <v>reference(User)</v>
      </c>
      <c r="I36">
        <f>_xlfn.IFNA(IF(VLOOKUP($A36,nCino_DMW!$A$1:$AI$358,2,0)=0,"", VLOOKUP($A36,nCino_DMW!$A$1:$AI$358,2,0)),"")</f>
        <v>18</v>
      </c>
      <c r="J36">
        <f>IF(OR(D36=0, IFERROR(VLOOKUP($A36,nCino_DevProc!$A$2:$S$352,2,0),0)=0),"", VLOOKUP($A36,nCino_DevProc!$A$2:$S$352,2,0))</f>
        <v>18</v>
      </c>
      <c r="K36" t="str">
        <f>IFERROR(IF(VLOOKUP($A36,nCino_DMW!$A$1:$AI$358,22,0)="Y", "N", IF(VLOOKUP($A36,nCino_DMW!$A$1:$AI$358,22,0)="N",  "Y", "")),"")</f>
        <v>Y</v>
      </c>
      <c r="L36" t="str">
        <f>_xlfn.IFNA(IF(VLOOKUP($A36,nCino_DevProc!$A$2:$S$352,8,0)=TRUE(), "Y", "N"),"")</f>
        <v>N</v>
      </c>
      <c r="M36" t="str">
        <f>IFERROR(IF(VLOOKUP($A36,nCino_DevProc!$A$2:$S$352,18,0)=TRUE(), "E", IF(D36="Id", "P", IF(OR(LEFT(G36, 6) = "Lookup", LEFT(G36, 6) ="Master"), "F",""))),"")</f>
        <v>F</v>
      </c>
      <c r="N36" t="str">
        <f>_xlfn.IFNA(IF(VLOOKUP($A36,nCino_DMW!$A$1:$AI$358,4,0)="System generated", "Y", "N"),"")</f>
        <v>Y</v>
      </c>
      <c r="O36" t="str">
        <f>IF(LEFT(G36,6)="lookup", G36,IF(OR(D36=0, IFERROR(VLOOKUP($A36,nCino_DevProc!$A$2:$S$352,18,0),0)=0),"", VLOOKUP($A36,nCino_DevProc!$A$2:$S$352,18,0)))</f>
        <v>Lookup(User)</v>
      </c>
      <c r="P36" t="str">
        <f>IF($B36="","",VLOOKUP($B36,'Object Info'!$A$2:$F$13,3,0))</f>
        <v>rskcsp_ds_underwriting_bundle</v>
      </c>
      <c r="Q36" t="str">
        <f t="shared" si="1"/>
        <v>LastModifiedById</v>
      </c>
      <c r="R36" t="s">
        <v>158</v>
      </c>
      <c r="S36" t="str">
        <f t="shared" si="2"/>
        <v>N</v>
      </c>
      <c r="T36" t="str">
        <f>IF($B36="","",VLOOKUP($B36,'Object Info'!$A$2:$F$13,4,0))</f>
        <v>rskcsp_ds_underwriting_bundle_staging</v>
      </c>
      <c r="U36" t="str">
        <f t="shared" si="3"/>
        <v>LastModifiedById</v>
      </c>
      <c r="V36" t="str">
        <f>IF(OR(LEFT(H36,9)="reference", D36=""),"STRING",VLOOKUP($H36,'DataType Conversion'!$A$8:$I$37,3,0))</f>
        <v>STRING</v>
      </c>
      <c r="W36">
        <f t="shared" si="4"/>
        <v>18</v>
      </c>
      <c r="X36" t="str">
        <f t="shared" si="5"/>
        <v>N</v>
      </c>
      <c r="Y36" t="str">
        <f t="shared" si="6"/>
        <v/>
      </c>
      <c r="Z36" t="str">
        <f t="shared" si="7"/>
        <v>N</v>
      </c>
      <c r="AA36" t="str">
        <f t="shared" si="8"/>
        <v/>
      </c>
      <c r="AB36" t="str">
        <f>IF($B36="","",VLOOKUP($B36,'Object Info'!$A$2:$F$13,5,0))</f>
        <v>rskcsp_ds_underwriting_bundle_curated</v>
      </c>
      <c r="AC36" t="str">
        <f t="shared" si="9"/>
        <v>LastModifiedById</v>
      </c>
      <c r="AD36" t="str">
        <f t="shared" si="10"/>
        <v>STRING</v>
      </c>
      <c r="AE36">
        <f t="shared" si="11"/>
        <v>18</v>
      </c>
      <c r="AF36" t="str">
        <f t="shared" si="12"/>
        <v>N</v>
      </c>
      <c r="AG36" t="str">
        <f t="shared" si="13"/>
        <v>F</v>
      </c>
      <c r="AH36" t="str">
        <f t="shared" si="14"/>
        <v/>
      </c>
      <c r="AL36" t="str">
        <f>IF($B36="","",VLOOKUP($B36,'Object Info'!$A$2:$F$13,6,0))</f>
        <v>underwriting_bundle</v>
      </c>
      <c r="AM36" t="str">
        <f t="shared" si="15"/>
        <v>LastModifiedById</v>
      </c>
      <c r="AN36" t="str">
        <f t="shared" si="16"/>
        <v>STRING</v>
      </c>
      <c r="AO36">
        <f t="shared" si="17"/>
        <v>18</v>
      </c>
      <c r="AP36" t="str">
        <f t="shared" si="18"/>
        <v>N</v>
      </c>
      <c r="AQ36" t="str">
        <f t="shared" si="19"/>
        <v>F</v>
      </c>
    </row>
    <row r="37" spans="1:43" x14ac:dyDescent="0.25">
      <c r="A37" t="str">
        <f t="shared" si="0"/>
        <v>LLC_BI__Underwriting_Bundle__cLastModifiedDate</v>
      </c>
      <c r="B37" t="s">
        <v>102</v>
      </c>
      <c r="C37" t="str">
        <f>_xlfn.IFNA(VLOOKUP($A37,nCino_DMW!$A$2:$AI$358,7,0),"")</f>
        <v>Underwriting Bundle</v>
      </c>
      <c r="D37" t="s">
        <v>172</v>
      </c>
      <c r="E37" t="str">
        <f>_xlfn.IFNA(VLOOKUP($A37,nCino_DMW!$A$2:$AI$358,9,0),"")</f>
        <v>Last Modified Date</v>
      </c>
      <c r="F37" t="str">
        <f>_xlfn.IFNA(VLOOKUP($A37,nCino_DMW!$A$1:$AI$358,12,0),"")</f>
        <v>Last modified date.</v>
      </c>
      <c r="G37" t="str">
        <f>_xlfn.IFNA(IF(VLOOKUP($A37,nCino_DMW!$A$1:$AI$358,13,0)=0,"", VLOOKUP($A37,nCino_DMW!$A$1:$AI$358,13,0)),"")</f>
        <v>Date Time</v>
      </c>
      <c r="H37" t="str">
        <f>_xlfn.IFNA(IF(VLOOKUP($A37,nCino_DevProc!$A$2:$S$352,8,0)=0,"", VLOOKUP($A37,nCino_DevProc!$A$2:$S$352,8,0)),"")</f>
        <v>datetime</v>
      </c>
      <c r="I37" t="str">
        <f>_xlfn.IFNA(IF(VLOOKUP($A37,nCino_DMW!$A$1:$AI$358,2,0)=0,"", VLOOKUP($A37,nCino_DMW!$A$1:$AI$358,2,0)),"")</f>
        <v/>
      </c>
      <c r="J37" t="str">
        <f>IF(OR(D37=0, IFERROR(VLOOKUP($A37,nCino_DevProc!$A$2:$S$352,2,0),0)=0),"", VLOOKUP($A37,nCino_DevProc!$A$2:$S$352,2,0))</f>
        <v/>
      </c>
      <c r="K37" t="str">
        <f>IFERROR(IF(VLOOKUP($A37,nCino_DMW!$A$1:$AI$358,22,0)="Y", "N", IF(VLOOKUP($A37,nCino_DMW!$A$1:$AI$358,22,0)="N",  "Y", "")),"")</f>
        <v>Y</v>
      </c>
      <c r="L37" t="str">
        <f>_xlfn.IFNA(IF(VLOOKUP($A37,nCino_DevProc!$A$2:$S$352,8,0)=TRUE(), "Y", "N"),"")</f>
        <v>N</v>
      </c>
      <c r="M37" t="str">
        <f>IFERROR(IF(VLOOKUP($A37,nCino_DevProc!$A$2:$S$352,18,0)=TRUE(), "E", IF(D37="Id", "P", IF(OR(LEFT(G37, 6) = "Lookup", LEFT(G37, 6) ="Master"), "F",""))),"")</f>
        <v/>
      </c>
      <c r="N37" t="str">
        <f>_xlfn.IFNA(IF(VLOOKUP($A37,nCino_DMW!$A$1:$AI$358,4,0)="System generated", "Y", "N"),"")</f>
        <v>Y</v>
      </c>
      <c r="O37" t="str">
        <f>IF(LEFT(G37,6)="lookup", G37,IF(OR(D37=0, IFERROR(VLOOKUP($A37,nCino_DevProc!$A$2:$S$352,18,0),0)=0),"", VLOOKUP($A37,nCino_DevProc!$A$2:$S$352,18,0)))</f>
        <v/>
      </c>
      <c r="P37" t="str">
        <f>IF($B37="","",VLOOKUP($B37,'Object Info'!$A$2:$F$13,3,0))</f>
        <v>rskcsp_ds_underwriting_bundle</v>
      </c>
      <c r="Q37" t="str">
        <f t="shared" si="1"/>
        <v>LastModifiedDate</v>
      </c>
      <c r="R37" t="s">
        <v>158</v>
      </c>
      <c r="S37" t="str">
        <f t="shared" si="2"/>
        <v>N</v>
      </c>
      <c r="T37" t="str">
        <f>IF($B37="","",VLOOKUP($B37,'Object Info'!$A$2:$F$13,4,0))</f>
        <v>rskcsp_ds_underwriting_bundle_staging</v>
      </c>
      <c r="U37" t="str">
        <f t="shared" si="3"/>
        <v>LastModifiedDate</v>
      </c>
      <c r="V37" t="str">
        <f>IF(OR(LEFT(H37,9)="reference", D37=""),"STRING",VLOOKUP($H37,'DataType Conversion'!$A$8:$I$37,3,0))</f>
        <v>DATETIME</v>
      </c>
      <c r="W37" t="str">
        <f t="shared" si="4"/>
        <v/>
      </c>
      <c r="X37" t="str">
        <f t="shared" si="5"/>
        <v>N</v>
      </c>
      <c r="Y37" t="str">
        <f t="shared" si="6"/>
        <v>C</v>
      </c>
      <c r="Z37" t="str">
        <f t="shared" si="7"/>
        <v>N</v>
      </c>
      <c r="AA37" t="str">
        <f t="shared" si="8"/>
        <v/>
      </c>
      <c r="AB37" t="str">
        <f>IF($B37="","",VLOOKUP($B37,'Object Info'!$A$2:$F$13,5,0))</f>
        <v>rskcsp_ds_underwriting_bundle_curated</v>
      </c>
      <c r="AC37" t="str">
        <f t="shared" si="9"/>
        <v>LastModifiedDate</v>
      </c>
      <c r="AD37" t="str">
        <f t="shared" si="10"/>
        <v>DATETIME</v>
      </c>
      <c r="AE37" t="str">
        <f t="shared" si="11"/>
        <v/>
      </c>
      <c r="AF37" t="str">
        <f t="shared" si="12"/>
        <v>N</v>
      </c>
      <c r="AG37" t="str">
        <f t="shared" si="13"/>
        <v/>
      </c>
      <c r="AH37" t="str">
        <f t="shared" si="14"/>
        <v>Must be latest date for the record id in Staging, and date must be t-1</v>
      </c>
      <c r="AL37" t="str">
        <f>IF($B37="","",VLOOKUP($B37,'Object Info'!$A$2:$F$13,6,0))</f>
        <v>underwriting_bundle</v>
      </c>
      <c r="AM37" t="str">
        <f t="shared" si="15"/>
        <v>LastModifiedDate</v>
      </c>
      <c r="AN37" t="str">
        <f t="shared" si="16"/>
        <v>DATETIME</v>
      </c>
      <c r="AO37" t="str">
        <f t="shared" si="17"/>
        <v/>
      </c>
      <c r="AP37" t="str">
        <f t="shared" si="18"/>
        <v>N</v>
      </c>
      <c r="AQ37" t="str">
        <f t="shared" si="19"/>
        <v/>
      </c>
    </row>
    <row r="38" spans="1:43" x14ac:dyDescent="0.25">
      <c r="A38" t="str">
        <f t="shared" si="0"/>
        <v>LLC_BI__Underwriting_Bundle__cLLC_BI__lookupKey__c</v>
      </c>
      <c r="B38" t="s">
        <v>102</v>
      </c>
      <c r="C38" t="str">
        <f>_xlfn.IFNA(VLOOKUP($A38,nCino_DMW!$A$2:$AI$358,7,0),"")</f>
        <v>Underwriting Bundle</v>
      </c>
      <c r="D38" t="s">
        <v>192</v>
      </c>
      <c r="E38" t="str">
        <f>_xlfn.IFNA(VLOOKUP($A38,nCino_DMW!$A$2:$AI$358,9,0),"")</f>
        <v>lookupKey</v>
      </c>
      <c r="F38" t="str">
        <f>_xlfn.IFNA(VLOOKUP($A38,nCino_DMW!$A$1:$AI$358,12,0),"")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38" t="str">
        <f>_xlfn.IFNA(IF(VLOOKUP($A38,nCino_DMW!$A$1:$AI$358,13,0)=0,"", VLOOKUP($A38,nCino_DMW!$A$1:$AI$358,13,0)),"")</f>
        <v>Text (External ID) (Unique Case Insensitive)</v>
      </c>
      <c r="H38" t="str">
        <f>_xlfn.IFNA(IF(VLOOKUP($A38,nCino_DevProc!$A$2:$S$352,8,0)=0,"", VLOOKUP($A38,nCino_DevProc!$A$2:$S$352,8,0)),"")</f>
        <v>string</v>
      </c>
      <c r="I38">
        <f>_xlfn.IFNA(IF(VLOOKUP($A38,nCino_DMW!$A$1:$AI$358,2,0)=0,"", VLOOKUP($A38,nCino_DMW!$A$1:$AI$358,2,0)),"")</f>
        <v>255</v>
      </c>
      <c r="J38">
        <f>IF(OR(D38=0, IFERROR(VLOOKUP($A38,nCino_DevProc!$A$2:$S$352,2,0),0)=0),"", VLOOKUP($A38,nCino_DevProc!$A$2:$S$352,2,0))</f>
        <v>255</v>
      </c>
      <c r="K38" t="str">
        <f>IFERROR(IF(VLOOKUP($A38,nCino_DMW!$A$1:$AI$358,22,0)="Y", "N", IF(VLOOKUP($A38,nCino_DMW!$A$1:$AI$358,22,0)="N",  "Y", "")),"")</f>
        <v>Y</v>
      </c>
      <c r="L38" t="str">
        <f>_xlfn.IFNA(IF(VLOOKUP($A38,nCino_DevProc!$A$2:$S$352,8,0)=TRUE(), "Y", "N"),"")</f>
        <v>N</v>
      </c>
      <c r="M38" t="str">
        <f>IFERROR(IF(VLOOKUP($A38,nCino_DevProc!$A$2:$S$352,18,0)=TRUE(), "E", IF(D38="Id", "P", IF(OR(LEFT(G38, 6) = "Lookup", LEFT(G38, 6) ="Master"), "F",""))),"")</f>
        <v/>
      </c>
      <c r="N38" t="str">
        <f>_xlfn.IFNA(IF(VLOOKUP($A38,nCino_DMW!$A$1:$AI$358,4,0)="System generated", "Y", "N"),"")</f>
        <v>N</v>
      </c>
      <c r="O38" t="str">
        <f>IF(LEFT(G38,6)="lookup", G38,IF(OR(D38=0, IFERROR(VLOOKUP($A38,nCino_DevProc!$A$2:$S$352,18,0),0)=0),"", VLOOKUP($A38,nCino_DevProc!$A$2:$S$352,18,0)))</f>
        <v/>
      </c>
      <c r="P38" t="str">
        <f>IF($B38="","",VLOOKUP($B38,'Object Info'!$A$2:$F$13,3,0))</f>
        <v>rskcsp_ds_underwriting_bundle</v>
      </c>
      <c r="Q38" t="str">
        <f t="shared" si="1"/>
        <v>LLC_BI__lookupKey__c</v>
      </c>
      <c r="R38" t="s">
        <v>158</v>
      </c>
      <c r="S38" t="str">
        <f t="shared" si="2"/>
        <v>Y</v>
      </c>
      <c r="T38" t="str">
        <f>IF($B38="","",VLOOKUP($B38,'Object Info'!$A$2:$F$13,4,0))</f>
        <v>rskcsp_ds_underwriting_bundle_staging</v>
      </c>
      <c r="U38" t="str">
        <f t="shared" si="3"/>
        <v>LLC_BI__lookupKey__c</v>
      </c>
      <c r="V38" t="str">
        <f>IF(OR(LEFT(H38,9)="reference", D38=""),"STRING",VLOOKUP($H38,'DataType Conversion'!$A$8:$I$37,3,0))</f>
        <v>STRING</v>
      </c>
      <c r="W38">
        <f t="shared" si="4"/>
        <v>255</v>
      </c>
      <c r="X38" t="str">
        <f t="shared" si="5"/>
        <v>Y</v>
      </c>
      <c r="Y38" t="str">
        <f t="shared" si="6"/>
        <v/>
      </c>
      <c r="Z38" t="str">
        <f t="shared" si="7"/>
        <v>N</v>
      </c>
      <c r="AA38" t="str">
        <f t="shared" si="8"/>
        <v/>
      </c>
      <c r="AB38" t="str">
        <f>IF($B38="","",VLOOKUP($B38,'Object Info'!$A$2:$F$13,5,0))</f>
        <v>rskcsp_ds_underwriting_bundle_curated</v>
      </c>
      <c r="AC38" t="str">
        <f t="shared" si="9"/>
        <v>LLC_BI__lookupKey__c</v>
      </c>
      <c r="AD38" t="str">
        <f t="shared" si="10"/>
        <v>STRING</v>
      </c>
      <c r="AE38">
        <f t="shared" si="11"/>
        <v>255</v>
      </c>
      <c r="AF38" t="str">
        <f t="shared" si="12"/>
        <v>Y</v>
      </c>
      <c r="AG38" t="str">
        <f t="shared" si="13"/>
        <v/>
      </c>
      <c r="AH38" t="str">
        <f t="shared" si="14"/>
        <v/>
      </c>
      <c r="AL38" t="str">
        <f>IF($B38="","",VLOOKUP($B38,'Object Info'!$A$2:$F$13,6,0))</f>
        <v>underwriting_bundle</v>
      </c>
      <c r="AM38" t="str">
        <f t="shared" si="15"/>
        <v>lookupKey</v>
      </c>
      <c r="AN38" t="str">
        <f t="shared" si="16"/>
        <v>STRING</v>
      </c>
      <c r="AO38">
        <f t="shared" si="17"/>
        <v>255</v>
      </c>
      <c r="AP38" t="str">
        <f t="shared" si="18"/>
        <v>Y</v>
      </c>
      <c r="AQ38" t="str">
        <f t="shared" si="19"/>
        <v/>
      </c>
    </row>
    <row r="39" spans="1:43" ht="45" x14ac:dyDescent="0.25">
      <c r="A39" t="str">
        <f t="shared" si="0"/>
        <v>LLC_BI__Underwriting_Bundle__cLLC_BI__Migration_Target__c</v>
      </c>
      <c r="B39" t="s">
        <v>102</v>
      </c>
      <c r="C39" t="str">
        <f>_xlfn.IFNA(VLOOKUP($A39,nCino_DMW!$A$2:$AI$358,7,0),"")</f>
        <v>Underwriting Bundle</v>
      </c>
      <c r="D39" t="s">
        <v>868</v>
      </c>
      <c r="E39" t="str">
        <f>_xlfn.IFNA(VLOOKUP($A39,nCino_DMW!$A$2:$AI$358,9,0),"")</f>
        <v>Migration Target</v>
      </c>
      <c r="F39" s="330" t="str">
        <f>_xlfn.IFNA(VLOOKUP($A39,nCino_DMW!$A$1:$AI$358,12,0),"")</f>
        <v>The system automatically populates this optional lookup field to signify bundles that need to migrate and the destination of the bundle. By default, it is blank.
Help Text</v>
      </c>
      <c r="G39" t="str">
        <f>_xlfn.IFNA(IF(VLOOKUP($A39,nCino_DMW!$A$1:$AI$358,13,0)=0,"", VLOOKUP($A39,nCino_DMW!$A$1:$AI$358,13,0)),"")</f>
        <v>Lookup(Underwriting Bundle)</v>
      </c>
      <c r="H39" t="str">
        <f>_xlfn.IFNA(IF(VLOOKUP($A39,nCino_DevProc!$A$2:$S$352,8,0)=0,"", VLOOKUP($A39,nCino_DevProc!$A$2:$S$352,8,0)),"")</f>
        <v>reference(LLC_BI__Underwriting_Bundle__c)</v>
      </c>
      <c r="I39">
        <f>_xlfn.IFNA(IF(VLOOKUP($A39,nCino_DMW!$A$1:$AI$358,2,0)=0,"", VLOOKUP($A39,nCino_DMW!$A$1:$AI$358,2,0)),"")</f>
        <v>18</v>
      </c>
      <c r="J39">
        <f>IF(OR(D39=0, IFERROR(VLOOKUP($A39,nCino_DevProc!$A$2:$S$352,2,0),0)=0),"", VLOOKUP($A39,nCino_DevProc!$A$2:$S$352,2,0))</f>
        <v>18</v>
      </c>
      <c r="K39" t="str">
        <f>IFERROR(IF(VLOOKUP($A39,nCino_DMW!$A$1:$AI$358,22,0)="Y", "N", IF(VLOOKUP($A39,nCino_DMW!$A$1:$AI$358,22,0)="N",  "Y", "")),"")</f>
        <v>Y</v>
      </c>
      <c r="L39" t="str">
        <f>_xlfn.IFNA(IF(VLOOKUP($A39,nCino_DevProc!$A$2:$S$352,8,0)=TRUE(), "Y", "N"),"")</f>
        <v>N</v>
      </c>
      <c r="M39" t="str">
        <f>IFERROR(IF(VLOOKUP($A39,nCino_DevProc!$A$2:$S$352,18,0)=TRUE(), "E", IF(D39="Id", "P", IF(OR(LEFT(G39, 6) = "Lookup", LEFT(G39, 6) ="Master"), "F",""))),"")</f>
        <v>F</v>
      </c>
      <c r="N39" t="str">
        <f>_xlfn.IFNA(IF(VLOOKUP($A39,nCino_DMW!$A$1:$AI$358,4,0)="System generated", "Y", "N"),"")</f>
        <v>N</v>
      </c>
      <c r="O39" t="str">
        <f>IF(LEFT(G39,6)="lookup", G39,IF(OR(D39=0, IFERROR(VLOOKUP($A39,nCino_DevProc!$A$2:$S$352,18,0),0)=0),"", VLOOKUP($A39,nCino_DevProc!$A$2:$S$352,18,0)))</f>
        <v>Lookup(Underwriting Bundle)</v>
      </c>
      <c r="P39" t="str">
        <f>IF($B39="","",VLOOKUP($B39,'Object Info'!$A$2:$F$13,3,0))</f>
        <v>rskcsp_ds_underwriting_bundle</v>
      </c>
      <c r="Q39" t="str">
        <f t="shared" si="1"/>
        <v>LLC_BI__Migration_Target__c</v>
      </c>
      <c r="R39" t="s">
        <v>158</v>
      </c>
      <c r="S39" t="str">
        <f t="shared" si="2"/>
        <v>Y</v>
      </c>
      <c r="T39" t="str">
        <f>IF($B39="","",VLOOKUP($B39,'Object Info'!$A$2:$F$13,4,0))</f>
        <v>rskcsp_ds_underwriting_bundle_staging</v>
      </c>
      <c r="U39" t="str">
        <f t="shared" si="3"/>
        <v>LLC_BI__Migration_Target__c</v>
      </c>
      <c r="V39" t="str">
        <f>IF(OR(LEFT(H39,9)="reference", D39=""),"STRING",VLOOKUP($H39,'DataType Conversion'!$A$8:$I$37,3,0))</f>
        <v>STRING</v>
      </c>
      <c r="W39">
        <f t="shared" si="4"/>
        <v>18</v>
      </c>
      <c r="X39" t="str">
        <f t="shared" si="5"/>
        <v>Y</v>
      </c>
      <c r="Y39" t="str">
        <f t="shared" si="6"/>
        <v/>
      </c>
      <c r="Z39" t="str">
        <f t="shared" si="7"/>
        <v>N</v>
      </c>
      <c r="AA39" t="str">
        <f t="shared" si="8"/>
        <v/>
      </c>
      <c r="AB39" t="str">
        <f>IF($B39="","",VLOOKUP($B39,'Object Info'!$A$2:$F$13,5,0))</f>
        <v>rskcsp_ds_underwriting_bundle_curated</v>
      </c>
      <c r="AC39" t="str">
        <f t="shared" si="9"/>
        <v>LLC_BI__Migration_Target__c</v>
      </c>
      <c r="AD39" t="str">
        <f t="shared" si="10"/>
        <v>STRING</v>
      </c>
      <c r="AE39">
        <f t="shared" si="11"/>
        <v>18</v>
      </c>
      <c r="AF39" t="str">
        <f t="shared" si="12"/>
        <v>Y</v>
      </c>
      <c r="AG39" t="str">
        <f t="shared" si="13"/>
        <v>F</v>
      </c>
      <c r="AH39" t="str">
        <f t="shared" si="14"/>
        <v/>
      </c>
      <c r="AL39" t="str">
        <f>IF($B39="","",VLOOKUP($B39,'Object Info'!$A$2:$F$13,6,0))</f>
        <v>underwriting_bundle</v>
      </c>
      <c r="AM39" t="str">
        <f t="shared" si="15"/>
        <v>Migration_Target</v>
      </c>
      <c r="AN39" t="str">
        <f t="shared" si="16"/>
        <v>STRING</v>
      </c>
      <c r="AO39">
        <f t="shared" si="17"/>
        <v>18</v>
      </c>
      <c r="AP39" t="str">
        <f t="shared" si="18"/>
        <v>Y</v>
      </c>
      <c r="AQ39" t="str">
        <f t="shared" si="19"/>
        <v>F</v>
      </c>
    </row>
    <row r="40" spans="1:43" x14ac:dyDescent="0.25">
      <c r="A40" t="str">
        <f t="shared" si="0"/>
        <v>LLC_BI__Underwriting_Bundle__cLLC_BI__Object_API_Name__c</v>
      </c>
      <c r="B40" t="s">
        <v>102</v>
      </c>
      <c r="C40" t="str">
        <f>_xlfn.IFNA(VLOOKUP($A40,nCino_DMW!$A$2:$AI$358,7,0),"")</f>
        <v>Underwriting Bundle</v>
      </c>
      <c r="D40" t="s">
        <v>848</v>
      </c>
      <c r="E40" t="str">
        <f>_xlfn.IFNA(VLOOKUP($A40,nCino_DMW!$A$2:$AI$358,9,0),"")</f>
        <v>Object API Name</v>
      </c>
      <c r="F40" t="str">
        <f>_xlfn.IFNA(VLOOKUP($A40,nCino_DMW!$A$1:$AI$358,12,0),"")</f>
        <v>This field is optional. It defaults to empty. This field should be used by administrator to designate which objects a template bundle should be available for. The administrator should add the API name of the object which will add the template option to the Bundle selection page when accessed from that object.</v>
      </c>
      <c r="G40" t="str">
        <f>_xlfn.IFNA(IF(VLOOKUP($A40,nCino_DMW!$A$1:$AI$358,13,0)=0,"", VLOOKUP($A40,nCino_DMW!$A$1:$AI$358,13,0)),"")</f>
        <v>Text</v>
      </c>
      <c r="H40" t="str">
        <f>_xlfn.IFNA(IF(VLOOKUP($A40,nCino_DevProc!$A$2:$S$352,8,0)=0,"", VLOOKUP($A40,nCino_DevProc!$A$2:$S$352,8,0)),"")</f>
        <v>string</v>
      </c>
      <c r="I40">
        <f>_xlfn.IFNA(IF(VLOOKUP($A40,nCino_DMW!$A$1:$AI$358,2,0)=0,"", VLOOKUP($A40,nCino_DMW!$A$1:$AI$358,2,0)),"")</f>
        <v>255</v>
      </c>
      <c r="J40">
        <f>IF(OR(D40=0, IFERROR(VLOOKUP($A40,nCino_DevProc!$A$2:$S$352,2,0),0)=0),"", VLOOKUP($A40,nCino_DevProc!$A$2:$S$352,2,0))</f>
        <v>255</v>
      </c>
      <c r="K40" t="str">
        <f>IFERROR(IF(VLOOKUP($A40,nCino_DMW!$A$1:$AI$358,22,0)="Y", "N", IF(VLOOKUP($A40,nCino_DMW!$A$1:$AI$358,22,0)="N",  "Y", "")),"")</f>
        <v>Y</v>
      </c>
      <c r="L40" t="str">
        <f>_xlfn.IFNA(IF(VLOOKUP($A40,nCino_DevProc!$A$2:$S$352,8,0)=TRUE(), "Y", "N"),"")</f>
        <v>N</v>
      </c>
      <c r="M40" t="str">
        <f>IFERROR(IF(VLOOKUP($A40,nCino_DevProc!$A$2:$S$352,18,0)=TRUE(), "E", IF(D40="Id", "P", IF(OR(LEFT(G40, 6) = "Lookup", LEFT(G40, 6) ="Master"), "F",""))),"")</f>
        <v/>
      </c>
      <c r="N40" t="str">
        <f>_xlfn.IFNA(IF(VLOOKUP($A40,nCino_DMW!$A$1:$AI$358,4,0)="System generated", "Y", "N"),"")</f>
        <v>N</v>
      </c>
      <c r="O40" t="str">
        <f>IF(LEFT(G40,6)="lookup", G40,IF(OR(D40=0, IFERROR(VLOOKUP($A40,nCino_DevProc!$A$2:$S$352,18,0),0)=0),"", VLOOKUP($A40,nCino_DevProc!$A$2:$S$352,18,0)))</f>
        <v/>
      </c>
      <c r="P40" t="str">
        <f>IF($B40="","",VLOOKUP($B40,'Object Info'!$A$2:$F$13,3,0))</f>
        <v>rskcsp_ds_underwriting_bundle</v>
      </c>
      <c r="Q40" t="str">
        <f t="shared" si="1"/>
        <v>LLC_BI__Object_API_Name__c</v>
      </c>
      <c r="R40" t="s">
        <v>158</v>
      </c>
      <c r="S40" t="str">
        <f t="shared" si="2"/>
        <v>Y</v>
      </c>
      <c r="T40" t="str">
        <f>IF($B40="","",VLOOKUP($B40,'Object Info'!$A$2:$F$13,4,0))</f>
        <v>rskcsp_ds_underwriting_bundle_staging</v>
      </c>
      <c r="U40" t="str">
        <f t="shared" si="3"/>
        <v>LLC_BI__Object_API_Name__c</v>
      </c>
      <c r="V40" t="str">
        <f>IF(OR(LEFT(H40,9)="reference", D40=""),"STRING",VLOOKUP($H40,'DataType Conversion'!$A$8:$I$37,3,0))</f>
        <v>STRING</v>
      </c>
      <c r="W40">
        <f t="shared" si="4"/>
        <v>255</v>
      </c>
      <c r="X40" t="str">
        <f t="shared" si="5"/>
        <v>Y</v>
      </c>
      <c r="Y40" t="str">
        <f t="shared" si="6"/>
        <v/>
      </c>
      <c r="Z40" t="str">
        <f t="shared" si="7"/>
        <v>N</v>
      </c>
      <c r="AA40" t="str">
        <f t="shared" si="8"/>
        <v/>
      </c>
      <c r="AB40" t="str">
        <f>IF($B40="","",VLOOKUP($B40,'Object Info'!$A$2:$F$13,5,0))</f>
        <v>rskcsp_ds_underwriting_bundle_curated</v>
      </c>
      <c r="AC40" t="str">
        <f t="shared" si="9"/>
        <v>LLC_BI__Object_API_Name__c</v>
      </c>
      <c r="AD40" t="str">
        <f t="shared" si="10"/>
        <v>STRING</v>
      </c>
      <c r="AE40">
        <f t="shared" si="11"/>
        <v>255</v>
      </c>
      <c r="AF40" t="str">
        <f t="shared" si="12"/>
        <v>Y</v>
      </c>
      <c r="AG40" t="str">
        <f t="shared" si="13"/>
        <v/>
      </c>
      <c r="AH40" t="str">
        <f t="shared" si="14"/>
        <v/>
      </c>
      <c r="AL40" t="str">
        <f>IF($B40="","",VLOOKUP($B40,'Object Info'!$A$2:$F$13,6,0))</f>
        <v>underwriting_bundle</v>
      </c>
      <c r="AM40" t="str">
        <f t="shared" si="15"/>
        <v>Object_API_Name</v>
      </c>
      <c r="AN40" t="str">
        <f t="shared" si="16"/>
        <v>STRING</v>
      </c>
      <c r="AO40">
        <f t="shared" si="17"/>
        <v>255</v>
      </c>
      <c r="AP40" t="str">
        <f t="shared" si="18"/>
        <v>Y</v>
      </c>
      <c r="AQ40" t="str">
        <f t="shared" si="19"/>
        <v/>
      </c>
    </row>
    <row r="41" spans="1:43" x14ac:dyDescent="0.25">
      <c r="A41" t="str">
        <f t="shared" si="0"/>
        <v>LLC_BI__Underwriting_Bundle__cOwnerId</v>
      </c>
      <c r="B41" t="s">
        <v>102</v>
      </c>
      <c r="C41" t="str">
        <f>_xlfn.IFNA(VLOOKUP($A41,nCino_DMW!$A$2:$AI$358,7,0),"")</f>
        <v>Underwriting Bundle</v>
      </c>
      <c r="D41" t="s">
        <v>148</v>
      </c>
      <c r="E41" t="str">
        <f>_xlfn.IFNA(VLOOKUP($A41,nCino_DMW!$A$2:$AI$358,9,0),"")</f>
        <v>Owner</v>
      </c>
      <c r="F41" t="str">
        <f>_xlfn.IFNA(VLOOKUP($A41,nCino_DMW!$A$1:$AI$358,12,0),"")</f>
        <v>Record owner.</v>
      </c>
      <c r="G41" t="str">
        <f>_xlfn.IFNA(IF(VLOOKUP($A41,nCino_DMW!$A$1:$AI$358,13,0)=0,"", VLOOKUP($A41,nCino_DMW!$A$1:$AI$358,13,0)),"")</f>
        <v>Lookup(User,Group)</v>
      </c>
      <c r="H41" t="str">
        <f>_xlfn.IFNA(IF(VLOOKUP($A41,nCino_DevProc!$A$2:$S$352,8,0)=0,"", VLOOKUP($A41,nCino_DevProc!$A$2:$S$352,8,0)),"")</f>
        <v>reference(Group,User)</v>
      </c>
      <c r="I41">
        <f>_xlfn.IFNA(IF(VLOOKUP($A41,nCino_DMW!$A$1:$AI$358,2,0)=0,"", VLOOKUP($A41,nCino_DMW!$A$1:$AI$358,2,0)),"")</f>
        <v>18</v>
      </c>
      <c r="J41">
        <f>IF(OR(D41=0, IFERROR(VLOOKUP($A41,nCino_DevProc!$A$2:$S$352,2,0),0)=0),"", VLOOKUP($A41,nCino_DevProc!$A$2:$S$352,2,0))</f>
        <v>18</v>
      </c>
      <c r="K41" t="str">
        <f>IFERROR(IF(VLOOKUP($A41,nCino_DMW!$A$1:$AI$358,22,0)="Y", "N", IF(VLOOKUP($A41,nCino_DMW!$A$1:$AI$358,22,0)="N",  "Y", "")),"")</f>
        <v>Y</v>
      </c>
      <c r="L41" t="str">
        <f>_xlfn.IFNA(IF(VLOOKUP($A41,nCino_DevProc!$A$2:$S$352,8,0)=TRUE(), "Y", "N"),"")</f>
        <v>N</v>
      </c>
      <c r="M41" t="str">
        <f>IFERROR(IF(VLOOKUP($A41,nCino_DevProc!$A$2:$S$352,18,0)=TRUE(), "E", IF(D41="Id", "P", IF(OR(LEFT(G41, 6) = "Lookup", LEFT(G41, 6) ="Master"), "F",""))),"")</f>
        <v>F</v>
      </c>
      <c r="N41" t="str">
        <f>_xlfn.IFNA(IF(VLOOKUP($A41,nCino_DMW!$A$1:$AI$358,4,0)="System generated", "Y", "N"),"")</f>
        <v>N</v>
      </c>
      <c r="O41" t="str">
        <f>IF(LEFT(G41,6)="lookup", G41,IF(OR(D41=0, IFERROR(VLOOKUP($A41,nCino_DevProc!$A$2:$S$352,18,0),0)=0),"", VLOOKUP($A41,nCino_DevProc!$A$2:$S$352,18,0)))</f>
        <v>Lookup(User,Group)</v>
      </c>
      <c r="P41" t="str">
        <f>IF($B41="","",VLOOKUP($B41,'Object Info'!$A$2:$F$13,3,0))</f>
        <v>rskcsp_ds_underwriting_bundle</v>
      </c>
      <c r="Q41" t="str">
        <f t="shared" si="1"/>
        <v>OwnerId</v>
      </c>
      <c r="R41" t="s">
        <v>158</v>
      </c>
      <c r="S41" t="str">
        <f t="shared" si="2"/>
        <v>Y</v>
      </c>
      <c r="T41" t="str">
        <f>IF($B41="","",VLOOKUP($B41,'Object Info'!$A$2:$F$13,4,0))</f>
        <v>rskcsp_ds_underwriting_bundle_staging</v>
      </c>
      <c r="U41" t="str">
        <f t="shared" si="3"/>
        <v>OwnerId</v>
      </c>
      <c r="V41" t="str">
        <f>IF(OR(LEFT(H41,9)="reference", D41=""),"STRING",VLOOKUP($H41,'DataType Conversion'!$A$8:$I$37,3,0))</f>
        <v>STRING</v>
      </c>
      <c r="W41">
        <f t="shared" si="4"/>
        <v>18</v>
      </c>
      <c r="X41" t="str">
        <f t="shared" si="5"/>
        <v>Y</v>
      </c>
      <c r="Y41" t="str">
        <f t="shared" si="6"/>
        <v/>
      </c>
      <c r="Z41" t="str">
        <f t="shared" si="7"/>
        <v>N</v>
      </c>
      <c r="AA41" t="str">
        <f t="shared" si="8"/>
        <v/>
      </c>
      <c r="AB41" t="str">
        <f>IF($B41="","",VLOOKUP($B41,'Object Info'!$A$2:$F$13,5,0))</f>
        <v>rskcsp_ds_underwriting_bundle_curated</v>
      </c>
      <c r="AC41" t="str">
        <f t="shared" si="9"/>
        <v>OwnerId</v>
      </c>
      <c r="AD41" t="str">
        <f t="shared" si="10"/>
        <v>STRING</v>
      </c>
      <c r="AE41">
        <f t="shared" si="11"/>
        <v>18</v>
      </c>
      <c r="AF41" t="str">
        <f t="shared" si="12"/>
        <v>Y</v>
      </c>
      <c r="AG41" t="str">
        <f t="shared" si="13"/>
        <v>F</v>
      </c>
      <c r="AH41" t="str">
        <f t="shared" si="14"/>
        <v/>
      </c>
      <c r="AL41" t="str">
        <f>IF($B41="","",VLOOKUP($B41,'Object Info'!$A$2:$F$13,6,0))</f>
        <v>underwriting_bundle</v>
      </c>
      <c r="AM41" t="str">
        <f t="shared" si="15"/>
        <v>OwnerId</v>
      </c>
      <c r="AN41" t="str">
        <f t="shared" si="16"/>
        <v>STRING</v>
      </c>
      <c r="AO41">
        <f t="shared" si="17"/>
        <v>18</v>
      </c>
      <c r="AP41" t="str">
        <f t="shared" si="18"/>
        <v>Y</v>
      </c>
      <c r="AQ41" t="str">
        <f t="shared" si="19"/>
        <v>F</v>
      </c>
    </row>
    <row r="42" spans="1:43" x14ac:dyDescent="0.25">
      <c r="A42" t="str">
        <f t="shared" si="0"/>
        <v>LLC_BI__Underwriting_Bundle__cLLC_BI__Relationship__c</v>
      </c>
      <c r="B42" t="s">
        <v>102</v>
      </c>
      <c r="C42" t="str">
        <f>_xlfn.IFNA(VLOOKUP($A42,nCino_DMW!$A$2:$AI$358,7,0),"")</f>
        <v>Underwriting Bundle</v>
      </c>
      <c r="D42" t="s">
        <v>222</v>
      </c>
      <c r="E42" t="str">
        <f>_xlfn.IFNA(VLOOKUP($A42,nCino_DMW!$A$2:$AI$358,9,0),"")</f>
        <v>Relationship</v>
      </c>
      <c r="F42" t="str">
        <f>_xlfn.IFNA(VLOOKUP($A42,nCino_DMW!$A$1:$AI$358,12,0),"")</f>
        <v>This field is required and automatically updated. Relationship to which this bundle belongs.</v>
      </c>
      <c r="G42" t="str">
        <f>_xlfn.IFNA(IF(VLOOKUP($A42,nCino_DMW!$A$1:$AI$358,13,0)=0,"", VLOOKUP($A42,nCino_DMW!$A$1:$AI$358,13,0)),"")</f>
        <v>Lookup(Relationship)</v>
      </c>
      <c r="H42" t="str">
        <f>_xlfn.IFNA(IF(VLOOKUP($A42,nCino_DevProc!$A$2:$S$352,8,0)=0,"", VLOOKUP($A42,nCino_DevProc!$A$2:$S$352,8,0)),"")</f>
        <v>reference(Account)</v>
      </c>
      <c r="I42">
        <f>_xlfn.IFNA(IF(VLOOKUP($A42,nCino_DMW!$A$1:$AI$358,2,0)=0,"", VLOOKUP($A42,nCino_DMW!$A$1:$AI$358,2,0)),"")</f>
        <v>18</v>
      </c>
      <c r="J42">
        <f>IF(OR(D42=0, IFERROR(VLOOKUP($A42,nCino_DevProc!$A$2:$S$352,2,0),0)=0),"", VLOOKUP($A42,nCino_DevProc!$A$2:$S$352,2,0))</f>
        <v>18</v>
      </c>
      <c r="K42" t="str">
        <f>IFERROR(IF(VLOOKUP($A42,nCino_DMW!$A$1:$AI$358,22,0)="Y", "N", IF(VLOOKUP($A42,nCino_DMW!$A$1:$AI$358,22,0)="N",  "Y", "")),"")</f>
        <v>Y</v>
      </c>
      <c r="L42" t="str">
        <f>_xlfn.IFNA(IF(VLOOKUP($A42,nCino_DevProc!$A$2:$S$352,8,0)=TRUE(), "Y", "N"),"")</f>
        <v>N</v>
      </c>
      <c r="M42" t="str">
        <f>IFERROR(IF(VLOOKUP($A42,nCino_DevProc!$A$2:$S$352,18,0)=TRUE(), "E", IF(D42="Id", "P", IF(OR(LEFT(G42, 6) = "Lookup", LEFT(G42, 6) ="Master"), "F",""))),"")</f>
        <v>F</v>
      </c>
      <c r="N42" t="str">
        <f>_xlfn.IFNA(IF(VLOOKUP($A42,nCino_DMW!$A$1:$AI$358,4,0)="System generated", "Y", "N"),"")</f>
        <v>N</v>
      </c>
      <c r="O42" t="str">
        <f>IF(LEFT(G42,6)="lookup", G42,IF(OR(D42=0, IFERROR(VLOOKUP($A42,nCino_DevProc!$A$2:$S$352,18,0),0)=0),"", VLOOKUP($A42,nCino_DevProc!$A$2:$S$352,18,0)))</f>
        <v>Lookup(Relationship)</v>
      </c>
      <c r="P42" t="str">
        <f>IF($B42="","",VLOOKUP($B42,'Object Info'!$A$2:$F$13,3,0))</f>
        <v>rskcsp_ds_underwriting_bundle</v>
      </c>
      <c r="Q42" t="str">
        <f t="shared" si="1"/>
        <v>LLC_BI__Relationship__c</v>
      </c>
      <c r="R42" t="s">
        <v>158</v>
      </c>
      <c r="S42" t="str">
        <f t="shared" si="2"/>
        <v>Y</v>
      </c>
      <c r="T42" t="str">
        <f>IF($B42="","",VLOOKUP($B42,'Object Info'!$A$2:$F$13,4,0))</f>
        <v>rskcsp_ds_underwriting_bundle_staging</v>
      </c>
      <c r="U42" t="str">
        <f t="shared" si="3"/>
        <v>LLC_BI__Relationship__c</v>
      </c>
      <c r="V42" t="str">
        <f>IF(OR(LEFT(H42,9)="reference", D42=""),"STRING",VLOOKUP($H42,'DataType Conversion'!$A$8:$I$37,3,0))</f>
        <v>STRING</v>
      </c>
      <c r="W42">
        <f t="shared" si="4"/>
        <v>18</v>
      </c>
      <c r="X42" t="str">
        <f t="shared" si="5"/>
        <v>Y</v>
      </c>
      <c r="Y42" t="str">
        <f t="shared" si="6"/>
        <v/>
      </c>
      <c r="Z42" t="str">
        <f t="shared" si="7"/>
        <v>N</v>
      </c>
      <c r="AA42" t="str">
        <f t="shared" si="8"/>
        <v/>
      </c>
      <c r="AB42" t="str">
        <f>IF($B42="","",VLOOKUP($B42,'Object Info'!$A$2:$F$13,5,0))</f>
        <v>rskcsp_ds_underwriting_bundle_curated</v>
      </c>
      <c r="AC42" t="str">
        <f t="shared" si="9"/>
        <v>LLC_BI__Relationship__c</v>
      </c>
      <c r="AD42" t="str">
        <f t="shared" si="10"/>
        <v>STRING</v>
      </c>
      <c r="AE42">
        <f t="shared" si="11"/>
        <v>18</v>
      </c>
      <c r="AF42" t="str">
        <f t="shared" si="12"/>
        <v>Y</v>
      </c>
      <c r="AG42" t="str">
        <f t="shared" si="13"/>
        <v>F</v>
      </c>
      <c r="AH42" t="str">
        <f t="shared" si="14"/>
        <v/>
      </c>
      <c r="AL42" t="str">
        <f>IF($B42="","",VLOOKUP($B42,'Object Info'!$A$2:$F$13,6,0))</f>
        <v>underwriting_bundle</v>
      </c>
      <c r="AM42" t="str">
        <f t="shared" si="15"/>
        <v>Relationship</v>
      </c>
      <c r="AN42" t="str">
        <f t="shared" si="16"/>
        <v>STRING</v>
      </c>
      <c r="AO42">
        <f t="shared" si="17"/>
        <v>18</v>
      </c>
      <c r="AP42" t="str">
        <f t="shared" si="18"/>
        <v>Y</v>
      </c>
      <c r="AQ42" t="str">
        <f t="shared" si="19"/>
        <v>F</v>
      </c>
    </row>
    <row r="43" spans="1:43" x14ac:dyDescent="0.25">
      <c r="A43" t="str">
        <f t="shared" si="0"/>
        <v>LLC_BI__Underwriting_Bundle__cLLC_BI__Selected_Scale__c</v>
      </c>
      <c r="B43" t="s">
        <v>102</v>
      </c>
      <c r="C43" t="str">
        <f>_xlfn.IFNA(VLOOKUP($A43,nCino_DMW!$A$2:$AI$358,7,0),"")</f>
        <v>Underwriting Bundle</v>
      </c>
      <c r="D43" t="s">
        <v>841</v>
      </c>
      <c r="E43" t="str">
        <f>_xlfn.IFNA(VLOOKUP($A43,nCino_DMW!$A$2:$AI$358,9,0),"")</f>
        <v>Selected Scale</v>
      </c>
      <c r="F43" t="str">
        <f>_xlfn.IFNA(VLOOKUP($A43,nCino_DMW!$A$1:$AI$358,12,0),"")</f>
        <v>This field is used to determine to what degree of accuracy should record values be printed or displayed.</v>
      </c>
      <c r="G43" t="str">
        <f>_xlfn.IFNA(IF(VLOOKUP($A43,nCino_DMW!$A$1:$AI$358,13,0)=0,"", VLOOKUP($A43,nCino_DMW!$A$1:$AI$358,13,0)),"")</f>
        <v>Picklist</v>
      </c>
      <c r="H43" t="str">
        <f>_xlfn.IFNA(IF(VLOOKUP($A43,nCino_DevProc!$A$2:$S$352,8,0)=0,"", VLOOKUP($A43,nCino_DevProc!$A$2:$S$352,8,0)),"")</f>
        <v>picklist</v>
      </c>
      <c r="I43" t="str">
        <f>_xlfn.IFNA(IF(VLOOKUP($A43,nCino_DMW!$A$1:$AI$358,2,0)=0,"", VLOOKUP($A43,nCino_DMW!$A$1:$AI$358,2,0)),"")</f>
        <v>See picklist options for lengths</v>
      </c>
      <c r="J43">
        <f>IF(OR(D43=0, IFERROR(VLOOKUP($A43,nCino_DevProc!$A$2:$S$352,2,0),0)=0),"", VLOOKUP($A43,nCino_DevProc!$A$2:$S$352,2,0))</f>
        <v>255</v>
      </c>
      <c r="K43" t="str">
        <f>IFERROR(IF(VLOOKUP($A43,nCino_DMW!$A$1:$AI$358,22,0)="Y", "N", IF(VLOOKUP($A43,nCino_DMW!$A$1:$AI$358,22,0)="N",  "Y", "")),"")</f>
        <v>N</v>
      </c>
      <c r="L43" t="str">
        <f>_xlfn.IFNA(IF(VLOOKUP($A43,nCino_DevProc!$A$2:$S$352,8,0)=TRUE(), "Y", "N"),"")</f>
        <v>N</v>
      </c>
      <c r="M43" t="str">
        <f>IFERROR(IF(VLOOKUP($A43,nCino_DevProc!$A$2:$S$352,18,0)=TRUE(), "E", IF(D43="Id", "P", IF(OR(LEFT(G43, 6) = "Lookup", LEFT(G43, 6) ="Master"), "F",""))),"")</f>
        <v/>
      </c>
      <c r="N43" t="str">
        <f>_xlfn.IFNA(IF(VLOOKUP($A43,nCino_DMW!$A$1:$AI$358,4,0)="System generated", "Y", "N"),"")</f>
        <v>N</v>
      </c>
      <c r="O43" t="str">
        <f>IF(LEFT(G43,6)="lookup", G43,IF(OR(D43=0, IFERROR(VLOOKUP($A43,nCino_DevProc!$A$2:$S$352,18,0),0)=0),"", VLOOKUP($A43,nCino_DevProc!$A$2:$S$352,18,0)))</f>
        <v/>
      </c>
      <c r="P43" t="str">
        <f>IF($B43="","",VLOOKUP($B43,'Object Info'!$A$2:$F$13,3,0))</f>
        <v>rskcsp_ds_underwriting_bundle</v>
      </c>
      <c r="Q43" t="str">
        <f t="shared" si="1"/>
        <v>LLC_BI__Selected_Scale__c</v>
      </c>
      <c r="R43" t="s">
        <v>158</v>
      </c>
      <c r="S43" t="str">
        <f t="shared" si="2"/>
        <v>Y</v>
      </c>
      <c r="T43" t="str">
        <f>IF($B43="","",VLOOKUP($B43,'Object Info'!$A$2:$F$13,4,0))</f>
        <v>rskcsp_ds_underwriting_bundle_staging</v>
      </c>
      <c r="U43" t="str">
        <f t="shared" si="3"/>
        <v>LLC_BI__Selected_Scale__c</v>
      </c>
      <c r="V43" t="str">
        <f>IF(OR(LEFT(H43,9)="reference", D43=""),"STRING",VLOOKUP($H43,'DataType Conversion'!$A$8:$I$37,3,0))</f>
        <v>STRING</v>
      </c>
      <c r="W43">
        <f t="shared" si="4"/>
        <v>255</v>
      </c>
      <c r="X43" t="str">
        <f t="shared" si="5"/>
        <v>Y</v>
      </c>
      <c r="Y43" t="str">
        <f t="shared" si="6"/>
        <v/>
      </c>
      <c r="Z43" t="str">
        <f t="shared" si="7"/>
        <v>Y</v>
      </c>
      <c r="AA43" t="str">
        <f t="shared" si="8"/>
        <v/>
      </c>
      <c r="AB43" t="str">
        <f>IF($B43="","",VLOOKUP($B43,'Object Info'!$A$2:$F$13,5,0))</f>
        <v>rskcsp_ds_underwriting_bundle_curated</v>
      </c>
      <c r="AC43" t="str">
        <f t="shared" si="9"/>
        <v>LLC_BI__Selected_Scale__c</v>
      </c>
      <c r="AD43" t="str">
        <f t="shared" si="10"/>
        <v>STRING</v>
      </c>
      <c r="AE43">
        <f t="shared" si="11"/>
        <v>255</v>
      </c>
      <c r="AF43" t="str">
        <f t="shared" si="12"/>
        <v>Y</v>
      </c>
      <c r="AG43" t="str">
        <f t="shared" si="13"/>
        <v/>
      </c>
      <c r="AH43" t="str">
        <f t="shared" si="14"/>
        <v/>
      </c>
      <c r="AL43" t="str">
        <f>IF($B43="","",VLOOKUP($B43,'Object Info'!$A$2:$F$13,6,0))</f>
        <v>underwriting_bundle</v>
      </c>
      <c r="AM43" t="str">
        <f t="shared" si="15"/>
        <v>Selected_Scale</v>
      </c>
      <c r="AN43" t="str">
        <f t="shared" si="16"/>
        <v>STRING</v>
      </c>
      <c r="AO43">
        <f t="shared" si="17"/>
        <v>255</v>
      </c>
      <c r="AP43" t="str">
        <f t="shared" si="18"/>
        <v>Y</v>
      </c>
      <c r="AQ43" t="str">
        <f t="shared" si="19"/>
        <v/>
      </c>
    </row>
    <row r="44" spans="1:43" x14ac:dyDescent="0.25">
      <c r="A44" t="str">
        <f t="shared" si="0"/>
        <v>LLC_BI__Underwriting_Bundle__cLLC_BI__Show_Footnotes__c</v>
      </c>
      <c r="B44" t="s">
        <v>102</v>
      </c>
      <c r="C44" t="str">
        <f>_xlfn.IFNA(VLOOKUP($A44,nCino_DMW!$A$2:$AI$358,7,0),"")</f>
        <v>Underwriting Bundle</v>
      </c>
      <c r="D44" t="s">
        <v>837</v>
      </c>
      <c r="E44" t="str">
        <f>_xlfn.IFNA(VLOOKUP($A44,nCino_DMW!$A$2:$AI$358,9,0),"")</f>
        <v>Show Footnotes</v>
      </c>
      <c r="F44" t="str">
        <f>_xlfn.IFNA(VLOOKUP($A44,nCino_DMW!$A$1:$AI$358,12,0),"")</f>
        <v>This defaults to false. User updated. Indicates whether Footnotes will be displayed for its statements.</v>
      </c>
      <c r="G44" t="str">
        <f>_xlfn.IFNA(IF(VLOOKUP($A44,nCino_DMW!$A$1:$AI$358,13,0)=0,"", VLOOKUP($A44,nCino_DMW!$A$1:$AI$358,13,0)),"")</f>
        <v>Checkbox</v>
      </c>
      <c r="H44" t="str">
        <f>_xlfn.IFNA(IF(VLOOKUP($A44,nCino_DevProc!$A$2:$S$352,8,0)=0,"", VLOOKUP($A44,nCino_DevProc!$A$2:$S$352,8,0)),"")</f>
        <v>boolean</v>
      </c>
      <c r="I44" t="str">
        <f>_xlfn.IFNA(IF(VLOOKUP($A44,nCino_DMW!$A$1:$AI$358,2,0)=0,"", VLOOKUP($A44,nCino_DMW!$A$1:$AI$358,2,0)),"")</f>
        <v>Boolean (True/False)</v>
      </c>
      <c r="J44" t="str">
        <f>IF(OR(D44=0, IFERROR(VLOOKUP($A44,nCino_DevProc!$A$2:$S$352,2,0),0)=0),"", VLOOKUP($A44,nCino_DevProc!$A$2:$S$352,2,0))</f>
        <v/>
      </c>
      <c r="K44" t="str">
        <f>IFERROR(IF(VLOOKUP($A44,nCino_DMW!$A$1:$AI$358,22,0)="Y", "N", IF(VLOOKUP($A44,nCino_DMW!$A$1:$AI$358,22,0)="N",  "Y", "")),"")</f>
        <v>Y</v>
      </c>
      <c r="L44" t="str">
        <f>_xlfn.IFNA(IF(VLOOKUP($A44,nCino_DevProc!$A$2:$S$352,8,0)=TRUE(), "Y", "N"),"")</f>
        <v>N</v>
      </c>
      <c r="M44" t="str">
        <f>IFERROR(IF(VLOOKUP($A44,nCino_DevProc!$A$2:$S$352,18,0)=TRUE(), "E", IF(D44="Id", "P", IF(OR(LEFT(G44, 6) = "Lookup", LEFT(G44, 6) ="Master"), "F",""))),"")</f>
        <v/>
      </c>
      <c r="N44" t="str">
        <f>_xlfn.IFNA(IF(VLOOKUP($A44,nCino_DMW!$A$1:$AI$358,4,0)="System generated", "Y", "N"),"")</f>
        <v>N</v>
      </c>
      <c r="O44" t="str">
        <f>IF(LEFT(G44,6)="lookup", G44,IF(OR(D44=0, IFERROR(VLOOKUP($A44,nCino_DevProc!$A$2:$S$352,18,0),0)=0),"", VLOOKUP($A44,nCino_DevProc!$A$2:$S$352,18,0)))</f>
        <v/>
      </c>
      <c r="P44" t="str">
        <f>IF($B44="","",VLOOKUP($B44,'Object Info'!$A$2:$F$13,3,0))</f>
        <v>rskcsp_ds_underwriting_bundle</v>
      </c>
      <c r="Q44" t="str">
        <f t="shared" si="1"/>
        <v>LLC_BI__Show_Footnotes__c</v>
      </c>
      <c r="R44" t="s">
        <v>158</v>
      </c>
      <c r="S44" t="str">
        <f t="shared" si="2"/>
        <v>Y</v>
      </c>
      <c r="T44" t="str">
        <f>IF($B44="","",VLOOKUP($B44,'Object Info'!$A$2:$F$13,4,0))</f>
        <v>rskcsp_ds_underwriting_bundle_staging</v>
      </c>
      <c r="U44" t="str">
        <f t="shared" si="3"/>
        <v>LLC_BI__Show_Footnotes__c</v>
      </c>
      <c r="V44" t="str">
        <f>IF(OR(LEFT(H44,9)="reference", D44=""),"STRING",VLOOKUP($H44,'DataType Conversion'!$A$8:$I$37,3,0))</f>
        <v>BOOL</v>
      </c>
      <c r="W44" t="str">
        <f t="shared" si="4"/>
        <v/>
      </c>
      <c r="X44" t="str">
        <f t="shared" si="5"/>
        <v>Y</v>
      </c>
      <c r="Y44" t="str">
        <f t="shared" si="6"/>
        <v/>
      </c>
      <c r="Z44" t="str">
        <f t="shared" si="7"/>
        <v>N</v>
      </c>
      <c r="AA44" t="str">
        <f t="shared" si="8"/>
        <v/>
      </c>
      <c r="AB44" t="str">
        <f>IF($B44="","",VLOOKUP($B44,'Object Info'!$A$2:$F$13,5,0))</f>
        <v>rskcsp_ds_underwriting_bundle_curated</v>
      </c>
      <c r="AC44" t="str">
        <f t="shared" si="9"/>
        <v>LLC_BI__Show_Footnotes__c</v>
      </c>
      <c r="AD44" t="str">
        <f t="shared" si="10"/>
        <v>BOOL</v>
      </c>
      <c r="AE44" t="str">
        <f t="shared" si="11"/>
        <v/>
      </c>
      <c r="AF44" t="str">
        <f t="shared" si="12"/>
        <v>Y</v>
      </c>
      <c r="AG44" t="str">
        <f t="shared" si="13"/>
        <v/>
      </c>
      <c r="AH44" t="str">
        <f t="shared" si="14"/>
        <v/>
      </c>
      <c r="AL44" t="str">
        <f>IF($B44="","",VLOOKUP($B44,'Object Info'!$A$2:$F$13,6,0))</f>
        <v>underwriting_bundle</v>
      </c>
      <c r="AM44" t="str">
        <f t="shared" si="15"/>
        <v>Show_Footnotes</v>
      </c>
      <c r="AN44" t="str">
        <f t="shared" si="16"/>
        <v>BOOL</v>
      </c>
      <c r="AO44" t="str">
        <f t="shared" si="17"/>
        <v/>
      </c>
      <c r="AP44" t="str">
        <f t="shared" si="18"/>
        <v>Y</v>
      </c>
      <c r="AQ44" t="str">
        <f t="shared" si="19"/>
        <v/>
      </c>
    </row>
    <row r="45" spans="1:43" x14ac:dyDescent="0.25">
      <c r="A45" t="str">
        <f t="shared" si="0"/>
        <v>LLC_BI__Underwriting_Bundle__cLLC_BI__Source_Template__c</v>
      </c>
      <c r="B45" t="s">
        <v>102</v>
      </c>
      <c r="C45" t="str">
        <f>_xlfn.IFNA(VLOOKUP($A45,nCino_DMW!$A$2:$AI$358,7,0),"")</f>
        <v>Underwriting Bundle</v>
      </c>
      <c r="D45" t="s">
        <v>855</v>
      </c>
      <c r="E45" t="str">
        <f>_xlfn.IFNA(VLOOKUP($A45,nCino_DMW!$A$2:$AI$358,9,0),"")</f>
        <v>Source Template</v>
      </c>
      <c r="F45" t="str">
        <f>_xlfn.IFNA(VLOOKUP($A45,nCino_DMW!$A$1:$AI$358,12,0),"")</f>
        <v>The system populates this lookup field with the Underwriting Bundle template.</v>
      </c>
      <c r="G45" t="str">
        <f>_xlfn.IFNA(IF(VLOOKUP($A45,nCino_DMW!$A$1:$AI$358,13,0)=0,"", VLOOKUP($A45,nCino_DMW!$A$1:$AI$358,13,0)),"")</f>
        <v>Lookup(Underwriting Bundle)</v>
      </c>
      <c r="H45" t="str">
        <f>_xlfn.IFNA(IF(VLOOKUP($A45,nCino_DevProc!$A$2:$S$352,8,0)=0,"", VLOOKUP($A45,nCino_DevProc!$A$2:$S$352,8,0)),"")</f>
        <v>reference(LLC_BI__Underwriting_Bundle__c)</v>
      </c>
      <c r="I45">
        <f>_xlfn.IFNA(IF(VLOOKUP($A45,nCino_DMW!$A$1:$AI$358,2,0)=0,"", VLOOKUP($A45,nCino_DMW!$A$1:$AI$358,2,0)),"")</f>
        <v>18</v>
      </c>
      <c r="J45">
        <f>IF(OR(D45=0, IFERROR(VLOOKUP($A45,nCino_DevProc!$A$2:$S$352,2,0),0)=0),"", VLOOKUP($A45,nCino_DevProc!$A$2:$S$352,2,0))</f>
        <v>18</v>
      </c>
      <c r="K45" t="str">
        <f>IFERROR(IF(VLOOKUP($A45,nCino_DMW!$A$1:$AI$358,22,0)="Y", "N", IF(VLOOKUP($A45,nCino_DMW!$A$1:$AI$358,22,0)="N",  "Y", "")),"")</f>
        <v>Y</v>
      </c>
      <c r="L45" t="str">
        <f>_xlfn.IFNA(IF(VLOOKUP($A45,nCino_DevProc!$A$2:$S$352,8,0)=TRUE(), "Y", "N"),"")</f>
        <v>N</v>
      </c>
      <c r="M45" t="str">
        <f>IFERROR(IF(VLOOKUP($A45,nCino_DevProc!$A$2:$S$352,18,0)=TRUE(), "E", IF(D45="Id", "P", IF(OR(LEFT(G45, 6) = "Lookup", LEFT(G45, 6) ="Master"), "F",""))),"")</f>
        <v>F</v>
      </c>
      <c r="N45" t="str">
        <f>_xlfn.IFNA(IF(VLOOKUP($A45,nCino_DMW!$A$1:$AI$358,4,0)="System generated", "Y", "N"),"")</f>
        <v>N</v>
      </c>
      <c r="O45" t="str">
        <f>IF(LEFT(G45,6)="lookup", G45,IF(OR(D45=0, IFERROR(VLOOKUP($A45,nCino_DevProc!$A$2:$S$352,18,0),0)=0),"", VLOOKUP($A45,nCino_DevProc!$A$2:$S$352,18,0)))</f>
        <v>Lookup(Underwriting Bundle)</v>
      </c>
      <c r="P45" t="str">
        <f>IF($B45="","",VLOOKUP($B45,'Object Info'!$A$2:$F$13,3,0))</f>
        <v>rskcsp_ds_underwriting_bundle</v>
      </c>
      <c r="Q45" t="str">
        <f t="shared" si="1"/>
        <v>LLC_BI__Source_Template__c</v>
      </c>
      <c r="R45" t="s">
        <v>158</v>
      </c>
      <c r="S45" t="str">
        <f t="shared" si="2"/>
        <v>Y</v>
      </c>
      <c r="T45" t="str">
        <f>IF($B45="","",VLOOKUP($B45,'Object Info'!$A$2:$F$13,4,0))</f>
        <v>rskcsp_ds_underwriting_bundle_staging</v>
      </c>
      <c r="U45" t="str">
        <f t="shared" si="3"/>
        <v>LLC_BI__Source_Template__c</v>
      </c>
      <c r="V45" t="str">
        <f>IF(OR(LEFT(H45,9)="reference", D45=""),"STRING",VLOOKUP($H45,'DataType Conversion'!$A$8:$I$37,3,0))</f>
        <v>STRING</v>
      </c>
      <c r="W45">
        <f t="shared" si="4"/>
        <v>18</v>
      </c>
      <c r="X45" t="str">
        <f t="shared" si="5"/>
        <v>Y</v>
      </c>
      <c r="Y45" t="str">
        <f t="shared" si="6"/>
        <v/>
      </c>
      <c r="Z45" t="str">
        <f t="shared" si="7"/>
        <v>N</v>
      </c>
      <c r="AA45" t="str">
        <f t="shared" si="8"/>
        <v/>
      </c>
      <c r="AB45" t="str">
        <f>IF($B45="","",VLOOKUP($B45,'Object Info'!$A$2:$F$13,5,0))</f>
        <v>rskcsp_ds_underwriting_bundle_curated</v>
      </c>
      <c r="AC45" t="str">
        <f t="shared" si="9"/>
        <v>LLC_BI__Source_Template__c</v>
      </c>
      <c r="AD45" t="str">
        <f t="shared" si="10"/>
        <v>STRING</v>
      </c>
      <c r="AE45">
        <f t="shared" si="11"/>
        <v>18</v>
      </c>
      <c r="AF45" t="str">
        <f t="shared" si="12"/>
        <v>Y</v>
      </c>
      <c r="AG45" t="str">
        <f t="shared" si="13"/>
        <v>F</v>
      </c>
      <c r="AH45" t="str">
        <f t="shared" si="14"/>
        <v/>
      </c>
      <c r="AL45" t="str">
        <f>IF($B45="","",VLOOKUP($B45,'Object Info'!$A$2:$F$13,6,0))</f>
        <v>underwriting_bundle</v>
      </c>
      <c r="AM45" t="str">
        <f t="shared" si="15"/>
        <v>Source_Template</v>
      </c>
      <c r="AN45" t="str">
        <f t="shared" si="16"/>
        <v>STRING</v>
      </c>
      <c r="AO45">
        <f t="shared" si="17"/>
        <v>18</v>
      </c>
      <c r="AP45" t="str">
        <f t="shared" si="18"/>
        <v>Y</v>
      </c>
      <c r="AQ45" t="str">
        <f t="shared" si="19"/>
        <v>F</v>
      </c>
    </row>
    <row r="46" spans="1:43" x14ac:dyDescent="0.25">
      <c r="A46" t="str">
        <f t="shared" si="0"/>
        <v>LLC_BI__Underwriting_Bundle__cName</v>
      </c>
      <c r="B46" t="s">
        <v>102</v>
      </c>
      <c r="C46" t="str">
        <f>_xlfn.IFNA(VLOOKUP($A46,nCino_DMW!$A$2:$AI$358,7,0),"")</f>
        <v>Underwriting Bundle</v>
      </c>
      <c r="D46" t="s">
        <v>28</v>
      </c>
      <c r="E46" t="str">
        <f>_xlfn.IFNA(VLOOKUP($A46,nCino_DMW!$A$2:$AI$358,9,0),"")</f>
        <v>Underwriting Bundle Name</v>
      </c>
      <c r="F46">
        <f>_xlfn.IFNA(VLOOKUP($A46,nCino_DMW!$A$1:$AI$358,12,0),"")</f>
        <v>0</v>
      </c>
      <c r="G46" t="str">
        <f>_xlfn.IFNA(IF(VLOOKUP($A46,nCino_DMW!$A$1:$AI$358,13,0)=0,"", VLOOKUP($A46,nCino_DMW!$A$1:$AI$358,13,0)),"")</f>
        <v>Text</v>
      </c>
      <c r="H46" t="str">
        <f>_xlfn.IFNA(IF(VLOOKUP($A46,nCino_DevProc!$A$2:$S$352,8,0)=0,"", VLOOKUP($A46,nCino_DevProc!$A$2:$S$352,8,0)),"")</f>
        <v>string</v>
      </c>
      <c r="I46">
        <f>_xlfn.IFNA(IF(VLOOKUP($A46,nCino_DMW!$A$1:$AI$358,2,0)=0,"", VLOOKUP($A46,nCino_DMW!$A$1:$AI$358,2,0)),"")</f>
        <v>80</v>
      </c>
      <c r="J46">
        <f>IF(OR(D46=0, IFERROR(VLOOKUP($A46,nCino_DevProc!$A$2:$S$352,2,0),0)=0),"", VLOOKUP($A46,nCino_DevProc!$A$2:$S$352,2,0))</f>
        <v>80</v>
      </c>
      <c r="K46" t="str">
        <f>IFERROR(IF(VLOOKUP($A46,nCino_DMW!$A$1:$AI$358,22,0)="Y", "N", IF(VLOOKUP($A46,nCino_DMW!$A$1:$AI$358,22,0)="N",  "Y", "")),"")</f>
        <v>N</v>
      </c>
      <c r="L46" t="str">
        <f>_xlfn.IFNA(IF(VLOOKUP($A46,nCino_DevProc!$A$2:$S$352,8,0)=TRUE(), "Y", "N"),"")</f>
        <v>N</v>
      </c>
      <c r="M46" t="str">
        <f>IFERROR(IF(VLOOKUP($A46,nCino_DevProc!$A$2:$S$352,18,0)=TRUE(), "E", IF(D46="Id", "P", IF(OR(LEFT(G46, 6) = "Lookup", LEFT(G46, 6) ="Master"), "F",""))),"")</f>
        <v/>
      </c>
      <c r="N46" t="str">
        <f>_xlfn.IFNA(IF(VLOOKUP($A46,nCino_DMW!$A$1:$AI$358,4,0)="System generated", "Y", "N"),"")</f>
        <v>Y</v>
      </c>
      <c r="O46" t="str">
        <f>IF(LEFT(G46,6)="lookup", G46,IF(OR(D46=0, IFERROR(VLOOKUP($A46,nCino_DevProc!$A$2:$S$352,18,0),0)=0),"", VLOOKUP($A46,nCino_DevProc!$A$2:$S$352,18,0)))</f>
        <v/>
      </c>
      <c r="P46" t="str">
        <f>IF($B46="","",VLOOKUP($B46,'Object Info'!$A$2:$F$13,3,0))</f>
        <v>rskcsp_ds_underwriting_bundle</v>
      </c>
      <c r="Q46" t="str">
        <f t="shared" si="1"/>
        <v>Name</v>
      </c>
      <c r="R46" t="s">
        <v>158</v>
      </c>
      <c r="S46" t="str">
        <f t="shared" si="2"/>
        <v>Y</v>
      </c>
      <c r="T46" t="str">
        <f>IF($B46="","",VLOOKUP($B46,'Object Info'!$A$2:$F$13,4,0))</f>
        <v>rskcsp_ds_underwriting_bundle_staging</v>
      </c>
      <c r="U46" t="str">
        <f t="shared" si="3"/>
        <v>Name</v>
      </c>
      <c r="V46" t="str">
        <f>IF(OR(LEFT(H46,9)="reference", D46=""),"STRING",VLOOKUP($H46,'DataType Conversion'!$A$8:$I$37,3,0))</f>
        <v>STRING</v>
      </c>
      <c r="W46">
        <f t="shared" si="4"/>
        <v>80</v>
      </c>
      <c r="X46" t="str">
        <f t="shared" si="5"/>
        <v>Y</v>
      </c>
      <c r="Y46" t="str">
        <f t="shared" si="6"/>
        <v/>
      </c>
      <c r="Z46" t="str">
        <f t="shared" si="7"/>
        <v>N</v>
      </c>
      <c r="AA46" t="str">
        <f t="shared" si="8"/>
        <v/>
      </c>
      <c r="AB46" t="str">
        <f>IF($B46="","",VLOOKUP($B46,'Object Info'!$A$2:$F$13,5,0))</f>
        <v>rskcsp_ds_underwriting_bundle_curated</v>
      </c>
      <c r="AC46" t="str">
        <f t="shared" si="9"/>
        <v>Name</v>
      </c>
      <c r="AD46" t="str">
        <f t="shared" si="10"/>
        <v>STRING</v>
      </c>
      <c r="AE46">
        <f t="shared" si="11"/>
        <v>80</v>
      </c>
      <c r="AF46" t="str">
        <f t="shared" si="12"/>
        <v>Y</v>
      </c>
      <c r="AG46" t="str">
        <f t="shared" si="13"/>
        <v/>
      </c>
      <c r="AH46" t="str">
        <f t="shared" si="14"/>
        <v/>
      </c>
      <c r="AL46" t="str">
        <f>IF($B46="","",VLOOKUP($B46,'Object Info'!$A$2:$F$13,6,0))</f>
        <v>underwriting_bundle</v>
      </c>
      <c r="AM46" t="str">
        <f t="shared" si="15"/>
        <v>Name</v>
      </c>
      <c r="AN46" t="str">
        <f t="shared" si="16"/>
        <v>STRING</v>
      </c>
      <c r="AO46">
        <f t="shared" si="17"/>
        <v>80</v>
      </c>
      <c r="AP46" t="str">
        <f t="shared" si="18"/>
        <v>Y</v>
      </c>
      <c r="AQ46" t="str">
        <f t="shared" si="19"/>
        <v/>
      </c>
    </row>
    <row r="47" spans="1:43" x14ac:dyDescent="0.25">
      <c r="A47" t="str">
        <f t="shared" si="0"/>
        <v>LLC_BI__Underwriting_Bundle__cLLC_BI__Version__c</v>
      </c>
      <c r="B47" t="s">
        <v>102</v>
      </c>
      <c r="C47" t="str">
        <f>_xlfn.IFNA(VLOOKUP($A47,nCino_DMW!$A$2:$AI$358,7,0),"")</f>
        <v>Underwriting Bundle</v>
      </c>
      <c r="D47" t="s">
        <v>865</v>
      </c>
      <c r="E47" t="str">
        <f>_xlfn.IFNA(VLOOKUP($A47,nCino_DMW!$A$2:$AI$358,9,0),"")</f>
        <v>Version</v>
      </c>
      <c r="F47" t="str">
        <f>_xlfn.IFNA(VLOOKUP($A47,nCino_DMW!$A$1:$AI$358,12,0),"")</f>
        <v>Users populate this optional text field to indicate the version of the template. By default, it is blank.</v>
      </c>
      <c r="G47" t="str">
        <f>_xlfn.IFNA(IF(VLOOKUP($A47,nCino_DMW!$A$1:$AI$358,13,0)=0,"", VLOOKUP($A47,nCino_DMW!$A$1:$AI$358,13,0)),"")</f>
        <v>Text</v>
      </c>
      <c r="H47" t="str">
        <f>_xlfn.IFNA(IF(VLOOKUP($A47,nCino_DevProc!$A$2:$S$352,8,0)=0,"", VLOOKUP($A47,nCino_DevProc!$A$2:$S$352,8,0)),"")</f>
        <v>string</v>
      </c>
      <c r="I47">
        <f>_xlfn.IFNA(IF(VLOOKUP($A47,nCino_DMW!$A$1:$AI$358,2,0)=0,"", VLOOKUP($A47,nCino_DMW!$A$1:$AI$358,2,0)),"")</f>
        <v>80</v>
      </c>
      <c r="J47">
        <f>IF(OR(D47=0, IFERROR(VLOOKUP($A47,nCino_DevProc!$A$2:$S$352,2,0),0)=0),"", VLOOKUP($A47,nCino_DevProc!$A$2:$S$352,2,0))</f>
        <v>80</v>
      </c>
      <c r="K47" t="str">
        <f>IFERROR(IF(VLOOKUP($A47,nCino_DMW!$A$1:$AI$358,22,0)="Y", "N", IF(VLOOKUP($A47,nCino_DMW!$A$1:$AI$358,22,0)="N",  "Y", "")),"")</f>
        <v>Y</v>
      </c>
      <c r="L47" t="str">
        <f>_xlfn.IFNA(IF(VLOOKUP($A47,nCino_DevProc!$A$2:$S$352,8,0)=TRUE(), "Y", "N"),"")</f>
        <v>N</v>
      </c>
      <c r="M47" t="str">
        <f>IFERROR(IF(VLOOKUP($A47,nCino_DevProc!$A$2:$S$352,18,0)=TRUE(), "E", IF(D47="Id", "P", IF(OR(LEFT(G47, 6) = "Lookup", LEFT(G47, 6) ="Master"), "F",""))),"")</f>
        <v/>
      </c>
      <c r="N47" t="str">
        <f>_xlfn.IFNA(IF(VLOOKUP($A47,nCino_DMW!$A$1:$AI$358,4,0)="System generated", "Y", "N"),"")</f>
        <v>N</v>
      </c>
      <c r="O47" t="str">
        <f>IF(LEFT(G47,6)="lookup", G47,IF(OR(D47=0, IFERROR(VLOOKUP($A47,nCino_DevProc!$A$2:$S$352,18,0),0)=0),"", VLOOKUP($A47,nCino_DevProc!$A$2:$S$352,18,0)))</f>
        <v/>
      </c>
      <c r="P47" t="str">
        <f>IF($B47="","",VLOOKUP($B47,'Object Info'!$A$2:$F$13,3,0))</f>
        <v>rskcsp_ds_underwriting_bundle</v>
      </c>
      <c r="Q47" t="str">
        <f t="shared" si="1"/>
        <v>LLC_BI__Version__c</v>
      </c>
      <c r="R47" t="s">
        <v>158</v>
      </c>
      <c r="S47" t="str">
        <f t="shared" si="2"/>
        <v>Y</v>
      </c>
      <c r="T47" t="str">
        <f>IF($B47="","",VLOOKUP($B47,'Object Info'!$A$2:$F$13,4,0))</f>
        <v>rskcsp_ds_underwriting_bundle_staging</v>
      </c>
      <c r="U47" t="str">
        <f t="shared" si="3"/>
        <v>LLC_BI__Version__c</v>
      </c>
      <c r="V47" t="str">
        <f>IF(OR(LEFT(H47,9)="reference", D47=""),"STRING",VLOOKUP($H47,'DataType Conversion'!$A$8:$I$37,3,0))</f>
        <v>STRING</v>
      </c>
      <c r="W47">
        <f t="shared" si="4"/>
        <v>80</v>
      </c>
      <c r="X47" t="str">
        <f t="shared" si="5"/>
        <v>Y</v>
      </c>
      <c r="Y47" t="str">
        <f t="shared" si="6"/>
        <v/>
      </c>
      <c r="Z47" t="str">
        <f t="shared" si="7"/>
        <v>N</v>
      </c>
      <c r="AA47" t="str">
        <f t="shared" si="8"/>
        <v/>
      </c>
      <c r="AB47" t="str">
        <f>IF($B47="","",VLOOKUP($B47,'Object Info'!$A$2:$F$13,5,0))</f>
        <v>rskcsp_ds_underwriting_bundle_curated</v>
      </c>
      <c r="AC47" t="str">
        <f t="shared" si="9"/>
        <v>LLC_BI__Version__c</v>
      </c>
      <c r="AD47" t="str">
        <f t="shared" si="10"/>
        <v>STRING</v>
      </c>
      <c r="AE47">
        <f t="shared" si="11"/>
        <v>80</v>
      </c>
      <c r="AF47" t="str">
        <f t="shared" si="12"/>
        <v>Y</v>
      </c>
      <c r="AG47" t="str">
        <f t="shared" si="13"/>
        <v/>
      </c>
      <c r="AH47" t="str">
        <f t="shared" si="14"/>
        <v/>
      </c>
      <c r="AL47" t="str">
        <f>IF($B47="","",VLOOKUP($B47,'Object Info'!$A$2:$F$13,6,0))</f>
        <v>underwriting_bundle</v>
      </c>
      <c r="AM47" t="str">
        <f t="shared" si="15"/>
        <v>Version</v>
      </c>
      <c r="AN47" t="str">
        <f t="shared" si="16"/>
        <v>STRING</v>
      </c>
      <c r="AO47">
        <f t="shared" si="17"/>
        <v>80</v>
      </c>
      <c r="AP47" t="str">
        <f t="shared" si="18"/>
        <v>Y</v>
      </c>
      <c r="AQ47" t="str">
        <f t="shared" si="19"/>
        <v/>
      </c>
    </row>
    <row r="48" spans="1:43" x14ac:dyDescent="0.25">
      <c r="A48" t="str">
        <f t="shared" si="0"/>
        <v>LLC_BI__Classification__cLLC_BI__Category__c</v>
      </c>
      <c r="B48" t="s">
        <v>68</v>
      </c>
      <c r="C48" t="str">
        <f>_xlfn.IFNA(VLOOKUP($A48,nCino_DMW!$A$2:$AI$358,7,0),"")</f>
        <v>Classification</v>
      </c>
      <c r="D48" t="s">
        <v>188</v>
      </c>
      <c r="E48" t="str">
        <f>_xlfn.IFNA(VLOOKUP($A48,nCino_DMW!$A$2:$AI$358,9,0),"")</f>
        <v>Category</v>
      </c>
      <c r="F48" t="str">
        <f>_xlfn.IFNA(VLOOKUP($A48,nCino_DMW!$A$1:$AI$358,12,0),"")</f>
        <v>The category this Spread Statement Record or Spread Statement Total Group relates to.</v>
      </c>
      <c r="G48" t="str">
        <f>_xlfn.IFNA(IF(VLOOKUP($A48,nCino_DMW!$A$1:$AI$358,13,0)=0,"", VLOOKUP($A48,nCino_DMW!$A$1:$AI$358,13,0)),"")</f>
        <v>Picklist</v>
      </c>
      <c r="H48" t="str">
        <f>_xlfn.IFNA(IF(VLOOKUP($A48,nCino_DevProc!$A$2:$S$352,8,0)=0,"", VLOOKUP($A48,nCino_DevProc!$A$2:$S$352,8,0)),"")</f>
        <v>picklist</v>
      </c>
      <c r="I48" t="str">
        <f>_xlfn.IFNA(IF(VLOOKUP($A48,nCino_DMW!$A$1:$AI$358,2,0)=0,"", VLOOKUP($A48,nCino_DMW!$A$1:$AI$358,2,0)),"")</f>
        <v>See picklist options for lengths</v>
      </c>
      <c r="J48">
        <f>IF(OR(D48=0, IFERROR(VLOOKUP($A48,nCino_DevProc!$A$2:$S$352,2,0),0)=0),"", VLOOKUP($A48,nCino_DevProc!$A$2:$S$352,2,0))</f>
        <v>255</v>
      </c>
      <c r="K48" t="str">
        <f>IFERROR(IF(VLOOKUP($A48,nCino_DMW!$A$1:$AI$358,22,0)="Y", "N", IF(VLOOKUP($A48,nCino_DMW!$A$1:$AI$358,22,0)="N",  "Y", "")),"")</f>
        <v>N</v>
      </c>
      <c r="L48" t="str">
        <f>_xlfn.IFNA(IF(VLOOKUP($A48,nCino_DevProc!$A$2:$S$352,8,0)=TRUE(), "Y", "N"),"")</f>
        <v>N</v>
      </c>
      <c r="M48" t="str">
        <f>IFERROR(IF(VLOOKUP($A48,nCino_DevProc!$A$2:$S$352,18,0)=TRUE(), "E", IF(D48="Id", "P", IF(OR(LEFT(G48, 6) = "Lookup", LEFT(G48, 6) ="Master"), "F",""))),"")</f>
        <v/>
      </c>
      <c r="N48" t="str">
        <f>_xlfn.IFNA(IF(VLOOKUP($A48,nCino_DMW!$A$1:$AI$358,4,0)="System generated", "Y", "N"),"")</f>
        <v>N</v>
      </c>
      <c r="O48" t="str">
        <f>IF(LEFT(G48,6)="lookup", G48,IF(OR(D48=0, IFERROR(VLOOKUP($A48,nCino_DevProc!$A$2:$S$352,18,0),0)=0),"", VLOOKUP($A48,nCino_DevProc!$A$2:$S$352,18,0)))</f>
        <v/>
      </c>
      <c r="P48" t="str">
        <f>IF($B48="","",VLOOKUP($B48,'Object Info'!$A$2:$F$13,3,0))</f>
        <v>rskcsp_ds_classification</v>
      </c>
      <c r="Q48" t="str">
        <f t="shared" si="1"/>
        <v>LLC_BI__Category__c</v>
      </c>
      <c r="R48" t="s">
        <v>158</v>
      </c>
      <c r="S48" t="str">
        <f t="shared" si="2"/>
        <v>Y</v>
      </c>
      <c r="T48" t="str">
        <f>IF($B48="","",VLOOKUP($B48,'Object Info'!$A$2:$F$13,4,0))</f>
        <v>rskcsp_ds_classification_staging</v>
      </c>
      <c r="U48" t="str">
        <f t="shared" si="3"/>
        <v>LLC_BI__Category__c</v>
      </c>
      <c r="V48" t="str">
        <f>IF(OR(LEFT(H48,9)="reference", D48=""),"STRING",VLOOKUP($H48,'DataType Conversion'!$A$8:$I$37,3,0))</f>
        <v>STRING</v>
      </c>
      <c r="W48">
        <f t="shared" si="4"/>
        <v>255</v>
      </c>
      <c r="X48" t="str">
        <f t="shared" si="5"/>
        <v>Y</v>
      </c>
      <c r="Y48" t="str">
        <f t="shared" si="6"/>
        <v/>
      </c>
      <c r="Z48" t="str">
        <f t="shared" si="7"/>
        <v>Y</v>
      </c>
      <c r="AA48" t="str">
        <f t="shared" si="8"/>
        <v/>
      </c>
      <c r="AB48" t="str">
        <f>IF($B48="","",VLOOKUP($B48,'Object Info'!$A$2:$F$13,5,0))</f>
        <v>rskcsp_ds_classification_curated</v>
      </c>
      <c r="AC48" t="str">
        <f t="shared" si="9"/>
        <v>LLC_BI__Category__c</v>
      </c>
      <c r="AD48" t="str">
        <f t="shared" si="10"/>
        <v>STRING</v>
      </c>
      <c r="AE48">
        <f t="shared" si="11"/>
        <v>255</v>
      </c>
      <c r="AF48" t="str">
        <f t="shared" si="12"/>
        <v>Y</v>
      </c>
      <c r="AG48" t="str">
        <f t="shared" si="13"/>
        <v/>
      </c>
      <c r="AH48" t="str">
        <f t="shared" si="14"/>
        <v/>
      </c>
      <c r="AL48" t="str">
        <f>IF($B48="","",VLOOKUP($B48,'Object Info'!$A$2:$F$13,6,0))</f>
        <v>classification</v>
      </c>
      <c r="AM48" t="str">
        <f t="shared" si="15"/>
        <v>Category</v>
      </c>
      <c r="AN48" t="str">
        <f t="shared" si="16"/>
        <v>STRING</v>
      </c>
      <c r="AO48">
        <f t="shared" si="17"/>
        <v>255</v>
      </c>
      <c r="AP48" t="str">
        <f t="shared" si="18"/>
        <v>Y</v>
      </c>
      <c r="AQ48" t="str">
        <f t="shared" si="19"/>
        <v/>
      </c>
    </row>
    <row r="49" spans="1:43" x14ac:dyDescent="0.25">
      <c r="A49" t="str">
        <f t="shared" si="0"/>
        <v>LLC_BI__Classification__cName</v>
      </c>
      <c r="B49" t="s">
        <v>68</v>
      </c>
      <c r="C49" t="str">
        <f>_xlfn.IFNA(VLOOKUP($A49,nCino_DMW!$A$2:$AI$358,7,0),"")</f>
        <v>Classification</v>
      </c>
      <c r="D49" t="s">
        <v>28</v>
      </c>
      <c r="E49" t="str">
        <f>_xlfn.IFNA(VLOOKUP($A49,nCino_DMW!$A$2:$AI$358,9,0),"")</f>
        <v>Classification Name</v>
      </c>
      <c r="F49">
        <f>_xlfn.IFNA(VLOOKUP($A49,nCino_DMW!$A$1:$AI$358,12,0),"")</f>
        <v>0</v>
      </c>
      <c r="G49" t="str">
        <f>_xlfn.IFNA(IF(VLOOKUP($A49,nCino_DMW!$A$1:$AI$358,13,0)=0,"", VLOOKUP($A49,nCino_DMW!$A$1:$AI$358,13,0)),"")</f>
        <v>Text</v>
      </c>
      <c r="H49" t="str">
        <f>_xlfn.IFNA(IF(VLOOKUP($A49,nCino_DevProc!$A$2:$S$352,8,0)=0,"", VLOOKUP($A49,nCino_DevProc!$A$2:$S$352,8,0)),"")</f>
        <v>string</v>
      </c>
      <c r="I49">
        <f>_xlfn.IFNA(IF(VLOOKUP($A49,nCino_DMW!$A$1:$AI$358,2,0)=0,"", VLOOKUP($A49,nCino_DMW!$A$1:$AI$358,2,0)),"")</f>
        <v>80</v>
      </c>
      <c r="J49">
        <f>IF(OR(D49=0, IFERROR(VLOOKUP($A49,nCino_DevProc!$A$2:$S$352,2,0),0)=0),"", VLOOKUP($A49,nCino_DevProc!$A$2:$S$352,2,0))</f>
        <v>80</v>
      </c>
      <c r="K49" t="str">
        <f>IFERROR(IF(VLOOKUP($A49,nCino_DMW!$A$1:$AI$358,22,0)="Y", "N", IF(VLOOKUP($A49,nCino_DMW!$A$1:$AI$358,22,0)="N",  "Y", "")),"")</f>
        <v>N</v>
      </c>
      <c r="L49" t="str">
        <f>_xlfn.IFNA(IF(VLOOKUP($A49,nCino_DevProc!$A$2:$S$352,8,0)=TRUE(), "Y", "N"),"")</f>
        <v>N</v>
      </c>
      <c r="M49" t="str">
        <f>IFERROR(IF(VLOOKUP($A49,nCino_DevProc!$A$2:$S$352,18,0)=TRUE(), "E", IF(D49="Id", "P", IF(OR(LEFT(G49, 6) = "Lookup", LEFT(G49, 6) ="Master"), "F",""))),"")</f>
        <v/>
      </c>
      <c r="N49" t="str">
        <f>_xlfn.IFNA(IF(VLOOKUP($A49,nCino_DMW!$A$1:$AI$358,4,0)="System generated", "Y", "N"),"")</f>
        <v>Y</v>
      </c>
      <c r="O49" t="str">
        <f>IF(LEFT(G49,6)="lookup", G49,IF(OR(D49=0, IFERROR(VLOOKUP($A49,nCino_DevProc!$A$2:$S$352,18,0),0)=0),"", VLOOKUP($A49,nCino_DevProc!$A$2:$S$352,18,0)))</f>
        <v/>
      </c>
      <c r="P49" t="str">
        <f>IF($B49="","",VLOOKUP($B49,'Object Info'!$A$2:$F$13,3,0))</f>
        <v>rskcsp_ds_classification</v>
      </c>
      <c r="Q49" t="str">
        <f t="shared" si="1"/>
        <v>Name</v>
      </c>
      <c r="R49" t="s">
        <v>158</v>
      </c>
      <c r="S49" t="str">
        <f t="shared" si="2"/>
        <v>Y</v>
      </c>
      <c r="T49" t="str">
        <f>IF($B49="","",VLOOKUP($B49,'Object Info'!$A$2:$F$13,4,0))</f>
        <v>rskcsp_ds_classification_staging</v>
      </c>
      <c r="U49" t="str">
        <f t="shared" si="3"/>
        <v>Name</v>
      </c>
      <c r="V49" t="str">
        <f>IF(OR(LEFT(H49,9)="reference", D49=""),"STRING",VLOOKUP($H49,'DataType Conversion'!$A$8:$I$37,3,0))</f>
        <v>STRING</v>
      </c>
      <c r="W49">
        <f t="shared" si="4"/>
        <v>80</v>
      </c>
      <c r="X49" t="str">
        <f t="shared" si="5"/>
        <v>Y</v>
      </c>
      <c r="Y49" t="str">
        <f t="shared" si="6"/>
        <v/>
      </c>
      <c r="Z49" t="str">
        <f t="shared" si="7"/>
        <v>N</v>
      </c>
      <c r="AA49" t="str">
        <f t="shared" si="8"/>
        <v/>
      </c>
      <c r="AB49" t="str">
        <f>IF($B49="","",VLOOKUP($B49,'Object Info'!$A$2:$F$13,5,0))</f>
        <v>rskcsp_ds_classification_curated</v>
      </c>
      <c r="AC49" t="str">
        <f t="shared" si="9"/>
        <v>Name</v>
      </c>
      <c r="AD49" t="str">
        <f t="shared" si="10"/>
        <v>STRING</v>
      </c>
      <c r="AE49">
        <f t="shared" si="11"/>
        <v>80</v>
      </c>
      <c r="AF49" t="str">
        <f t="shared" si="12"/>
        <v>Y</v>
      </c>
      <c r="AG49" t="str">
        <f t="shared" si="13"/>
        <v/>
      </c>
      <c r="AH49" t="str">
        <f t="shared" si="14"/>
        <v/>
      </c>
      <c r="AL49" t="str">
        <f>IF($B49="","",VLOOKUP($B49,'Object Info'!$A$2:$F$13,6,0))</f>
        <v>classification</v>
      </c>
      <c r="AM49" t="str">
        <f t="shared" si="15"/>
        <v>Name</v>
      </c>
      <c r="AN49" t="str">
        <f t="shared" si="16"/>
        <v>STRING</v>
      </c>
      <c r="AO49">
        <f t="shared" si="17"/>
        <v>80</v>
      </c>
      <c r="AP49" t="str">
        <f t="shared" si="18"/>
        <v>Y</v>
      </c>
      <c r="AQ49" t="str">
        <f t="shared" si="19"/>
        <v/>
      </c>
    </row>
    <row r="50" spans="1:43" x14ac:dyDescent="0.25">
      <c r="A50" t="str">
        <f t="shared" si="0"/>
        <v>LLC_BI__Classification__cCreatedById</v>
      </c>
      <c r="B50" t="s">
        <v>68</v>
      </c>
      <c r="C50" t="str">
        <f>_xlfn.IFNA(VLOOKUP($A50,nCino_DMW!$A$2:$AI$358,7,0),"")</f>
        <v>Classification</v>
      </c>
      <c r="D50" t="s">
        <v>168</v>
      </c>
      <c r="E50" t="str">
        <f>_xlfn.IFNA(VLOOKUP($A50,nCino_DMW!$A$2:$AI$358,9,0),"")</f>
        <v>Created By</v>
      </c>
      <c r="F50" t="str">
        <f>_xlfn.IFNA(VLOOKUP($A50,nCino_DMW!$A$1:$AI$358,12,0),"")</f>
        <v>Record created by user.</v>
      </c>
      <c r="G50" t="str">
        <f>_xlfn.IFNA(IF(VLOOKUP($A50,nCino_DMW!$A$1:$AI$358,13,0)=0,"", VLOOKUP($A50,nCino_DMW!$A$1:$AI$358,13,0)),"")</f>
        <v>Lookup(User)</v>
      </c>
      <c r="H50" t="str">
        <f>_xlfn.IFNA(IF(VLOOKUP($A50,nCino_DevProc!$A$2:$S$352,8,0)=0,"", VLOOKUP($A50,nCino_DevProc!$A$2:$S$352,8,0)),"")</f>
        <v>reference(User)</v>
      </c>
      <c r="I50">
        <f>_xlfn.IFNA(IF(VLOOKUP($A50,nCino_DMW!$A$1:$AI$358,2,0)=0,"", VLOOKUP($A50,nCino_DMW!$A$1:$AI$358,2,0)),"")</f>
        <v>18</v>
      </c>
      <c r="J50">
        <f>IF(OR(D50=0, IFERROR(VLOOKUP($A50,nCino_DevProc!$A$2:$S$352,2,0),0)=0),"", VLOOKUP($A50,nCino_DevProc!$A$2:$S$352,2,0))</f>
        <v>18</v>
      </c>
      <c r="K50" t="str">
        <f>IFERROR(IF(VLOOKUP($A50,nCino_DMW!$A$1:$AI$358,22,0)="Y", "N", IF(VLOOKUP($A50,nCino_DMW!$A$1:$AI$358,22,0)="N",  "Y", "")),"")</f>
        <v>Y</v>
      </c>
      <c r="L50" t="str">
        <f>_xlfn.IFNA(IF(VLOOKUP($A50,nCino_DevProc!$A$2:$S$352,8,0)=TRUE(), "Y", "N"),"")</f>
        <v>N</v>
      </c>
      <c r="M50" t="str">
        <f>IFERROR(IF(VLOOKUP($A50,nCino_DevProc!$A$2:$S$352,18,0)=TRUE(), "E", IF(D50="Id", "P", IF(OR(LEFT(G50, 6) = "Lookup", LEFT(G50, 6) ="Master"), "F",""))),"")</f>
        <v>F</v>
      </c>
      <c r="N50" t="str">
        <f>_xlfn.IFNA(IF(VLOOKUP($A50,nCino_DMW!$A$1:$AI$358,4,0)="System generated", "Y", "N"),"")</f>
        <v>Y</v>
      </c>
      <c r="O50" t="str">
        <f>IF(LEFT(G50,6)="lookup", G50,IF(OR(D50=0, IFERROR(VLOOKUP($A50,nCino_DevProc!$A$2:$S$352,18,0),0)=0),"", VLOOKUP($A50,nCino_DevProc!$A$2:$S$352,18,0)))</f>
        <v>Lookup(User)</v>
      </c>
      <c r="P50" t="str">
        <f>IF($B50="","",VLOOKUP($B50,'Object Info'!$A$2:$F$13,3,0))</f>
        <v>rskcsp_ds_classification</v>
      </c>
      <c r="Q50" t="str">
        <f t="shared" si="1"/>
        <v>CreatedById</v>
      </c>
      <c r="R50" t="s">
        <v>158</v>
      </c>
      <c r="S50" t="str">
        <f t="shared" si="2"/>
        <v>Y</v>
      </c>
      <c r="T50" t="str">
        <f>IF($B50="","",VLOOKUP($B50,'Object Info'!$A$2:$F$13,4,0))</f>
        <v>rskcsp_ds_classification_staging</v>
      </c>
      <c r="U50" t="str">
        <f t="shared" si="3"/>
        <v>CreatedById</v>
      </c>
      <c r="V50" t="str">
        <f>IF(OR(LEFT(H50,9)="reference", D50=""),"STRING",VLOOKUP($H50,'DataType Conversion'!$A$8:$I$37,3,0))</f>
        <v>STRING</v>
      </c>
      <c r="W50">
        <f t="shared" si="4"/>
        <v>18</v>
      </c>
      <c r="X50" t="str">
        <f t="shared" si="5"/>
        <v>Y</v>
      </c>
      <c r="Y50" t="str">
        <f t="shared" si="6"/>
        <v/>
      </c>
      <c r="Z50" t="str">
        <f t="shared" si="7"/>
        <v>N</v>
      </c>
      <c r="AA50" t="str">
        <f t="shared" si="8"/>
        <v>Must be populated when changeType = CREATE</v>
      </c>
      <c r="AB50" t="str">
        <f>IF($B50="","",VLOOKUP($B50,'Object Info'!$A$2:$F$13,5,0))</f>
        <v>rskcsp_ds_classification_curated</v>
      </c>
      <c r="AC50" t="str">
        <f t="shared" si="9"/>
        <v>CreatedById</v>
      </c>
      <c r="AD50" t="str">
        <f t="shared" si="10"/>
        <v>STRING</v>
      </c>
      <c r="AE50">
        <f t="shared" si="11"/>
        <v>18</v>
      </c>
      <c r="AF50" t="str">
        <f t="shared" si="12"/>
        <v>Y</v>
      </c>
      <c r="AG50" t="str">
        <f t="shared" si="13"/>
        <v>F</v>
      </c>
      <c r="AH50" t="str">
        <f t="shared" si="14"/>
        <v/>
      </c>
      <c r="AL50" t="str">
        <f>IF($B50="","",VLOOKUP($B50,'Object Info'!$A$2:$F$13,6,0))</f>
        <v>classification</v>
      </c>
      <c r="AM50" t="str">
        <f t="shared" si="15"/>
        <v>CreatedById</v>
      </c>
      <c r="AN50" t="str">
        <f t="shared" si="16"/>
        <v>STRING</v>
      </c>
      <c r="AO50">
        <f t="shared" si="17"/>
        <v>18</v>
      </c>
      <c r="AP50" t="str">
        <f t="shared" si="18"/>
        <v>Y</v>
      </c>
      <c r="AQ50" t="str">
        <f t="shared" si="19"/>
        <v>F</v>
      </c>
    </row>
    <row r="51" spans="1:43" x14ac:dyDescent="0.25">
      <c r="A51" t="str">
        <f t="shared" si="0"/>
        <v>LLC_BI__Classification__cCreatedDate</v>
      </c>
      <c r="B51" t="s">
        <v>68</v>
      </c>
      <c r="C51" t="str">
        <f>_xlfn.IFNA(VLOOKUP($A51,nCino_DMW!$A$2:$AI$358,7,0),"")</f>
        <v>Classification</v>
      </c>
      <c r="D51" t="s">
        <v>164</v>
      </c>
      <c r="E51" t="str">
        <f>_xlfn.IFNA(VLOOKUP($A51,nCino_DMW!$A$2:$AI$358,9,0),"")</f>
        <v>Created Date</v>
      </c>
      <c r="F51" t="str">
        <f>_xlfn.IFNA(VLOOKUP($A51,nCino_DMW!$A$1:$AI$358,12,0),"")</f>
        <v>Record created date.</v>
      </c>
      <c r="G51" t="str">
        <f>_xlfn.IFNA(IF(VLOOKUP($A51,nCino_DMW!$A$1:$AI$358,13,0)=0,"", VLOOKUP($A51,nCino_DMW!$A$1:$AI$358,13,0)),"")</f>
        <v>Date Time</v>
      </c>
      <c r="H51" t="str">
        <f>_xlfn.IFNA(IF(VLOOKUP($A51,nCino_DevProc!$A$2:$S$352,8,0)=0,"", VLOOKUP($A51,nCino_DevProc!$A$2:$S$352,8,0)),"")</f>
        <v>datetime</v>
      </c>
      <c r="I51" t="str">
        <f>_xlfn.IFNA(IF(VLOOKUP($A51,nCino_DMW!$A$1:$AI$358,2,0)=0,"", VLOOKUP($A51,nCino_DMW!$A$1:$AI$358,2,0)),"")</f>
        <v/>
      </c>
      <c r="J51" t="str">
        <f>IF(OR(D51=0, IFERROR(VLOOKUP($A51,nCino_DevProc!$A$2:$S$352,2,0),0)=0),"", VLOOKUP($A51,nCino_DevProc!$A$2:$S$352,2,0))</f>
        <v/>
      </c>
      <c r="K51" t="str">
        <f>IFERROR(IF(VLOOKUP($A51,nCino_DMW!$A$1:$AI$358,22,0)="Y", "N", IF(VLOOKUP($A51,nCino_DMW!$A$1:$AI$358,22,0)="N",  "Y", "")),"")</f>
        <v>Y</v>
      </c>
      <c r="L51" t="str">
        <f>_xlfn.IFNA(IF(VLOOKUP($A51,nCino_DevProc!$A$2:$S$352,8,0)=TRUE(), "Y", "N"),"")</f>
        <v>N</v>
      </c>
      <c r="M51" t="str">
        <f>IFERROR(IF(VLOOKUP($A51,nCino_DevProc!$A$2:$S$352,18,0)=TRUE(), "E", IF(D51="Id", "P", IF(OR(LEFT(G51, 6) = "Lookup", LEFT(G51, 6) ="Master"), "F",""))),"")</f>
        <v/>
      </c>
      <c r="N51" t="str">
        <f>_xlfn.IFNA(IF(VLOOKUP($A51,nCino_DMW!$A$1:$AI$358,4,0)="System generated", "Y", "N"),"")</f>
        <v>Y</v>
      </c>
      <c r="O51" t="str">
        <f>IF(LEFT(G51,6)="lookup", G51,IF(OR(D51=0, IFERROR(VLOOKUP($A51,nCino_DevProc!$A$2:$S$352,18,0),0)=0),"", VLOOKUP($A51,nCino_DevProc!$A$2:$S$352,18,0)))</f>
        <v/>
      </c>
      <c r="P51" t="str">
        <f>IF($B51="","",VLOOKUP($B51,'Object Info'!$A$2:$F$13,3,0))</f>
        <v>rskcsp_ds_classification</v>
      </c>
      <c r="Q51" t="str">
        <f t="shared" si="1"/>
        <v>CreatedDate</v>
      </c>
      <c r="R51" t="s">
        <v>158</v>
      </c>
      <c r="S51" t="str">
        <f t="shared" si="2"/>
        <v>Y</v>
      </c>
      <c r="T51" t="str">
        <f>IF($B51="","",VLOOKUP($B51,'Object Info'!$A$2:$F$13,4,0))</f>
        <v>rskcsp_ds_classification_staging</v>
      </c>
      <c r="U51" t="str">
        <f t="shared" si="3"/>
        <v>CreatedDate</v>
      </c>
      <c r="V51" t="str">
        <f>IF(OR(LEFT(H51,9)="reference", D51=""),"STRING",VLOOKUP($H51,'DataType Conversion'!$A$8:$I$37,3,0))</f>
        <v>DATETIME</v>
      </c>
      <c r="W51" t="str">
        <f t="shared" si="4"/>
        <v/>
      </c>
      <c r="X51" t="str">
        <f t="shared" si="5"/>
        <v>Y</v>
      </c>
      <c r="Y51" t="str">
        <f t="shared" si="6"/>
        <v/>
      </c>
      <c r="Z51" t="str">
        <f t="shared" si="7"/>
        <v>N</v>
      </c>
      <c r="AA51" t="str">
        <f t="shared" si="8"/>
        <v>Must be populated when changeType = CREATE</v>
      </c>
      <c r="AB51" t="str">
        <f>IF($B51="","",VLOOKUP($B51,'Object Info'!$A$2:$F$13,5,0))</f>
        <v>rskcsp_ds_classification_curated</v>
      </c>
      <c r="AC51" t="str">
        <f t="shared" si="9"/>
        <v>CreatedDate</v>
      </c>
      <c r="AD51" t="str">
        <f t="shared" si="10"/>
        <v>DATETIME</v>
      </c>
      <c r="AE51" t="str">
        <f t="shared" si="11"/>
        <v/>
      </c>
      <c r="AF51" t="str">
        <f t="shared" si="12"/>
        <v>Y</v>
      </c>
      <c r="AG51" t="str">
        <f t="shared" si="13"/>
        <v/>
      </c>
      <c r="AH51" t="str">
        <f t="shared" si="14"/>
        <v/>
      </c>
      <c r="AL51" t="str">
        <f>IF($B51="","",VLOOKUP($B51,'Object Info'!$A$2:$F$13,6,0))</f>
        <v>classification</v>
      </c>
      <c r="AM51" t="str">
        <f t="shared" si="15"/>
        <v>CreatedDate</v>
      </c>
      <c r="AN51" t="str">
        <f t="shared" si="16"/>
        <v>DATETIME</v>
      </c>
      <c r="AO51" t="str">
        <f t="shared" si="17"/>
        <v/>
      </c>
      <c r="AP51" t="str">
        <f t="shared" si="18"/>
        <v>Y</v>
      </c>
      <c r="AQ51" t="str">
        <f t="shared" si="19"/>
        <v/>
      </c>
    </row>
    <row r="52" spans="1:43" x14ac:dyDescent="0.25">
      <c r="A52" t="str">
        <f t="shared" si="0"/>
        <v>LLC_BI__Classification__cCurrencyIsoCode</v>
      </c>
      <c r="B52" t="s">
        <v>68</v>
      </c>
      <c r="C52" t="str">
        <f>_xlfn.IFNA(VLOOKUP($A52,nCino_DMW!$A$2:$AI$358,7,0),"")</f>
        <v>Classification</v>
      </c>
      <c r="D52" t="s">
        <v>160</v>
      </c>
      <c r="E52" t="str">
        <f>_xlfn.IFNA(VLOOKUP($A52,nCino_DMW!$A$2:$AI$358,9,0),"")</f>
        <v>Currency</v>
      </c>
      <c r="F52" t="str">
        <f>_xlfn.IFNA(VLOOKUP($A52,nCino_DMW!$A$1:$AI$358,12,0),"")</f>
        <v>This is a picklist field that allows the user to select the applicable currency (e.g. GBP, EU, etc.)</v>
      </c>
      <c r="G52" t="str">
        <f>_xlfn.IFNA(IF(VLOOKUP($A52,nCino_DMW!$A$1:$AI$358,13,0)=0,"", VLOOKUP($A52,nCino_DMW!$A$1:$AI$358,13,0)),"")</f>
        <v>Picklist</v>
      </c>
      <c r="H52" t="str">
        <f>_xlfn.IFNA(IF(VLOOKUP($A52,nCino_DevProc!$A$2:$S$352,8,0)=0,"", VLOOKUP($A52,nCino_DevProc!$A$2:$S$352,8,0)),"")</f>
        <v>picklist</v>
      </c>
      <c r="I52" t="str">
        <f>_xlfn.IFNA(IF(VLOOKUP($A52,nCino_DMW!$A$1:$AI$358,2,0)=0,"", VLOOKUP($A52,nCino_DMW!$A$1:$AI$358,2,0)),"")</f>
        <v>See picklist options for lengths</v>
      </c>
      <c r="J52">
        <f>IF(OR(D52=0, IFERROR(VLOOKUP($A52,nCino_DevProc!$A$2:$S$352,2,0),0)=0),"", VLOOKUP($A52,nCino_DevProc!$A$2:$S$352,2,0))</f>
        <v>3</v>
      </c>
      <c r="K52" t="str">
        <f>IFERROR(IF(VLOOKUP($A52,nCino_DMW!$A$1:$AI$358,22,0)="Y", "N", IF(VLOOKUP($A52,nCino_DMW!$A$1:$AI$358,22,0)="N",  "Y", "")),"")</f>
        <v>Y</v>
      </c>
      <c r="L52" t="str">
        <f>_xlfn.IFNA(IF(VLOOKUP($A52,nCino_DevProc!$A$2:$S$352,8,0)=TRUE(), "Y", "N"),"")</f>
        <v>N</v>
      </c>
      <c r="M52" t="str">
        <f>IFERROR(IF(VLOOKUP($A52,nCino_DevProc!$A$2:$S$352,18,0)=TRUE(), "E", IF(D52="Id", "P", IF(OR(LEFT(G52, 6) = "Lookup", LEFT(G52, 6) ="Master"), "F",""))),"")</f>
        <v/>
      </c>
      <c r="N52" t="str">
        <f>_xlfn.IFNA(IF(VLOOKUP($A52,nCino_DMW!$A$1:$AI$358,4,0)="System generated", "Y", "N"),"")</f>
        <v>N</v>
      </c>
      <c r="O52" t="str">
        <f>IF(LEFT(G52,6)="lookup", G52,IF(OR(D52=0, IFERROR(VLOOKUP($A52,nCino_DevProc!$A$2:$S$352,18,0),0)=0),"", VLOOKUP($A52,nCino_DevProc!$A$2:$S$352,18,0)))</f>
        <v/>
      </c>
      <c r="P52" t="str">
        <f>IF($B52="","",VLOOKUP($B52,'Object Info'!$A$2:$F$13,3,0))</f>
        <v>rskcsp_ds_classification</v>
      </c>
      <c r="Q52" t="str">
        <f t="shared" si="1"/>
        <v>CurrencyIsoCode</v>
      </c>
      <c r="R52" t="s">
        <v>158</v>
      </c>
      <c r="S52" t="str">
        <f t="shared" si="2"/>
        <v>Y</v>
      </c>
      <c r="T52" t="str">
        <f>IF($B52="","",VLOOKUP($B52,'Object Info'!$A$2:$F$13,4,0))</f>
        <v>rskcsp_ds_classification_staging</v>
      </c>
      <c r="U52" t="str">
        <f t="shared" si="3"/>
        <v>CurrencyIsoCode</v>
      </c>
      <c r="V52" t="str">
        <f>IF(OR(LEFT(H52,9)="reference", D52=""),"STRING",VLOOKUP($H52,'DataType Conversion'!$A$8:$I$37,3,0))</f>
        <v>STRING</v>
      </c>
      <c r="W52">
        <f t="shared" si="4"/>
        <v>3</v>
      </c>
      <c r="X52" t="str">
        <f t="shared" si="5"/>
        <v>Y</v>
      </c>
      <c r="Y52" t="str">
        <f t="shared" si="6"/>
        <v/>
      </c>
      <c r="Z52" t="str">
        <f t="shared" si="7"/>
        <v>Y</v>
      </c>
      <c r="AA52" t="str">
        <f t="shared" si="8"/>
        <v/>
      </c>
      <c r="AB52" t="str">
        <f>IF($B52="","",VLOOKUP($B52,'Object Info'!$A$2:$F$13,5,0))</f>
        <v>rskcsp_ds_classification_curated</v>
      </c>
      <c r="AC52" t="str">
        <f t="shared" si="9"/>
        <v>CurrencyIsoCode</v>
      </c>
      <c r="AD52" t="str">
        <f t="shared" si="10"/>
        <v>STRING</v>
      </c>
      <c r="AE52">
        <f t="shared" si="11"/>
        <v>3</v>
      </c>
      <c r="AF52" t="str">
        <f t="shared" si="12"/>
        <v>Y</v>
      </c>
      <c r="AG52" t="str">
        <f t="shared" si="13"/>
        <v/>
      </c>
      <c r="AH52" t="str">
        <f t="shared" si="14"/>
        <v/>
      </c>
      <c r="AL52" t="str">
        <f>IF($B52="","",VLOOKUP($B52,'Object Info'!$A$2:$F$13,6,0))</f>
        <v>classification</v>
      </c>
      <c r="AM52" t="str">
        <f t="shared" si="15"/>
        <v>CurrencyIsoCode</v>
      </c>
      <c r="AN52" t="str">
        <f t="shared" si="16"/>
        <v>STRING</v>
      </c>
      <c r="AO52">
        <f t="shared" si="17"/>
        <v>3</v>
      </c>
      <c r="AP52" t="str">
        <f t="shared" si="18"/>
        <v>Y</v>
      </c>
      <c r="AQ52" t="str">
        <f t="shared" si="19"/>
        <v/>
      </c>
    </row>
    <row r="53" spans="1:43" x14ac:dyDescent="0.25">
      <c r="A53" t="str">
        <f t="shared" si="0"/>
        <v>LLC_BI__Classification__cId</v>
      </c>
      <c r="B53" t="s">
        <v>68</v>
      </c>
      <c r="C53" t="str">
        <f>_xlfn.IFNA(VLOOKUP($A53,nCino_DMW!$A$2:$AI$358,7,0),"")</f>
        <v>Classification</v>
      </c>
      <c r="D53" t="s">
        <v>143</v>
      </c>
      <c r="E53" t="str">
        <f>_xlfn.IFNA(VLOOKUP($A53,nCino_DMW!$A$2:$AI$358,9,0),"")</f>
        <v>Id</v>
      </c>
      <c r="F53" t="str">
        <f>_xlfn.IFNA(VLOOKUP($A53,nCino_DMW!$A$1:$AI$358,12,0),"")</f>
        <v>Id</v>
      </c>
      <c r="G53" t="str">
        <f>_xlfn.IFNA(IF(VLOOKUP($A53,nCino_DMW!$A$1:$AI$358,13,0)=0,"", VLOOKUP($A53,nCino_DMW!$A$1:$AI$358,13,0)),"")</f>
        <v>Id</v>
      </c>
      <c r="H53" t="str">
        <f>_xlfn.IFNA(IF(VLOOKUP($A53,nCino_DevProc!$A$2:$S$352,8,0)=0,"", VLOOKUP($A53,nCino_DevProc!$A$2:$S$352,8,0)),"")</f>
        <v>id</v>
      </c>
      <c r="I53">
        <f>_xlfn.IFNA(IF(VLOOKUP($A53,nCino_DMW!$A$1:$AI$358,2,0)=0,"", VLOOKUP($A53,nCino_DMW!$A$1:$AI$358,2,0)),"")</f>
        <v>18</v>
      </c>
      <c r="J53">
        <f>IF(OR(D53=0, IFERROR(VLOOKUP($A53,nCino_DevProc!$A$2:$S$352,2,0),0)=0),"", VLOOKUP($A53,nCino_DevProc!$A$2:$S$352,2,0))</f>
        <v>18</v>
      </c>
      <c r="K53" t="str">
        <f>IFERROR(IF(VLOOKUP($A53,nCino_DMW!$A$1:$AI$358,22,0)="Y", "N", IF(VLOOKUP($A53,nCino_DMW!$A$1:$AI$358,22,0)="N",  "Y", "")),"")</f>
        <v>Y</v>
      </c>
      <c r="L53" t="str">
        <f>_xlfn.IFNA(IF(VLOOKUP($A53,nCino_DevProc!$A$2:$S$352,8,0)=TRUE(), "Y", "N"),"")</f>
        <v>N</v>
      </c>
      <c r="M53" t="str">
        <f>IFERROR(IF(VLOOKUP($A53,nCino_DevProc!$A$2:$S$352,18,0)=TRUE(), "E", IF(D53="Id", "P", IF(OR(LEFT(G53, 6) = "Lookup", LEFT(G53, 6) ="Master"), "F",""))),"")</f>
        <v>P</v>
      </c>
      <c r="N53" t="str">
        <f>_xlfn.IFNA(IF(VLOOKUP($A53,nCino_DMW!$A$1:$AI$358,4,0)="System generated", "Y", "N"),"")</f>
        <v>Y</v>
      </c>
      <c r="O53" t="str">
        <f>IF(LEFT(G53,6)="lookup", G53,IF(OR(D53=0, IFERROR(VLOOKUP($A53,nCino_DevProc!$A$2:$S$352,18,0),0)=0),"", VLOOKUP($A53,nCino_DevProc!$A$2:$S$352,18,0)))</f>
        <v/>
      </c>
      <c r="P53" t="str">
        <f>IF($B53="","",VLOOKUP($B53,'Object Info'!$A$2:$F$13,3,0))</f>
        <v>rskcsp_ds_classification</v>
      </c>
      <c r="Q53" t="str">
        <f t="shared" si="1"/>
        <v>Id</v>
      </c>
      <c r="R53" t="s">
        <v>158</v>
      </c>
      <c r="S53" t="str">
        <f t="shared" si="2"/>
        <v>N</v>
      </c>
      <c r="T53" t="str">
        <f>IF($B53="","",VLOOKUP($B53,'Object Info'!$A$2:$F$13,4,0))</f>
        <v>rskcsp_ds_classification_staging</v>
      </c>
      <c r="U53" t="str">
        <f t="shared" si="3"/>
        <v>Id</v>
      </c>
      <c r="V53" t="str">
        <f>IF(OR(LEFT(H53,9)="reference", D53=""),"STRING",VLOOKUP($H53,'DataType Conversion'!$A$8:$I$37,3,0))</f>
        <v>STRING</v>
      </c>
      <c r="W53">
        <f t="shared" si="4"/>
        <v>18</v>
      </c>
      <c r="X53" t="str">
        <f t="shared" si="5"/>
        <v>N</v>
      </c>
      <c r="Y53" t="str">
        <f t="shared" si="6"/>
        <v>C</v>
      </c>
      <c r="Z53" t="str">
        <f t="shared" si="7"/>
        <v>N</v>
      </c>
      <c r="AA53" t="str">
        <f t="shared" si="8"/>
        <v/>
      </c>
      <c r="AB53" t="str">
        <f>IF($B53="","",VLOOKUP($B53,'Object Info'!$A$2:$F$13,5,0))</f>
        <v>rskcsp_ds_classification_curated</v>
      </c>
      <c r="AC53" t="str">
        <f t="shared" si="9"/>
        <v>Id</v>
      </c>
      <c r="AD53" t="str">
        <f t="shared" si="10"/>
        <v>STRING</v>
      </c>
      <c r="AE53">
        <f t="shared" si="11"/>
        <v>18</v>
      </c>
      <c r="AF53" t="str">
        <f t="shared" si="12"/>
        <v>N</v>
      </c>
      <c r="AG53" t="str">
        <f t="shared" si="13"/>
        <v>P</v>
      </c>
      <c r="AH53" t="str">
        <f t="shared" si="14"/>
        <v/>
      </c>
      <c r="AL53" t="str">
        <f>IF($B53="","",VLOOKUP($B53,'Object Info'!$A$2:$F$13,6,0))</f>
        <v>classification</v>
      </c>
      <c r="AM53" t="str">
        <f t="shared" si="15"/>
        <v>Id</v>
      </c>
      <c r="AN53" t="str">
        <f t="shared" si="16"/>
        <v>STRING</v>
      </c>
      <c r="AO53">
        <f t="shared" si="17"/>
        <v>18</v>
      </c>
      <c r="AP53" t="str">
        <f t="shared" si="18"/>
        <v>N</v>
      </c>
      <c r="AQ53" t="str">
        <f t="shared" si="19"/>
        <v>P</v>
      </c>
    </row>
    <row r="54" spans="1:43" x14ac:dyDescent="0.25">
      <c r="A54" t="str">
        <f t="shared" si="0"/>
        <v>LLC_BI__Classification__cLastModifiedById</v>
      </c>
      <c r="B54" t="s">
        <v>68</v>
      </c>
      <c r="C54" t="str">
        <f>_xlfn.IFNA(VLOOKUP($A54,nCino_DMW!$A$2:$AI$358,7,0),"")</f>
        <v>Classification</v>
      </c>
      <c r="D54" t="s">
        <v>175</v>
      </c>
      <c r="E54" t="str">
        <f>_xlfn.IFNA(VLOOKUP($A54,nCino_DMW!$A$2:$AI$358,9,0),"")</f>
        <v>Last Modified By</v>
      </c>
      <c r="F54" t="str">
        <f>_xlfn.IFNA(VLOOKUP($A54,nCino_DMW!$A$1:$AI$358,12,0),"")</f>
        <v>Last modified by user.</v>
      </c>
      <c r="G54" t="str">
        <f>_xlfn.IFNA(IF(VLOOKUP($A54,nCino_DMW!$A$1:$AI$358,13,0)=0,"", VLOOKUP($A54,nCino_DMW!$A$1:$AI$358,13,0)),"")</f>
        <v>Lookup(User)</v>
      </c>
      <c r="H54" t="str">
        <f>_xlfn.IFNA(IF(VLOOKUP($A54,nCino_DevProc!$A$2:$S$352,8,0)=0,"", VLOOKUP($A54,nCino_DevProc!$A$2:$S$352,8,0)),"")</f>
        <v>reference(User)</v>
      </c>
      <c r="I54">
        <f>_xlfn.IFNA(IF(VLOOKUP($A54,nCino_DMW!$A$1:$AI$358,2,0)=0,"", VLOOKUP($A54,nCino_DMW!$A$1:$AI$358,2,0)),"")</f>
        <v>18</v>
      </c>
      <c r="J54">
        <f>IF(OR(D54=0, IFERROR(VLOOKUP($A54,nCino_DevProc!$A$2:$S$352,2,0),0)=0),"", VLOOKUP($A54,nCino_DevProc!$A$2:$S$352,2,0))</f>
        <v>18</v>
      </c>
      <c r="K54" t="str">
        <f>IFERROR(IF(VLOOKUP($A54,nCino_DMW!$A$1:$AI$358,22,0)="Y", "N", IF(VLOOKUP($A54,nCino_DMW!$A$1:$AI$358,22,0)="N",  "Y", "")),"")</f>
        <v>Y</v>
      </c>
      <c r="L54" t="str">
        <f>_xlfn.IFNA(IF(VLOOKUP($A54,nCino_DevProc!$A$2:$S$352,8,0)=TRUE(), "Y", "N"),"")</f>
        <v>N</v>
      </c>
      <c r="M54" t="str">
        <f>IFERROR(IF(VLOOKUP($A54,nCino_DevProc!$A$2:$S$352,18,0)=TRUE(), "E", IF(D54="Id", "P", IF(OR(LEFT(G54, 6) = "Lookup", LEFT(G54, 6) ="Master"), "F",""))),"")</f>
        <v>F</v>
      </c>
      <c r="N54" t="str">
        <f>_xlfn.IFNA(IF(VLOOKUP($A54,nCino_DMW!$A$1:$AI$358,4,0)="System generated", "Y", "N"),"")</f>
        <v>Y</v>
      </c>
      <c r="O54" t="str">
        <f>IF(LEFT(G54,6)="lookup", G54,IF(OR(D54=0, IFERROR(VLOOKUP($A54,nCino_DevProc!$A$2:$S$352,18,0),0)=0),"", VLOOKUP($A54,nCino_DevProc!$A$2:$S$352,18,0)))</f>
        <v>Lookup(User)</v>
      </c>
      <c r="P54" t="str">
        <f>IF($B54="","",VLOOKUP($B54,'Object Info'!$A$2:$F$13,3,0))</f>
        <v>rskcsp_ds_classification</v>
      </c>
      <c r="Q54" t="str">
        <f t="shared" si="1"/>
        <v>LastModifiedById</v>
      </c>
      <c r="R54" t="s">
        <v>158</v>
      </c>
      <c r="S54" t="str">
        <f t="shared" si="2"/>
        <v>N</v>
      </c>
      <c r="T54" t="str">
        <f>IF($B54="","",VLOOKUP($B54,'Object Info'!$A$2:$F$13,4,0))</f>
        <v>rskcsp_ds_classification_staging</v>
      </c>
      <c r="U54" t="str">
        <f t="shared" si="3"/>
        <v>LastModifiedById</v>
      </c>
      <c r="V54" t="str">
        <f>IF(OR(LEFT(H54,9)="reference", D54=""),"STRING",VLOOKUP($H54,'DataType Conversion'!$A$8:$I$37,3,0))</f>
        <v>STRING</v>
      </c>
      <c r="W54">
        <f t="shared" si="4"/>
        <v>18</v>
      </c>
      <c r="X54" t="str">
        <f t="shared" si="5"/>
        <v>N</v>
      </c>
      <c r="Y54" t="str">
        <f t="shared" si="6"/>
        <v/>
      </c>
      <c r="Z54" t="str">
        <f t="shared" si="7"/>
        <v>N</v>
      </c>
      <c r="AA54" t="str">
        <f t="shared" si="8"/>
        <v/>
      </c>
      <c r="AB54" t="str">
        <f>IF($B54="","",VLOOKUP($B54,'Object Info'!$A$2:$F$13,5,0))</f>
        <v>rskcsp_ds_classification_curated</v>
      </c>
      <c r="AC54" t="str">
        <f t="shared" si="9"/>
        <v>LastModifiedById</v>
      </c>
      <c r="AD54" t="str">
        <f t="shared" si="10"/>
        <v>STRING</v>
      </c>
      <c r="AE54">
        <f t="shared" si="11"/>
        <v>18</v>
      </c>
      <c r="AF54" t="str">
        <f t="shared" si="12"/>
        <v>N</v>
      </c>
      <c r="AG54" t="str">
        <f t="shared" si="13"/>
        <v>F</v>
      </c>
      <c r="AH54" t="str">
        <f t="shared" si="14"/>
        <v/>
      </c>
      <c r="AL54" t="str">
        <f>IF($B54="","",VLOOKUP($B54,'Object Info'!$A$2:$F$13,6,0))</f>
        <v>classification</v>
      </c>
      <c r="AM54" t="str">
        <f t="shared" si="15"/>
        <v>LastModifiedById</v>
      </c>
      <c r="AN54" t="str">
        <f t="shared" si="16"/>
        <v>STRING</v>
      </c>
      <c r="AO54">
        <f t="shared" si="17"/>
        <v>18</v>
      </c>
      <c r="AP54" t="str">
        <f t="shared" si="18"/>
        <v>N</v>
      </c>
      <c r="AQ54" t="str">
        <f t="shared" si="19"/>
        <v>F</v>
      </c>
    </row>
    <row r="55" spans="1:43" x14ac:dyDescent="0.25">
      <c r="A55" t="str">
        <f t="shared" si="0"/>
        <v>LLC_BI__Classification__cLastModifiedDate</v>
      </c>
      <c r="B55" t="s">
        <v>68</v>
      </c>
      <c r="C55" t="str">
        <f>_xlfn.IFNA(VLOOKUP($A55,nCino_DMW!$A$2:$AI$358,7,0),"")</f>
        <v>Classification</v>
      </c>
      <c r="D55" t="s">
        <v>172</v>
      </c>
      <c r="E55" t="str">
        <f>_xlfn.IFNA(VLOOKUP($A55,nCino_DMW!$A$2:$AI$358,9,0),"")</f>
        <v>Last Modified Date</v>
      </c>
      <c r="F55" t="str">
        <f>_xlfn.IFNA(VLOOKUP($A55,nCino_DMW!$A$1:$AI$358,12,0),"")</f>
        <v>Last modified date.</v>
      </c>
      <c r="G55" t="str">
        <f>_xlfn.IFNA(IF(VLOOKUP($A55,nCino_DMW!$A$1:$AI$358,13,0)=0,"", VLOOKUP($A55,nCino_DMW!$A$1:$AI$358,13,0)),"")</f>
        <v>Date Time</v>
      </c>
      <c r="H55" t="str">
        <f>_xlfn.IFNA(IF(VLOOKUP($A55,nCino_DevProc!$A$2:$S$352,8,0)=0,"", VLOOKUP($A55,nCino_DevProc!$A$2:$S$352,8,0)),"")</f>
        <v>datetime</v>
      </c>
      <c r="I55" t="str">
        <f>_xlfn.IFNA(IF(VLOOKUP($A55,nCino_DMW!$A$1:$AI$358,2,0)=0,"", VLOOKUP($A55,nCino_DMW!$A$1:$AI$358,2,0)),"")</f>
        <v/>
      </c>
      <c r="J55" t="str">
        <f>IF(OR(D55=0, IFERROR(VLOOKUP($A55,nCino_DevProc!$A$2:$S$352,2,0),0)=0),"", VLOOKUP($A55,nCino_DevProc!$A$2:$S$352,2,0))</f>
        <v/>
      </c>
      <c r="K55" t="str">
        <f>IFERROR(IF(VLOOKUP($A55,nCino_DMW!$A$1:$AI$358,22,0)="Y", "N", IF(VLOOKUP($A55,nCino_DMW!$A$1:$AI$358,22,0)="N",  "Y", "")),"")</f>
        <v>Y</v>
      </c>
      <c r="L55" t="str">
        <f>_xlfn.IFNA(IF(VLOOKUP($A55,nCino_DevProc!$A$2:$S$352,8,0)=TRUE(), "Y", "N"),"")</f>
        <v>N</v>
      </c>
      <c r="M55" t="str">
        <f>IFERROR(IF(VLOOKUP($A55,nCino_DevProc!$A$2:$S$352,18,0)=TRUE(), "E", IF(D55="Id", "P", IF(OR(LEFT(G55, 6) = "Lookup", LEFT(G55, 6) ="Master"), "F",""))),"")</f>
        <v/>
      </c>
      <c r="N55" t="str">
        <f>_xlfn.IFNA(IF(VLOOKUP($A55,nCino_DMW!$A$1:$AI$358,4,0)="System generated", "Y", "N"),"")</f>
        <v>Y</v>
      </c>
      <c r="O55" t="str">
        <f>IF(LEFT(G55,6)="lookup", G55,IF(OR(D55=0, IFERROR(VLOOKUP($A55,nCino_DevProc!$A$2:$S$352,18,0),0)=0),"", VLOOKUP($A55,nCino_DevProc!$A$2:$S$352,18,0)))</f>
        <v/>
      </c>
      <c r="P55" t="str">
        <f>IF($B55="","",VLOOKUP($B55,'Object Info'!$A$2:$F$13,3,0))</f>
        <v>rskcsp_ds_classification</v>
      </c>
      <c r="Q55" t="str">
        <f t="shared" si="1"/>
        <v>LastModifiedDate</v>
      </c>
      <c r="R55" t="s">
        <v>158</v>
      </c>
      <c r="S55" t="str">
        <f t="shared" si="2"/>
        <v>N</v>
      </c>
      <c r="T55" t="str">
        <f>IF($B55="","",VLOOKUP($B55,'Object Info'!$A$2:$F$13,4,0))</f>
        <v>rskcsp_ds_classification_staging</v>
      </c>
      <c r="U55" t="str">
        <f t="shared" si="3"/>
        <v>LastModifiedDate</v>
      </c>
      <c r="V55" t="str">
        <f>IF(OR(LEFT(H55,9)="reference", D55=""),"STRING",VLOOKUP($H55,'DataType Conversion'!$A$8:$I$37,3,0))</f>
        <v>DATETIME</v>
      </c>
      <c r="W55" t="str">
        <f t="shared" si="4"/>
        <v/>
      </c>
      <c r="X55" t="str">
        <f t="shared" si="5"/>
        <v>N</v>
      </c>
      <c r="Y55" t="str">
        <f t="shared" si="6"/>
        <v>C</v>
      </c>
      <c r="Z55" t="str">
        <f t="shared" si="7"/>
        <v>N</v>
      </c>
      <c r="AA55" t="str">
        <f t="shared" si="8"/>
        <v/>
      </c>
      <c r="AB55" t="str">
        <f>IF($B55="","",VLOOKUP($B55,'Object Info'!$A$2:$F$13,5,0))</f>
        <v>rskcsp_ds_classification_curated</v>
      </c>
      <c r="AC55" t="str">
        <f t="shared" si="9"/>
        <v>LastModifiedDate</v>
      </c>
      <c r="AD55" t="str">
        <f t="shared" si="10"/>
        <v>DATETIME</v>
      </c>
      <c r="AE55" t="str">
        <f t="shared" si="11"/>
        <v/>
      </c>
      <c r="AF55" t="str">
        <f t="shared" si="12"/>
        <v>N</v>
      </c>
      <c r="AG55" t="str">
        <f t="shared" si="13"/>
        <v/>
      </c>
      <c r="AH55" t="str">
        <f t="shared" si="14"/>
        <v>Must be latest date for the record id in Staging, and date must be t-1</v>
      </c>
      <c r="AL55" t="str">
        <f>IF($B55="","",VLOOKUP($B55,'Object Info'!$A$2:$F$13,6,0))</f>
        <v>classification</v>
      </c>
      <c r="AM55" t="str">
        <f t="shared" si="15"/>
        <v>LastModifiedDate</v>
      </c>
      <c r="AN55" t="str">
        <f t="shared" si="16"/>
        <v>DATETIME</v>
      </c>
      <c r="AO55" t="str">
        <f t="shared" si="17"/>
        <v/>
      </c>
      <c r="AP55" t="str">
        <f t="shared" si="18"/>
        <v>N</v>
      </c>
      <c r="AQ55" t="str">
        <f t="shared" si="19"/>
        <v/>
      </c>
    </row>
    <row r="56" spans="1:43" x14ac:dyDescent="0.25">
      <c r="A56" t="str">
        <f t="shared" si="0"/>
        <v>LLC_BI__Classification__cLLC_BI__lookupKey__c</v>
      </c>
      <c r="B56" t="s">
        <v>68</v>
      </c>
      <c r="C56" t="str">
        <f>_xlfn.IFNA(VLOOKUP($A56,nCino_DMW!$A$2:$AI$358,7,0),"")</f>
        <v>Classification</v>
      </c>
      <c r="D56" t="s">
        <v>192</v>
      </c>
      <c r="E56" t="str">
        <f>_xlfn.IFNA(VLOOKUP($A56,nCino_DMW!$A$2:$AI$358,9,0),"")</f>
        <v>lookupKey</v>
      </c>
      <c r="F56" t="str">
        <f>_xlfn.IFNA(VLOOKUP($A56,nCino_DMW!$A$1:$AI$358,12,0),"")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56" t="str">
        <f>_xlfn.IFNA(IF(VLOOKUP($A56,nCino_DMW!$A$1:$AI$358,13,0)=0,"", VLOOKUP($A56,nCino_DMW!$A$1:$AI$358,13,0)),"")</f>
        <v>Text</v>
      </c>
      <c r="H56" t="str">
        <f>_xlfn.IFNA(IF(VLOOKUP($A56,nCino_DevProc!$A$2:$S$352,8,0)=0,"", VLOOKUP($A56,nCino_DevProc!$A$2:$S$352,8,0)),"")</f>
        <v>string</v>
      </c>
      <c r="I56">
        <f>_xlfn.IFNA(IF(VLOOKUP($A56,nCino_DMW!$A$1:$AI$358,2,0)=0,"", VLOOKUP($A56,nCino_DMW!$A$1:$AI$358,2,0)),"")</f>
        <v>255</v>
      </c>
      <c r="J56">
        <f>IF(OR(D56=0, IFERROR(VLOOKUP($A56,nCino_DevProc!$A$2:$S$352,2,0),0)=0),"", VLOOKUP($A56,nCino_DevProc!$A$2:$S$352,2,0))</f>
        <v>255</v>
      </c>
      <c r="K56" t="str">
        <f>IFERROR(IF(VLOOKUP($A56,nCino_DMW!$A$1:$AI$358,22,0)="Y", "N", IF(VLOOKUP($A56,nCino_DMW!$A$1:$AI$358,22,0)="N",  "Y", "")),"")</f>
        <v>Y</v>
      </c>
      <c r="L56" t="str">
        <f>_xlfn.IFNA(IF(VLOOKUP($A56,nCino_DevProc!$A$2:$S$352,8,0)=TRUE(), "Y", "N"),"")</f>
        <v>N</v>
      </c>
      <c r="M56" t="str">
        <f>IFERROR(IF(VLOOKUP($A56,nCino_DevProc!$A$2:$S$352,18,0)=TRUE(), "E", IF(D56="Id", "P", IF(OR(LEFT(G56, 6) = "Lookup", LEFT(G56, 6) ="Master"), "F",""))),"")</f>
        <v/>
      </c>
      <c r="N56" t="str">
        <f>_xlfn.IFNA(IF(VLOOKUP($A56,nCino_DMW!$A$1:$AI$358,4,0)="System generated", "Y", "N"),"")</f>
        <v>N</v>
      </c>
      <c r="O56" t="str">
        <f>IF(LEFT(G56,6)="lookup", G56,IF(OR(D56=0, IFERROR(VLOOKUP($A56,nCino_DevProc!$A$2:$S$352,18,0),0)=0),"", VLOOKUP($A56,nCino_DevProc!$A$2:$S$352,18,0)))</f>
        <v/>
      </c>
      <c r="P56" t="str">
        <f>IF($B56="","",VLOOKUP($B56,'Object Info'!$A$2:$F$13,3,0))</f>
        <v>rskcsp_ds_classification</v>
      </c>
      <c r="Q56" t="str">
        <f t="shared" si="1"/>
        <v>LLC_BI__lookupKey__c</v>
      </c>
      <c r="R56" t="s">
        <v>158</v>
      </c>
      <c r="S56" t="str">
        <f t="shared" si="2"/>
        <v>Y</v>
      </c>
      <c r="T56" t="str">
        <f>IF($B56="","",VLOOKUP($B56,'Object Info'!$A$2:$F$13,4,0))</f>
        <v>rskcsp_ds_classification_staging</v>
      </c>
      <c r="U56" t="str">
        <f t="shared" si="3"/>
        <v>LLC_BI__lookupKey__c</v>
      </c>
      <c r="V56" t="str">
        <f>IF(OR(LEFT(H56,9)="reference", D56=""),"STRING",VLOOKUP($H56,'DataType Conversion'!$A$8:$I$37,3,0))</f>
        <v>STRING</v>
      </c>
      <c r="W56">
        <f t="shared" si="4"/>
        <v>255</v>
      </c>
      <c r="X56" t="str">
        <f t="shared" si="5"/>
        <v>Y</v>
      </c>
      <c r="Y56" t="str">
        <f t="shared" si="6"/>
        <v/>
      </c>
      <c r="Z56" t="str">
        <f t="shared" si="7"/>
        <v>N</v>
      </c>
      <c r="AA56" t="str">
        <f t="shared" si="8"/>
        <v/>
      </c>
      <c r="AB56" t="str">
        <f>IF($B56="","",VLOOKUP($B56,'Object Info'!$A$2:$F$13,5,0))</f>
        <v>rskcsp_ds_classification_curated</v>
      </c>
      <c r="AC56" t="str">
        <f t="shared" si="9"/>
        <v>LLC_BI__lookupKey__c</v>
      </c>
      <c r="AD56" t="str">
        <f t="shared" si="10"/>
        <v>STRING</v>
      </c>
      <c r="AE56">
        <f t="shared" si="11"/>
        <v>255</v>
      </c>
      <c r="AF56" t="str">
        <f t="shared" si="12"/>
        <v>Y</v>
      </c>
      <c r="AG56" t="str">
        <f t="shared" si="13"/>
        <v/>
      </c>
      <c r="AH56" t="str">
        <f t="shared" si="14"/>
        <v/>
      </c>
      <c r="AL56" t="str">
        <f>IF($B56="","",VLOOKUP($B56,'Object Info'!$A$2:$F$13,6,0))</f>
        <v>classification</v>
      </c>
      <c r="AM56" t="str">
        <f t="shared" si="15"/>
        <v>lookupKey</v>
      </c>
      <c r="AN56" t="str">
        <f t="shared" si="16"/>
        <v>STRING</v>
      </c>
      <c r="AO56">
        <f t="shared" si="17"/>
        <v>255</v>
      </c>
      <c r="AP56" t="str">
        <f t="shared" si="18"/>
        <v>Y</v>
      </c>
      <c r="AQ56" t="str">
        <f t="shared" si="19"/>
        <v/>
      </c>
    </row>
    <row r="57" spans="1:43" x14ac:dyDescent="0.25">
      <c r="A57" t="str">
        <f t="shared" si="0"/>
        <v>LLC_BI__Classification__cOwnerId</v>
      </c>
      <c r="B57" t="s">
        <v>68</v>
      </c>
      <c r="C57" t="str">
        <f>_xlfn.IFNA(VLOOKUP($A57,nCino_DMW!$A$2:$AI$358,7,0),"")</f>
        <v>Classification</v>
      </c>
      <c r="D57" t="s">
        <v>148</v>
      </c>
      <c r="E57" t="str">
        <f>_xlfn.IFNA(VLOOKUP($A57,nCino_DMW!$A$2:$AI$358,9,0),"")</f>
        <v>Owner</v>
      </c>
      <c r="F57" t="str">
        <f>_xlfn.IFNA(VLOOKUP($A57,nCino_DMW!$A$1:$AI$358,12,0),"")</f>
        <v>Record owner.</v>
      </c>
      <c r="G57" t="str">
        <f>_xlfn.IFNA(IF(VLOOKUP($A57,nCino_DMW!$A$1:$AI$358,13,0)=0,"", VLOOKUP($A57,nCino_DMW!$A$1:$AI$358,13,0)),"")</f>
        <v>Lookup(User,Group)</v>
      </c>
      <c r="H57" t="str">
        <f>_xlfn.IFNA(IF(VLOOKUP($A57,nCino_DevProc!$A$2:$S$352,8,0)=0,"", VLOOKUP($A57,nCino_DevProc!$A$2:$S$352,8,0)),"")</f>
        <v>reference(Group,User)</v>
      </c>
      <c r="I57">
        <f>_xlfn.IFNA(IF(VLOOKUP($A57,nCino_DMW!$A$1:$AI$358,2,0)=0,"", VLOOKUP($A57,nCino_DMW!$A$1:$AI$358,2,0)),"")</f>
        <v>18</v>
      </c>
      <c r="J57">
        <f>IF(OR(D57=0, IFERROR(VLOOKUP($A57,nCino_DevProc!$A$2:$S$352,2,0),0)=0),"", VLOOKUP($A57,nCino_DevProc!$A$2:$S$352,2,0))</f>
        <v>18</v>
      </c>
      <c r="K57" t="str">
        <f>IFERROR(IF(VLOOKUP($A57,nCino_DMW!$A$1:$AI$358,22,0)="Y", "N", IF(VLOOKUP($A57,nCino_DMW!$A$1:$AI$358,22,0)="N",  "Y", "")),"")</f>
        <v>Y</v>
      </c>
      <c r="L57" t="str">
        <f>_xlfn.IFNA(IF(VLOOKUP($A57,nCino_DevProc!$A$2:$S$352,8,0)=TRUE(), "Y", "N"),"")</f>
        <v>N</v>
      </c>
      <c r="M57" t="str">
        <f>IFERROR(IF(VLOOKUP($A57,nCino_DevProc!$A$2:$S$352,18,0)=TRUE(), "E", IF(D57="Id", "P", IF(OR(LEFT(G57, 6) = "Lookup", LEFT(G57, 6) ="Master"), "F",""))),"")</f>
        <v>F</v>
      </c>
      <c r="N57" t="str">
        <f>_xlfn.IFNA(IF(VLOOKUP($A57,nCino_DMW!$A$1:$AI$358,4,0)="System generated", "Y", "N"),"")</f>
        <v>N</v>
      </c>
      <c r="O57" t="str">
        <f>IF(LEFT(G57,6)="lookup", G57,IF(OR(D57=0, IFERROR(VLOOKUP($A57,nCino_DevProc!$A$2:$S$352,18,0),0)=0),"", VLOOKUP($A57,nCino_DevProc!$A$2:$S$352,18,0)))</f>
        <v>Lookup(User,Group)</v>
      </c>
      <c r="P57" t="str">
        <f>IF($B57="","",VLOOKUP($B57,'Object Info'!$A$2:$F$13,3,0))</f>
        <v>rskcsp_ds_classification</v>
      </c>
      <c r="Q57" t="str">
        <f t="shared" si="1"/>
        <v>OwnerId</v>
      </c>
      <c r="R57" t="s">
        <v>158</v>
      </c>
      <c r="S57" t="str">
        <f t="shared" si="2"/>
        <v>Y</v>
      </c>
      <c r="T57" t="str">
        <f>IF($B57="","",VLOOKUP($B57,'Object Info'!$A$2:$F$13,4,0))</f>
        <v>rskcsp_ds_classification_staging</v>
      </c>
      <c r="U57" t="str">
        <f t="shared" si="3"/>
        <v>OwnerId</v>
      </c>
      <c r="V57" t="str">
        <f>IF(OR(LEFT(H57,9)="reference", D57=""),"STRING",VLOOKUP($H57,'DataType Conversion'!$A$8:$I$37,3,0))</f>
        <v>STRING</v>
      </c>
      <c r="W57">
        <f t="shared" si="4"/>
        <v>18</v>
      </c>
      <c r="X57" t="str">
        <f t="shared" si="5"/>
        <v>Y</v>
      </c>
      <c r="Y57" t="str">
        <f t="shared" si="6"/>
        <v/>
      </c>
      <c r="Z57" t="str">
        <f t="shared" si="7"/>
        <v>N</v>
      </c>
      <c r="AA57" t="str">
        <f t="shared" si="8"/>
        <v/>
      </c>
      <c r="AB57" t="str">
        <f>IF($B57="","",VLOOKUP($B57,'Object Info'!$A$2:$F$13,5,0))</f>
        <v>rskcsp_ds_classification_curated</v>
      </c>
      <c r="AC57" t="str">
        <f t="shared" si="9"/>
        <v>OwnerId</v>
      </c>
      <c r="AD57" t="str">
        <f t="shared" si="10"/>
        <v>STRING</v>
      </c>
      <c r="AE57">
        <f t="shared" si="11"/>
        <v>18</v>
      </c>
      <c r="AF57" t="str">
        <f t="shared" si="12"/>
        <v>Y</v>
      </c>
      <c r="AG57" t="str">
        <f t="shared" si="13"/>
        <v>F</v>
      </c>
      <c r="AH57" t="str">
        <f t="shared" si="14"/>
        <v/>
      </c>
      <c r="AL57" t="str">
        <f>IF($B57="","",VLOOKUP($B57,'Object Info'!$A$2:$F$13,6,0))</f>
        <v>classification</v>
      </c>
      <c r="AM57" t="str">
        <f t="shared" si="15"/>
        <v>OwnerId</v>
      </c>
      <c r="AN57" t="str">
        <f t="shared" si="16"/>
        <v>STRING</v>
      </c>
      <c r="AO57">
        <f t="shared" si="17"/>
        <v>18</v>
      </c>
      <c r="AP57" t="str">
        <f t="shared" si="18"/>
        <v>Y</v>
      </c>
      <c r="AQ57" t="str">
        <f t="shared" si="19"/>
        <v>F</v>
      </c>
    </row>
    <row r="58" spans="1:43" x14ac:dyDescent="0.25">
      <c r="A58" t="str">
        <f t="shared" si="0"/>
        <v>LLC_BI__Spread_Statement_Type__cLLC_BI__Allow_Record_Filtering__c</v>
      </c>
      <c r="B58" t="s">
        <v>96</v>
      </c>
      <c r="C58" t="str">
        <f>_xlfn.IFNA(VLOOKUP($A58,nCino_DMW!$A$2:$AI$358,7,0),"")</f>
        <v>Spread Statement Template</v>
      </c>
      <c r="D58" t="s">
        <v>673</v>
      </c>
      <c r="E58" t="str">
        <f>_xlfn.IFNA(VLOOKUP($A58,nCino_DMW!$A$2:$AI$358,9,0),"")</f>
        <v>Allow Record Filtering</v>
      </c>
      <c r="F58" t="str">
        <f>_xlfn.IFNA(VLOOKUP($A58,nCino_DMW!$A$1:$AI$358,12,0),"")</f>
        <v>This field is optional. It is populated through the Salesforce layout. When enabled, spread statement records (chart of accounts) can be filtered when a group header is clicked on. When disabled, the filter does not appear. By default, this is disabled.</v>
      </c>
      <c r="G58" t="str">
        <f>_xlfn.IFNA(IF(VLOOKUP($A58,nCino_DMW!$A$1:$AI$358,13,0)=0,"", VLOOKUP($A58,nCino_DMW!$A$1:$AI$358,13,0)),"")</f>
        <v>Checkbox</v>
      </c>
      <c r="H58" t="str">
        <f>_xlfn.IFNA(IF(VLOOKUP($A58,nCino_DevProc!$A$2:$S$352,8,0)=0,"", VLOOKUP($A58,nCino_DevProc!$A$2:$S$352,8,0)),"")</f>
        <v>boolean</v>
      </c>
      <c r="I58" t="str">
        <f>_xlfn.IFNA(IF(VLOOKUP($A58,nCino_DMW!$A$1:$AI$358,2,0)=0,"", VLOOKUP($A58,nCino_DMW!$A$1:$AI$358,2,0)),"")</f>
        <v>Boolean (True/False)</v>
      </c>
      <c r="J58" t="str">
        <f>IF(OR(D58=0, IFERROR(VLOOKUP($A58,nCino_DevProc!$A$2:$S$352,2,0),0)=0),"", VLOOKUP($A58,nCino_DevProc!$A$2:$S$352,2,0))</f>
        <v/>
      </c>
      <c r="K58" t="str">
        <f>IFERROR(IF(VLOOKUP($A58,nCino_DMW!$A$1:$AI$358,22,0)="Y", "N", IF(VLOOKUP($A58,nCino_DMW!$A$1:$AI$358,22,0)="N",  "Y", "")),"")</f>
        <v>Y</v>
      </c>
      <c r="L58" t="str">
        <f>_xlfn.IFNA(IF(VLOOKUP($A58,nCino_DevProc!$A$2:$S$352,8,0)=TRUE(), "Y", "N"),"")</f>
        <v>N</v>
      </c>
      <c r="M58" t="str">
        <f>IFERROR(IF(VLOOKUP($A58,nCino_DevProc!$A$2:$S$352,18,0)=TRUE(), "E", IF(D58="Id", "P", IF(OR(LEFT(G58, 6) = "Lookup", LEFT(G58, 6) ="Master"), "F",""))),"")</f>
        <v/>
      </c>
      <c r="N58" t="str">
        <f>_xlfn.IFNA(IF(VLOOKUP($A58,nCino_DMW!$A$1:$AI$358,4,0)="System generated", "Y", "N"),"")</f>
        <v>N</v>
      </c>
      <c r="O58" t="str">
        <f>IF(LEFT(G58,6)="lookup", G58,IF(OR(D58=0, IFERROR(VLOOKUP($A58,nCino_DevProc!$A$2:$S$352,18,0),0)=0),"", VLOOKUP($A58,nCino_DevProc!$A$2:$S$352,18,0)))</f>
        <v/>
      </c>
      <c r="P58" t="str">
        <f>IF($B58="","",VLOOKUP($B58,'Object Info'!$A$2:$F$13,3,0))</f>
        <v>rskcsp_ds_spread_statement_type</v>
      </c>
      <c r="Q58" t="str">
        <f t="shared" si="1"/>
        <v>LLC_BI__Allow_Record_Filtering__c</v>
      </c>
      <c r="R58" t="s">
        <v>158</v>
      </c>
      <c r="S58" t="str">
        <f t="shared" si="2"/>
        <v>Y</v>
      </c>
      <c r="T58" t="str">
        <f>IF($B58="","",VLOOKUP($B58,'Object Info'!$A$2:$F$13,4,0))</f>
        <v>rskcsp_ds_spread_statement_type_staging</v>
      </c>
      <c r="U58" t="str">
        <f t="shared" si="3"/>
        <v>LLC_BI__Allow_Record_Filtering__c</v>
      </c>
      <c r="V58" t="str">
        <f>IF(OR(LEFT(H58,9)="reference", D58=""),"STRING",VLOOKUP($H58,'DataType Conversion'!$A$8:$I$37,3,0))</f>
        <v>BOOL</v>
      </c>
      <c r="W58" t="str">
        <f t="shared" si="4"/>
        <v/>
      </c>
      <c r="X58" t="str">
        <f t="shared" si="5"/>
        <v>Y</v>
      </c>
      <c r="Y58" t="str">
        <f t="shared" si="6"/>
        <v/>
      </c>
      <c r="Z58" t="str">
        <f t="shared" si="7"/>
        <v>N</v>
      </c>
      <c r="AA58" t="str">
        <f t="shared" si="8"/>
        <v/>
      </c>
      <c r="AB58" t="str">
        <f>IF($B58="","",VLOOKUP($B58,'Object Info'!$A$2:$F$13,5,0))</f>
        <v>rskcsp_ds_spread_statement_type_curated</v>
      </c>
      <c r="AC58" t="str">
        <f t="shared" si="9"/>
        <v>LLC_BI__Allow_Record_Filtering__c</v>
      </c>
      <c r="AD58" t="str">
        <f t="shared" si="10"/>
        <v>BOOL</v>
      </c>
      <c r="AE58" t="str">
        <f t="shared" si="11"/>
        <v/>
      </c>
      <c r="AF58" t="str">
        <f t="shared" si="12"/>
        <v>Y</v>
      </c>
      <c r="AG58" t="str">
        <f t="shared" si="13"/>
        <v/>
      </c>
      <c r="AH58" t="str">
        <f t="shared" si="14"/>
        <v/>
      </c>
      <c r="AL58" t="str">
        <f>IF($B58="","",VLOOKUP($B58,'Object Info'!$A$2:$F$13,6,0))</f>
        <v>spread_statement_type</v>
      </c>
      <c r="AM58" t="str">
        <f t="shared" si="15"/>
        <v>Allow_Record_Filtering</v>
      </c>
      <c r="AN58" t="str">
        <f t="shared" si="16"/>
        <v>BOOL</v>
      </c>
      <c r="AO58" t="str">
        <f t="shared" si="17"/>
        <v/>
      </c>
      <c r="AP58" t="str">
        <f t="shared" si="18"/>
        <v>Y</v>
      </c>
      <c r="AQ58" t="str">
        <f t="shared" si="19"/>
        <v/>
      </c>
    </row>
    <row r="59" spans="1:43" x14ac:dyDescent="0.25">
      <c r="A59" t="str">
        <f t="shared" si="0"/>
        <v>LLC_BI__Spread_Statement_Type__cLLC_BI__Balance_Total__c</v>
      </c>
      <c r="B59" t="s">
        <v>96</v>
      </c>
      <c r="C59" t="str">
        <f>_xlfn.IFNA(VLOOKUP($A59,nCino_DMW!$A$2:$AI$358,7,0),"")</f>
        <v>Spread Statement Template</v>
      </c>
      <c r="D59" t="s">
        <v>677</v>
      </c>
      <c r="E59" t="str">
        <f>_xlfn.IFNA(VLOOKUP($A59,nCino_DMW!$A$2:$AI$358,9,0),"")</f>
        <v>Balance Total</v>
      </c>
      <c r="F59" t="str">
        <f>_xlfn.IFNA(VLOOKUP($A59,nCino_DMW!$A$1:$AI$358,12,0),"")</f>
        <v>This field is optional. It is populated through the Salesforce layout. When enabled, the system will determine whether each period's specified spread statement record total (group total) is equal to 0. It will display "balanced" if it is, and "unbalanced!" if not. When disabled, nothing occurs. It is disabled by default.</v>
      </c>
      <c r="G59" t="str">
        <f>_xlfn.IFNA(IF(VLOOKUP($A59,nCino_DMW!$A$1:$AI$358,13,0)=0,"", VLOOKUP($A59,nCino_DMW!$A$1:$AI$358,13,0)),"")</f>
        <v>Checkbox</v>
      </c>
      <c r="H59" t="str">
        <f>_xlfn.IFNA(IF(VLOOKUP($A59,nCino_DevProc!$A$2:$S$352,8,0)=0,"", VLOOKUP($A59,nCino_DevProc!$A$2:$S$352,8,0)),"")</f>
        <v>boolean</v>
      </c>
      <c r="I59" t="str">
        <f>_xlfn.IFNA(IF(VLOOKUP($A59,nCino_DMW!$A$1:$AI$358,2,0)=0,"", VLOOKUP($A59,nCino_DMW!$A$1:$AI$358,2,0)),"")</f>
        <v>Boolean (True/False)</v>
      </c>
      <c r="J59" t="str">
        <f>IF(OR(D59=0, IFERROR(VLOOKUP($A59,nCino_DevProc!$A$2:$S$352,2,0),0)=0),"", VLOOKUP($A59,nCino_DevProc!$A$2:$S$352,2,0))</f>
        <v/>
      </c>
      <c r="K59" t="str">
        <f>IFERROR(IF(VLOOKUP($A59,nCino_DMW!$A$1:$AI$358,22,0)="Y", "N", IF(VLOOKUP($A59,nCino_DMW!$A$1:$AI$358,22,0)="N",  "Y", "")),"")</f>
        <v>Y</v>
      </c>
      <c r="L59" t="str">
        <f>_xlfn.IFNA(IF(VLOOKUP($A59,nCino_DevProc!$A$2:$S$352,8,0)=TRUE(), "Y", "N"),"")</f>
        <v>N</v>
      </c>
      <c r="M59" t="str">
        <f>IFERROR(IF(VLOOKUP($A59,nCino_DevProc!$A$2:$S$352,18,0)=TRUE(), "E", IF(D59="Id", "P", IF(OR(LEFT(G59, 6) = "Lookup", LEFT(G59, 6) ="Master"), "F",""))),"")</f>
        <v/>
      </c>
      <c r="N59" t="str">
        <f>_xlfn.IFNA(IF(VLOOKUP($A59,nCino_DMW!$A$1:$AI$358,4,0)="System generated", "Y", "N"),"")</f>
        <v>N</v>
      </c>
      <c r="O59" t="str">
        <f>IF(LEFT(G59,6)="lookup", G59,IF(OR(D59=0, IFERROR(VLOOKUP($A59,nCino_DevProc!$A$2:$S$352,18,0),0)=0),"", VLOOKUP($A59,nCino_DevProc!$A$2:$S$352,18,0)))</f>
        <v/>
      </c>
      <c r="P59" t="str">
        <f>IF($B59="","",VLOOKUP($B59,'Object Info'!$A$2:$F$13,3,0))</f>
        <v>rskcsp_ds_spread_statement_type</v>
      </c>
      <c r="Q59" t="str">
        <f t="shared" si="1"/>
        <v>LLC_BI__Balance_Total__c</v>
      </c>
      <c r="R59" t="s">
        <v>158</v>
      </c>
      <c r="S59" t="str">
        <f t="shared" si="2"/>
        <v>Y</v>
      </c>
      <c r="T59" t="str">
        <f>IF($B59="","",VLOOKUP($B59,'Object Info'!$A$2:$F$13,4,0))</f>
        <v>rskcsp_ds_spread_statement_type_staging</v>
      </c>
      <c r="U59" t="str">
        <f t="shared" si="3"/>
        <v>LLC_BI__Balance_Total__c</v>
      </c>
      <c r="V59" t="str">
        <f>IF(OR(LEFT(H59,9)="reference", D59=""),"STRING",VLOOKUP($H59,'DataType Conversion'!$A$8:$I$37,3,0))</f>
        <v>BOOL</v>
      </c>
      <c r="W59" t="str">
        <f t="shared" si="4"/>
        <v/>
      </c>
      <c r="X59" t="str">
        <f t="shared" si="5"/>
        <v>Y</v>
      </c>
      <c r="Y59" t="str">
        <f t="shared" si="6"/>
        <v/>
      </c>
      <c r="Z59" t="str">
        <f t="shared" si="7"/>
        <v>N</v>
      </c>
      <c r="AA59" t="str">
        <f t="shared" si="8"/>
        <v/>
      </c>
      <c r="AB59" t="str">
        <f>IF($B59="","",VLOOKUP($B59,'Object Info'!$A$2:$F$13,5,0))</f>
        <v>rskcsp_ds_spread_statement_type_curated</v>
      </c>
      <c r="AC59" t="str">
        <f t="shared" si="9"/>
        <v>LLC_BI__Balance_Total__c</v>
      </c>
      <c r="AD59" t="str">
        <f t="shared" si="10"/>
        <v>BOOL</v>
      </c>
      <c r="AE59" t="str">
        <f t="shared" si="11"/>
        <v/>
      </c>
      <c r="AF59" t="str">
        <f t="shared" si="12"/>
        <v>Y</v>
      </c>
      <c r="AG59" t="str">
        <f t="shared" si="13"/>
        <v/>
      </c>
      <c r="AH59" t="str">
        <f t="shared" si="14"/>
        <v/>
      </c>
      <c r="AL59" t="str">
        <f>IF($B59="","",VLOOKUP($B59,'Object Info'!$A$2:$F$13,6,0))</f>
        <v>spread_statement_type</v>
      </c>
      <c r="AM59" t="str">
        <f t="shared" si="15"/>
        <v>Balance_Total</v>
      </c>
      <c r="AN59" t="str">
        <f t="shared" si="16"/>
        <v>BOOL</v>
      </c>
      <c r="AO59" t="str">
        <f t="shared" si="17"/>
        <v/>
      </c>
      <c r="AP59" t="str">
        <f t="shared" si="18"/>
        <v>Y</v>
      </c>
      <c r="AQ59" t="str">
        <f t="shared" si="19"/>
        <v/>
      </c>
    </row>
    <row r="60" spans="1:43" x14ac:dyDescent="0.25">
      <c r="A60" t="str">
        <f t="shared" si="0"/>
        <v>LLC_BI__Spread_Statement_Type__cLLC_BI__Bundle__c</v>
      </c>
      <c r="B60" t="s">
        <v>96</v>
      </c>
      <c r="C60" t="str">
        <f>_xlfn.IFNA(VLOOKUP($A60,nCino_DMW!$A$2:$AI$358,7,0),"")</f>
        <v>Spread Statement Template</v>
      </c>
      <c r="D60" t="s">
        <v>236</v>
      </c>
      <c r="E60" t="str">
        <f>_xlfn.IFNA(VLOOKUP($A60,nCino_DMW!$A$2:$AI$358,9,0),"")</f>
        <v>Bundle</v>
      </c>
      <c r="F60" t="str">
        <f>_xlfn.IFNA(VLOOKUP($A60,nCino_DMW!$A$1:$AI$358,12,0),"")</f>
        <v>This field is required and automatically updated. The Underwriting Bundle to which this object is related.</v>
      </c>
      <c r="G60" t="str">
        <f>_xlfn.IFNA(IF(VLOOKUP($A60,nCino_DMW!$A$1:$AI$358,13,0)=0,"", VLOOKUP($A60,nCino_DMW!$A$1:$AI$358,13,0)),"")</f>
        <v>Lookup(Underwriting Bundle)</v>
      </c>
      <c r="H60" t="str">
        <f>_xlfn.IFNA(IF(VLOOKUP($A60,nCino_DevProc!$A$2:$S$352,8,0)=0,"", VLOOKUP($A60,nCino_DevProc!$A$2:$S$352,8,0)),"")</f>
        <v>reference(LLC_BI__Underwriting_Bundle__c)</v>
      </c>
      <c r="I60">
        <f>_xlfn.IFNA(IF(VLOOKUP($A60,nCino_DMW!$A$1:$AI$358,2,0)=0,"", VLOOKUP($A60,nCino_DMW!$A$1:$AI$358,2,0)),"")</f>
        <v>18</v>
      </c>
      <c r="J60">
        <f>IF(OR(D60=0, IFERROR(VLOOKUP($A60,nCino_DevProc!$A$2:$S$352,2,0),0)=0),"", VLOOKUP($A60,nCino_DevProc!$A$2:$S$352,2,0))</f>
        <v>18</v>
      </c>
      <c r="K60" t="str">
        <f>IFERROR(IF(VLOOKUP($A60,nCino_DMW!$A$1:$AI$358,22,0)="Y", "N", IF(VLOOKUP($A60,nCino_DMW!$A$1:$AI$358,22,0)="N",  "Y", "")),"")</f>
        <v>Y</v>
      </c>
      <c r="L60" t="str">
        <f>_xlfn.IFNA(IF(VLOOKUP($A60,nCino_DevProc!$A$2:$S$352,8,0)=TRUE(), "Y", "N"),"")</f>
        <v>N</v>
      </c>
      <c r="M60" t="str">
        <f>IFERROR(IF(VLOOKUP($A60,nCino_DevProc!$A$2:$S$352,18,0)=TRUE(), "E", IF(D60="Id", "P", IF(OR(LEFT(G60, 6) = "Lookup", LEFT(G60, 6) ="Master"), "F",""))),"")</f>
        <v>F</v>
      </c>
      <c r="N60" t="str">
        <f>_xlfn.IFNA(IF(VLOOKUP($A60,nCino_DMW!$A$1:$AI$358,4,0)="System generated", "Y", "N"),"")</f>
        <v>Y</v>
      </c>
      <c r="O60" t="str">
        <f>IF(LEFT(G60,6)="lookup", G60,IF(OR(D60=0, IFERROR(VLOOKUP($A60,nCino_DevProc!$A$2:$S$352,18,0),0)=0),"", VLOOKUP($A60,nCino_DevProc!$A$2:$S$352,18,0)))</f>
        <v>Lookup(Underwriting Bundle)</v>
      </c>
      <c r="P60" t="str">
        <f>IF($B60="","",VLOOKUP($B60,'Object Info'!$A$2:$F$13,3,0))</f>
        <v>rskcsp_ds_spread_statement_type</v>
      </c>
      <c r="Q60" t="str">
        <f t="shared" si="1"/>
        <v>LLC_BI__Bundle__c</v>
      </c>
      <c r="R60" t="s">
        <v>158</v>
      </c>
      <c r="S60" t="str">
        <f t="shared" si="2"/>
        <v>Y</v>
      </c>
      <c r="T60" t="str">
        <f>IF($B60="","",VLOOKUP($B60,'Object Info'!$A$2:$F$13,4,0))</f>
        <v>rskcsp_ds_spread_statement_type_staging</v>
      </c>
      <c r="U60" t="str">
        <f t="shared" si="3"/>
        <v>LLC_BI__Bundle__c</v>
      </c>
      <c r="V60" t="str">
        <f>IF(OR(LEFT(H60,9)="reference", D60=""),"STRING",VLOOKUP($H60,'DataType Conversion'!$A$8:$I$37,3,0))</f>
        <v>STRING</v>
      </c>
      <c r="W60">
        <f t="shared" si="4"/>
        <v>18</v>
      </c>
      <c r="X60" t="str">
        <f t="shared" si="5"/>
        <v>Y</v>
      </c>
      <c r="Y60" t="str">
        <f t="shared" si="6"/>
        <v/>
      </c>
      <c r="Z60" t="str">
        <f t="shared" si="7"/>
        <v>N</v>
      </c>
      <c r="AA60" t="str">
        <f t="shared" si="8"/>
        <v/>
      </c>
      <c r="AB60" t="str">
        <f>IF($B60="","",VLOOKUP($B60,'Object Info'!$A$2:$F$13,5,0))</f>
        <v>rskcsp_ds_spread_statement_type_curated</v>
      </c>
      <c r="AC60" t="str">
        <f t="shared" si="9"/>
        <v>LLC_BI__Bundle__c</v>
      </c>
      <c r="AD60" t="str">
        <f t="shared" si="10"/>
        <v>STRING</v>
      </c>
      <c r="AE60">
        <f t="shared" si="11"/>
        <v>18</v>
      </c>
      <c r="AF60" t="str">
        <f t="shared" si="12"/>
        <v>Y</v>
      </c>
      <c r="AG60" t="str">
        <f t="shared" si="13"/>
        <v>F</v>
      </c>
      <c r="AH60" t="str">
        <f t="shared" si="14"/>
        <v/>
      </c>
      <c r="AL60" t="str">
        <f>IF($B60="","",VLOOKUP($B60,'Object Info'!$A$2:$F$13,6,0))</f>
        <v>spread_statement_type</v>
      </c>
      <c r="AM60" t="str">
        <f t="shared" si="15"/>
        <v>Bundle</v>
      </c>
      <c r="AN60" t="str">
        <f t="shared" si="16"/>
        <v>STRING</v>
      </c>
      <c r="AO60">
        <f t="shared" si="17"/>
        <v>18</v>
      </c>
      <c r="AP60" t="str">
        <f t="shared" si="18"/>
        <v>Y</v>
      </c>
      <c r="AQ60" t="str">
        <f t="shared" si="19"/>
        <v>F</v>
      </c>
    </row>
    <row r="61" spans="1:43" x14ac:dyDescent="0.25">
      <c r="A61" t="str">
        <f t="shared" si="0"/>
        <v>LLC_BI__Spread_Statement_Type__cLLC_BI__Calc_Common_Sizing_Record__c</v>
      </c>
      <c r="B61" t="s">
        <v>96</v>
      </c>
      <c r="C61" t="str">
        <f>_xlfn.IFNA(VLOOKUP($A61,nCino_DMW!$A$2:$AI$358,7,0),"")</f>
        <v>Spread Statement Template</v>
      </c>
      <c r="D61" t="s">
        <v>774</v>
      </c>
      <c r="E61" t="str">
        <f>_xlfn.IFNA(VLOOKUP($A61,nCino_DMW!$A$2:$AI$358,9,0),"")</f>
        <v>Calc Common Sizing Record</v>
      </c>
      <c r="F61" t="str">
        <f>_xlfn.IFNA(VLOOKUP($A61,nCino_DMW!$A$1:$AI$358,12,0),"")</f>
        <v>This field is optional and automatically updated. The Spread_Statement_Record__c used as the divisor when calculating common sizing.</v>
      </c>
      <c r="G61" t="str">
        <f>_xlfn.IFNA(IF(VLOOKUP($A61,nCino_DMW!$A$1:$AI$358,13,0)=0,"", VLOOKUP($A61,nCino_DMW!$A$1:$AI$358,13,0)),"")</f>
        <v>Lookup(Spread Statement Record)</v>
      </c>
      <c r="H61" t="str">
        <f>_xlfn.IFNA(IF(VLOOKUP($A61,nCino_DevProc!$A$2:$S$352,8,0)=0,"", VLOOKUP($A61,nCino_DevProc!$A$2:$S$352,8,0)),"")</f>
        <v>reference(LLC_BI__Spread_Statement_Record__c)</v>
      </c>
      <c r="I61">
        <f>_xlfn.IFNA(IF(VLOOKUP($A61,nCino_DMW!$A$1:$AI$358,2,0)=0,"", VLOOKUP($A61,nCino_DMW!$A$1:$AI$358,2,0)),"")</f>
        <v>18</v>
      </c>
      <c r="J61">
        <f>IF(OR(D61=0, IFERROR(VLOOKUP($A61,nCino_DevProc!$A$2:$S$352,2,0),0)=0),"", VLOOKUP($A61,nCino_DevProc!$A$2:$S$352,2,0))</f>
        <v>18</v>
      </c>
      <c r="K61" t="str">
        <f>IFERROR(IF(VLOOKUP($A61,nCino_DMW!$A$1:$AI$358,22,0)="Y", "N", IF(VLOOKUP($A61,nCino_DMW!$A$1:$AI$358,22,0)="N",  "Y", "")),"")</f>
        <v>Y</v>
      </c>
      <c r="L61" t="str">
        <f>_xlfn.IFNA(IF(VLOOKUP($A61,nCino_DevProc!$A$2:$S$352,8,0)=TRUE(), "Y", "N"),"")</f>
        <v>N</v>
      </c>
      <c r="M61" t="str">
        <f>IFERROR(IF(VLOOKUP($A61,nCino_DevProc!$A$2:$S$352,18,0)=TRUE(), "E", IF(D61="Id", "P", IF(OR(LEFT(G61, 6) = "Lookup", LEFT(G61, 6) ="Master"), "F",""))),"")</f>
        <v>F</v>
      </c>
      <c r="N61" t="str">
        <f>_xlfn.IFNA(IF(VLOOKUP($A61,nCino_DMW!$A$1:$AI$358,4,0)="System generated", "Y", "N"),"")</f>
        <v>Y</v>
      </c>
      <c r="O61" t="str">
        <f>IF(LEFT(G61,6)="lookup", G61,IF(OR(D61=0, IFERROR(VLOOKUP($A61,nCino_DevProc!$A$2:$S$352,18,0),0)=0),"", VLOOKUP($A61,nCino_DevProc!$A$2:$S$352,18,0)))</f>
        <v>Lookup(Spread Statement Record)</v>
      </c>
      <c r="P61" t="str">
        <f>IF($B61="","",VLOOKUP($B61,'Object Info'!$A$2:$F$13,3,0))</f>
        <v>rskcsp_ds_spread_statement_type</v>
      </c>
      <c r="Q61" t="str">
        <f t="shared" si="1"/>
        <v>LLC_BI__Calc_Common_Sizing_Record__c</v>
      </c>
      <c r="R61" t="s">
        <v>158</v>
      </c>
      <c r="S61" t="str">
        <f t="shared" si="2"/>
        <v>Y</v>
      </c>
      <c r="T61" t="str">
        <f>IF($B61="","",VLOOKUP($B61,'Object Info'!$A$2:$F$13,4,0))</f>
        <v>rskcsp_ds_spread_statement_type_staging</v>
      </c>
      <c r="U61" t="str">
        <f t="shared" si="3"/>
        <v>LLC_BI__Calc_Common_Sizing_Record__c</v>
      </c>
      <c r="V61" t="str">
        <f>IF(OR(LEFT(H61,9)="reference", D61=""),"STRING",VLOOKUP($H61,'DataType Conversion'!$A$8:$I$37,3,0))</f>
        <v>STRING</v>
      </c>
      <c r="W61">
        <f t="shared" si="4"/>
        <v>18</v>
      </c>
      <c r="X61" t="str">
        <f t="shared" si="5"/>
        <v>Y</v>
      </c>
      <c r="Y61" t="str">
        <f t="shared" si="6"/>
        <v/>
      </c>
      <c r="Z61" t="str">
        <f t="shared" si="7"/>
        <v>N</v>
      </c>
      <c r="AA61" t="str">
        <f t="shared" si="8"/>
        <v/>
      </c>
      <c r="AB61" t="str">
        <f>IF($B61="","",VLOOKUP($B61,'Object Info'!$A$2:$F$13,5,0))</f>
        <v>rskcsp_ds_spread_statement_type_curated</v>
      </c>
      <c r="AC61" t="str">
        <f t="shared" si="9"/>
        <v>LLC_BI__Calc_Common_Sizing_Record__c</v>
      </c>
      <c r="AD61" t="str">
        <f t="shared" si="10"/>
        <v>STRING</v>
      </c>
      <c r="AE61">
        <f t="shared" si="11"/>
        <v>18</v>
      </c>
      <c r="AF61" t="str">
        <f t="shared" si="12"/>
        <v>Y</v>
      </c>
      <c r="AG61" t="str">
        <f t="shared" si="13"/>
        <v>F</v>
      </c>
      <c r="AH61" t="str">
        <f t="shared" si="14"/>
        <v/>
      </c>
      <c r="AL61" t="str">
        <f>IF($B61="","",VLOOKUP($B61,'Object Info'!$A$2:$F$13,6,0))</f>
        <v>spread_statement_type</v>
      </c>
      <c r="AM61" t="str">
        <f t="shared" si="15"/>
        <v>Calc_Common_Sizing_Record</v>
      </c>
      <c r="AN61" t="str">
        <f t="shared" si="16"/>
        <v>STRING</v>
      </c>
      <c r="AO61">
        <f t="shared" si="17"/>
        <v>18</v>
      </c>
      <c r="AP61" t="str">
        <f t="shared" si="18"/>
        <v>Y</v>
      </c>
      <c r="AQ61" t="str">
        <f t="shared" si="19"/>
        <v>F</v>
      </c>
    </row>
    <row r="62" spans="1:43" x14ac:dyDescent="0.25">
      <c r="A62" t="str">
        <f t="shared" si="0"/>
        <v>LLC_BI__Spread_Statement_Type__cLLC_BI__Calc_Common_Sizing_Total_Group__c</v>
      </c>
      <c r="B62" t="s">
        <v>96</v>
      </c>
      <c r="C62" t="str">
        <f>_xlfn.IFNA(VLOOKUP($A62,nCino_DMW!$A$2:$AI$358,7,0),"")</f>
        <v>Spread Statement Template</v>
      </c>
      <c r="D62" t="s">
        <v>777</v>
      </c>
      <c r="E62" t="str">
        <f>_xlfn.IFNA(VLOOKUP($A62,nCino_DMW!$A$2:$AI$358,9,0),"")</f>
        <v>Calc Common Sizing Total Group</v>
      </c>
      <c r="F62" t="str">
        <f>_xlfn.IFNA(VLOOKUP($A62,nCino_DMW!$A$1:$AI$358,12,0),"")</f>
        <v>This field is optional and is user updated. The value to use as the denominator when calculating common sizing.</v>
      </c>
      <c r="G62" t="str">
        <f>_xlfn.IFNA(IF(VLOOKUP($A62,nCino_DMW!$A$1:$AI$358,13,0)=0,"", VLOOKUP($A62,nCino_DMW!$A$1:$AI$358,13,0)),"")</f>
        <v>Lookup(Spread Statement Total Group)</v>
      </c>
      <c r="H62" t="str">
        <f>_xlfn.IFNA(IF(VLOOKUP($A62,nCino_DevProc!$A$2:$S$352,8,0)=0,"", VLOOKUP($A62,nCino_DevProc!$A$2:$S$352,8,0)),"")</f>
        <v>reference(LLC_BI__Spread_Statement_Record_Total__c)</v>
      </c>
      <c r="I62">
        <f>_xlfn.IFNA(IF(VLOOKUP($A62,nCino_DMW!$A$1:$AI$358,2,0)=0,"", VLOOKUP($A62,nCino_DMW!$A$1:$AI$358,2,0)),"")</f>
        <v>18</v>
      </c>
      <c r="J62">
        <f>IF(OR(D62=0, IFERROR(VLOOKUP($A62,nCino_DevProc!$A$2:$S$352,2,0),0)=0),"", VLOOKUP($A62,nCino_DevProc!$A$2:$S$352,2,0))</f>
        <v>18</v>
      </c>
      <c r="K62" t="str">
        <f>IFERROR(IF(VLOOKUP($A62,nCino_DMW!$A$1:$AI$358,22,0)="Y", "N", IF(VLOOKUP($A62,nCino_DMW!$A$1:$AI$358,22,0)="N",  "Y", "")),"")</f>
        <v>Y</v>
      </c>
      <c r="L62" t="str">
        <f>_xlfn.IFNA(IF(VLOOKUP($A62,nCino_DevProc!$A$2:$S$352,8,0)=TRUE(), "Y", "N"),"")</f>
        <v>N</v>
      </c>
      <c r="M62" t="str">
        <f>IFERROR(IF(VLOOKUP($A62,nCino_DevProc!$A$2:$S$352,18,0)=TRUE(), "E", IF(D62="Id", "P", IF(OR(LEFT(G62, 6) = "Lookup", LEFT(G62, 6) ="Master"), "F",""))),"")</f>
        <v>F</v>
      </c>
      <c r="N62" t="str">
        <f>_xlfn.IFNA(IF(VLOOKUP($A62,nCino_DMW!$A$1:$AI$358,4,0)="System generated", "Y", "N"),"")</f>
        <v>N</v>
      </c>
      <c r="O62" t="str">
        <f>IF(LEFT(G62,6)="lookup", G62,IF(OR(D62=0, IFERROR(VLOOKUP($A62,nCino_DevProc!$A$2:$S$352,18,0),0)=0),"", VLOOKUP($A62,nCino_DevProc!$A$2:$S$352,18,0)))</f>
        <v>Lookup(Spread Statement Total Group)</v>
      </c>
      <c r="P62" t="str">
        <f>IF($B62="","",VLOOKUP($B62,'Object Info'!$A$2:$F$13,3,0))</f>
        <v>rskcsp_ds_spread_statement_type</v>
      </c>
      <c r="Q62" t="str">
        <f t="shared" si="1"/>
        <v>LLC_BI__Calc_Common_Sizing_Total_Group__c</v>
      </c>
      <c r="R62" t="s">
        <v>158</v>
      </c>
      <c r="S62" t="str">
        <f t="shared" si="2"/>
        <v>Y</v>
      </c>
      <c r="T62" t="str">
        <f>IF($B62="","",VLOOKUP($B62,'Object Info'!$A$2:$F$13,4,0))</f>
        <v>rskcsp_ds_spread_statement_type_staging</v>
      </c>
      <c r="U62" t="str">
        <f t="shared" si="3"/>
        <v>LLC_BI__Calc_Common_Sizing_Total_Group__c</v>
      </c>
      <c r="V62" t="str">
        <f>IF(OR(LEFT(H62,9)="reference", D62=""),"STRING",VLOOKUP($H62,'DataType Conversion'!$A$8:$I$37,3,0))</f>
        <v>STRING</v>
      </c>
      <c r="W62">
        <f t="shared" si="4"/>
        <v>18</v>
      </c>
      <c r="X62" t="str">
        <f t="shared" si="5"/>
        <v>Y</v>
      </c>
      <c r="Y62" t="str">
        <f t="shared" si="6"/>
        <v/>
      </c>
      <c r="Z62" t="str">
        <f t="shared" si="7"/>
        <v>N</v>
      </c>
      <c r="AA62" t="str">
        <f t="shared" si="8"/>
        <v/>
      </c>
      <c r="AB62" t="str">
        <f>IF($B62="","",VLOOKUP($B62,'Object Info'!$A$2:$F$13,5,0))</f>
        <v>rskcsp_ds_spread_statement_type_curated</v>
      </c>
      <c r="AC62" t="str">
        <f t="shared" si="9"/>
        <v>LLC_BI__Calc_Common_Sizing_Total_Group__c</v>
      </c>
      <c r="AD62" t="str">
        <f t="shared" si="10"/>
        <v>STRING</v>
      </c>
      <c r="AE62">
        <f t="shared" si="11"/>
        <v>18</v>
      </c>
      <c r="AF62" t="str">
        <f t="shared" si="12"/>
        <v>Y</v>
      </c>
      <c r="AG62" t="str">
        <f t="shared" si="13"/>
        <v>F</v>
      </c>
      <c r="AH62" t="str">
        <f t="shared" si="14"/>
        <v/>
      </c>
      <c r="AL62" t="str">
        <f>IF($B62="","",VLOOKUP($B62,'Object Info'!$A$2:$F$13,6,0))</f>
        <v>spread_statement_type</v>
      </c>
      <c r="AM62" t="str">
        <f t="shared" si="15"/>
        <v>Calc_Common_Sizing_Total_Group</v>
      </c>
      <c r="AN62" t="str">
        <f t="shared" si="16"/>
        <v>STRING</v>
      </c>
      <c r="AO62">
        <f t="shared" si="17"/>
        <v>18</v>
      </c>
      <c r="AP62" t="str">
        <f t="shared" si="18"/>
        <v>Y</v>
      </c>
      <c r="AQ62" t="str">
        <f t="shared" si="19"/>
        <v>F</v>
      </c>
    </row>
    <row r="63" spans="1:43" x14ac:dyDescent="0.25">
      <c r="A63" t="str">
        <f t="shared" si="0"/>
        <v>LLC_BI__Spread_Statement_Type__cCreatedById</v>
      </c>
      <c r="B63" t="s">
        <v>96</v>
      </c>
      <c r="C63" t="str">
        <f>_xlfn.IFNA(VLOOKUP($A63,nCino_DMW!$A$2:$AI$358,7,0),"")</f>
        <v>Spread Statement Template</v>
      </c>
      <c r="D63" t="s">
        <v>168</v>
      </c>
      <c r="E63" t="str">
        <f>_xlfn.IFNA(VLOOKUP($A63,nCino_DMW!$A$2:$AI$358,9,0),"")</f>
        <v>Created By</v>
      </c>
      <c r="F63" t="str">
        <f>_xlfn.IFNA(VLOOKUP($A63,nCino_DMW!$A$1:$AI$358,12,0),"")</f>
        <v>Record created by user.</v>
      </c>
      <c r="G63" t="str">
        <f>_xlfn.IFNA(IF(VLOOKUP($A63,nCino_DMW!$A$1:$AI$358,13,0)=0,"", VLOOKUP($A63,nCino_DMW!$A$1:$AI$358,13,0)),"")</f>
        <v>Lookup(User)</v>
      </c>
      <c r="H63" t="str">
        <f>_xlfn.IFNA(IF(VLOOKUP($A63,nCino_DevProc!$A$2:$S$352,8,0)=0,"", VLOOKUP($A63,nCino_DevProc!$A$2:$S$352,8,0)),"")</f>
        <v>reference(User)</v>
      </c>
      <c r="I63">
        <f>_xlfn.IFNA(IF(VLOOKUP($A63,nCino_DMW!$A$1:$AI$358,2,0)=0,"", VLOOKUP($A63,nCino_DMW!$A$1:$AI$358,2,0)),"")</f>
        <v>18</v>
      </c>
      <c r="J63">
        <f>IF(OR(D63=0, IFERROR(VLOOKUP($A63,nCino_DevProc!$A$2:$S$352,2,0),0)=0),"", VLOOKUP($A63,nCino_DevProc!$A$2:$S$352,2,0))</f>
        <v>18</v>
      </c>
      <c r="K63" t="str">
        <f>IFERROR(IF(VLOOKUP($A63,nCino_DMW!$A$1:$AI$358,22,0)="Y", "N", IF(VLOOKUP($A63,nCino_DMW!$A$1:$AI$358,22,0)="N",  "Y", "")),"")</f>
        <v>Y</v>
      </c>
      <c r="L63" t="str">
        <f>_xlfn.IFNA(IF(VLOOKUP($A63,nCino_DevProc!$A$2:$S$352,8,0)=TRUE(), "Y", "N"),"")</f>
        <v>N</v>
      </c>
      <c r="M63" t="str">
        <f>IFERROR(IF(VLOOKUP($A63,nCino_DevProc!$A$2:$S$352,18,0)=TRUE(), "E", IF(D63="Id", "P", IF(OR(LEFT(G63, 6) = "Lookup", LEFT(G63, 6) ="Master"), "F",""))),"")</f>
        <v>F</v>
      </c>
      <c r="N63" t="str">
        <f>_xlfn.IFNA(IF(VLOOKUP($A63,nCino_DMW!$A$1:$AI$358,4,0)="System generated", "Y", "N"),"")</f>
        <v>Y</v>
      </c>
      <c r="O63" t="str">
        <f>IF(LEFT(G63,6)="lookup", G63,IF(OR(D63=0, IFERROR(VLOOKUP($A63,nCino_DevProc!$A$2:$S$352,18,0),0)=0),"", VLOOKUP($A63,nCino_DevProc!$A$2:$S$352,18,0)))</f>
        <v>Lookup(User)</v>
      </c>
      <c r="P63" t="str">
        <f>IF($B63="","",VLOOKUP($B63,'Object Info'!$A$2:$F$13,3,0))</f>
        <v>rskcsp_ds_spread_statement_type</v>
      </c>
      <c r="Q63" t="str">
        <f t="shared" si="1"/>
        <v>CreatedById</v>
      </c>
      <c r="R63" t="s">
        <v>158</v>
      </c>
      <c r="S63" t="str">
        <f t="shared" si="2"/>
        <v>Y</v>
      </c>
      <c r="T63" t="str">
        <f>IF($B63="","",VLOOKUP($B63,'Object Info'!$A$2:$F$13,4,0))</f>
        <v>rskcsp_ds_spread_statement_type_staging</v>
      </c>
      <c r="U63" t="str">
        <f t="shared" si="3"/>
        <v>CreatedById</v>
      </c>
      <c r="V63" t="str">
        <f>IF(OR(LEFT(H63,9)="reference", D63=""),"STRING",VLOOKUP($H63,'DataType Conversion'!$A$8:$I$37,3,0))</f>
        <v>STRING</v>
      </c>
      <c r="W63">
        <f t="shared" si="4"/>
        <v>18</v>
      </c>
      <c r="X63" t="str">
        <f t="shared" si="5"/>
        <v>Y</v>
      </c>
      <c r="Y63" t="str">
        <f t="shared" si="6"/>
        <v/>
      </c>
      <c r="Z63" t="str">
        <f t="shared" si="7"/>
        <v>N</v>
      </c>
      <c r="AA63" t="str">
        <f t="shared" si="8"/>
        <v>Must be populated when changeType = CREATE</v>
      </c>
      <c r="AB63" t="str">
        <f>IF($B63="","",VLOOKUP($B63,'Object Info'!$A$2:$F$13,5,0))</f>
        <v>rskcsp_ds_spread_statement_type_curated</v>
      </c>
      <c r="AC63" t="str">
        <f t="shared" si="9"/>
        <v>CreatedById</v>
      </c>
      <c r="AD63" t="str">
        <f t="shared" si="10"/>
        <v>STRING</v>
      </c>
      <c r="AE63">
        <f t="shared" si="11"/>
        <v>18</v>
      </c>
      <c r="AF63" t="str">
        <f t="shared" si="12"/>
        <v>Y</v>
      </c>
      <c r="AG63" t="str">
        <f t="shared" si="13"/>
        <v>F</v>
      </c>
      <c r="AH63" t="str">
        <f t="shared" si="14"/>
        <v/>
      </c>
      <c r="AL63" t="str">
        <f>IF($B63="","",VLOOKUP($B63,'Object Info'!$A$2:$F$13,6,0))</f>
        <v>spread_statement_type</v>
      </c>
      <c r="AM63" t="str">
        <f t="shared" si="15"/>
        <v>CreatedById</v>
      </c>
      <c r="AN63" t="str">
        <f t="shared" si="16"/>
        <v>STRING</v>
      </c>
      <c r="AO63">
        <f t="shared" si="17"/>
        <v>18</v>
      </c>
      <c r="AP63" t="str">
        <f t="shared" si="18"/>
        <v>Y</v>
      </c>
      <c r="AQ63" t="str">
        <f t="shared" si="19"/>
        <v>F</v>
      </c>
    </row>
    <row r="64" spans="1:43" x14ac:dyDescent="0.25">
      <c r="A64" t="str">
        <f t="shared" si="0"/>
        <v>LLC_BI__Spread_Statement_Type__cCreatedDate</v>
      </c>
      <c r="B64" t="s">
        <v>96</v>
      </c>
      <c r="C64" t="str">
        <f>_xlfn.IFNA(VLOOKUP($A64,nCino_DMW!$A$2:$AI$358,7,0),"")</f>
        <v>Spread Statement Template</v>
      </c>
      <c r="D64" t="s">
        <v>164</v>
      </c>
      <c r="E64" t="str">
        <f>_xlfn.IFNA(VLOOKUP($A64,nCino_DMW!$A$2:$AI$358,9,0),"")</f>
        <v>Created Date</v>
      </c>
      <c r="F64" t="str">
        <f>_xlfn.IFNA(VLOOKUP($A64,nCino_DMW!$A$1:$AI$358,12,0),"")</f>
        <v>Record created date.</v>
      </c>
      <c r="G64" t="str">
        <f>_xlfn.IFNA(IF(VLOOKUP($A64,nCino_DMW!$A$1:$AI$358,13,0)=0,"", VLOOKUP($A64,nCino_DMW!$A$1:$AI$358,13,0)),"")</f>
        <v>Date Time</v>
      </c>
      <c r="H64" t="str">
        <f>_xlfn.IFNA(IF(VLOOKUP($A64,nCino_DevProc!$A$2:$S$352,8,0)=0,"", VLOOKUP($A64,nCino_DevProc!$A$2:$S$352,8,0)),"")</f>
        <v>datetime</v>
      </c>
      <c r="I64" t="str">
        <f>_xlfn.IFNA(IF(VLOOKUP($A64,nCino_DMW!$A$1:$AI$358,2,0)=0,"", VLOOKUP($A64,nCino_DMW!$A$1:$AI$358,2,0)),"")</f>
        <v/>
      </c>
      <c r="J64" t="str">
        <f>IF(OR(D64=0, IFERROR(VLOOKUP($A64,nCino_DevProc!$A$2:$S$352,2,0),0)=0),"", VLOOKUP($A64,nCino_DevProc!$A$2:$S$352,2,0))</f>
        <v/>
      </c>
      <c r="K64" t="str">
        <f>IFERROR(IF(VLOOKUP($A64,nCino_DMW!$A$1:$AI$358,22,0)="Y", "N", IF(VLOOKUP($A64,nCino_DMW!$A$1:$AI$358,22,0)="N",  "Y", "")),"")</f>
        <v>Y</v>
      </c>
      <c r="L64" t="str">
        <f>_xlfn.IFNA(IF(VLOOKUP($A64,nCino_DevProc!$A$2:$S$352,8,0)=TRUE(), "Y", "N"),"")</f>
        <v>N</v>
      </c>
      <c r="M64" t="str">
        <f>IFERROR(IF(VLOOKUP($A64,nCino_DevProc!$A$2:$S$352,18,0)=TRUE(), "E", IF(D64="Id", "P", IF(OR(LEFT(G64, 6) = "Lookup", LEFT(G64, 6) ="Master"), "F",""))),"")</f>
        <v/>
      </c>
      <c r="N64" t="str">
        <f>_xlfn.IFNA(IF(VLOOKUP($A64,nCino_DMW!$A$1:$AI$358,4,0)="System generated", "Y", "N"),"")</f>
        <v>Y</v>
      </c>
      <c r="O64" t="s">
        <v>1142</v>
      </c>
      <c r="P64" t="str">
        <f>IF($B64="","",VLOOKUP($B64,'Object Info'!$A$2:$F$13,3,0))</f>
        <v>rskcsp_ds_spread_statement_type</v>
      </c>
      <c r="Q64" t="str">
        <f t="shared" si="1"/>
        <v>CreatedDate</v>
      </c>
      <c r="R64" t="s">
        <v>158</v>
      </c>
      <c r="S64" t="str">
        <f t="shared" si="2"/>
        <v>Y</v>
      </c>
      <c r="T64" t="str">
        <f>IF($B64="","",VLOOKUP($B64,'Object Info'!$A$2:$F$13,4,0))</f>
        <v>rskcsp_ds_spread_statement_type_staging</v>
      </c>
      <c r="U64" t="str">
        <f t="shared" si="3"/>
        <v>CreatedDate</v>
      </c>
      <c r="V64" t="str">
        <f>IF(OR(LEFT(H64,9)="reference", D64=""),"STRING",VLOOKUP($H64,'DataType Conversion'!$A$8:$I$37,3,0))</f>
        <v>DATETIME</v>
      </c>
      <c r="W64" t="str">
        <f t="shared" si="4"/>
        <v/>
      </c>
      <c r="X64" t="str">
        <f t="shared" si="5"/>
        <v>Y</v>
      </c>
      <c r="Y64" t="str">
        <f t="shared" si="6"/>
        <v/>
      </c>
      <c r="Z64" t="str">
        <f t="shared" si="7"/>
        <v>N</v>
      </c>
      <c r="AA64" t="str">
        <f t="shared" si="8"/>
        <v>Must be populated when changeType = CREATE</v>
      </c>
      <c r="AB64" t="str">
        <f>IF($B64="","",VLOOKUP($B64,'Object Info'!$A$2:$F$13,5,0))</f>
        <v>rskcsp_ds_spread_statement_type_curated</v>
      </c>
      <c r="AC64" t="str">
        <f t="shared" si="9"/>
        <v>CreatedDate</v>
      </c>
      <c r="AD64" t="str">
        <f t="shared" si="10"/>
        <v>DATETIME</v>
      </c>
      <c r="AE64" t="str">
        <f t="shared" si="11"/>
        <v/>
      </c>
      <c r="AF64" t="str">
        <f t="shared" si="12"/>
        <v>Y</v>
      </c>
      <c r="AG64" t="str">
        <f t="shared" si="13"/>
        <v/>
      </c>
      <c r="AH64" t="str">
        <f t="shared" si="14"/>
        <v/>
      </c>
      <c r="AL64" t="str">
        <f>IF($B64="","",VLOOKUP($B64,'Object Info'!$A$2:$F$13,6,0))</f>
        <v>spread_statement_type</v>
      </c>
      <c r="AM64" t="str">
        <f t="shared" si="15"/>
        <v>CreatedDate</v>
      </c>
      <c r="AN64" t="str">
        <f t="shared" si="16"/>
        <v>DATETIME</v>
      </c>
      <c r="AO64" t="str">
        <f t="shared" si="17"/>
        <v/>
      </c>
      <c r="AP64" t="str">
        <f t="shared" si="18"/>
        <v>Y</v>
      </c>
      <c r="AQ64" t="str">
        <f t="shared" si="19"/>
        <v/>
      </c>
    </row>
    <row r="65" spans="1:43" x14ac:dyDescent="0.25">
      <c r="A65" t="str">
        <f t="shared" si="0"/>
        <v>LLC_BI__Spread_Statement_Type__cCurrencyIsoCode</v>
      </c>
      <c r="B65" t="s">
        <v>96</v>
      </c>
      <c r="C65" t="str">
        <f>_xlfn.IFNA(VLOOKUP($A65,nCino_DMW!$A$2:$AI$358,7,0),"")</f>
        <v>Spread Statement Template</v>
      </c>
      <c r="D65" t="s">
        <v>160</v>
      </c>
      <c r="E65" t="str">
        <f>_xlfn.IFNA(VLOOKUP($A65,nCino_DMW!$A$2:$AI$358,9,0),"")</f>
        <v>Currency</v>
      </c>
      <c r="F65" t="str">
        <f>_xlfn.IFNA(VLOOKUP($A65,nCino_DMW!$A$1:$AI$358,12,0),"")</f>
        <v>This is a picklist field that allows the user to select the applicable currency (e.g. GBP, EU, etc.)</v>
      </c>
      <c r="G65" t="str">
        <f>_xlfn.IFNA(IF(VLOOKUP($A65,nCino_DMW!$A$1:$AI$358,13,0)=0,"", VLOOKUP($A65,nCino_DMW!$A$1:$AI$358,13,0)),"")</f>
        <v>Picklist</v>
      </c>
      <c r="H65" t="str">
        <f>_xlfn.IFNA(IF(VLOOKUP($A65,nCino_DevProc!$A$2:$S$352,8,0)=0,"", VLOOKUP($A65,nCino_DevProc!$A$2:$S$352,8,0)),"")</f>
        <v>picklist</v>
      </c>
      <c r="I65" t="str">
        <f>_xlfn.IFNA(IF(VLOOKUP($A65,nCino_DMW!$A$1:$AI$358,2,0)=0,"", VLOOKUP($A65,nCino_DMW!$A$1:$AI$358,2,0)),"")</f>
        <v>See picklist options for lengths</v>
      </c>
      <c r="J65">
        <f>IF(OR(D65=0, IFERROR(VLOOKUP($A65,nCino_DevProc!$A$2:$S$352,2,0),0)=0),"", VLOOKUP($A65,nCino_DevProc!$A$2:$S$352,2,0))</f>
        <v>3</v>
      </c>
      <c r="K65" t="str">
        <f>IFERROR(IF(VLOOKUP($A65,nCino_DMW!$A$1:$AI$358,22,0)="Y", "N", IF(VLOOKUP($A65,nCino_DMW!$A$1:$AI$358,22,0)="N",  "Y", "")),"")</f>
        <v>Y</v>
      </c>
      <c r="L65" t="str">
        <f>_xlfn.IFNA(IF(VLOOKUP($A65,nCino_DevProc!$A$2:$S$352,8,0)=TRUE(), "Y", "N"),"")</f>
        <v>N</v>
      </c>
      <c r="M65" t="str">
        <f>IFERROR(IF(VLOOKUP($A65,nCino_DevProc!$A$2:$S$352,18,0)=TRUE(), "E", IF(D65="Id", "P", IF(OR(LEFT(G65, 6) = "Lookup", LEFT(G65, 6) ="Master"), "F",""))),"")</f>
        <v/>
      </c>
      <c r="N65" t="str">
        <f>_xlfn.IFNA(IF(VLOOKUP($A65,nCino_DMW!$A$1:$AI$358,4,0)="System generated", "Y", "N"),"")</f>
        <v>N</v>
      </c>
      <c r="O65" t="str">
        <f>IF(LEFT(G65,6)="lookup", G65,IF(OR(D65=0, IFERROR(VLOOKUP($A65,nCino_DevProc!$A$2:$S$352,18,0),0)=0),"", VLOOKUP($A65,nCino_DevProc!$A$2:$S$352,18,0)))</f>
        <v/>
      </c>
      <c r="P65" t="str">
        <f>IF($B65="","",VLOOKUP($B65,'Object Info'!$A$2:$F$13,3,0))</f>
        <v>rskcsp_ds_spread_statement_type</v>
      </c>
      <c r="Q65" t="str">
        <f t="shared" si="1"/>
        <v>CurrencyIsoCode</v>
      </c>
      <c r="R65" t="s">
        <v>158</v>
      </c>
      <c r="S65" t="str">
        <f t="shared" si="2"/>
        <v>Y</v>
      </c>
      <c r="T65" t="str">
        <f>IF($B65="","",VLOOKUP($B65,'Object Info'!$A$2:$F$13,4,0))</f>
        <v>rskcsp_ds_spread_statement_type_staging</v>
      </c>
      <c r="U65" t="str">
        <f t="shared" si="3"/>
        <v>CurrencyIsoCode</v>
      </c>
      <c r="V65" t="str">
        <f>IF(OR(LEFT(H65,9)="reference", D65=""),"STRING",VLOOKUP($H65,'DataType Conversion'!$A$8:$I$37,3,0))</f>
        <v>STRING</v>
      </c>
      <c r="W65">
        <f t="shared" si="4"/>
        <v>3</v>
      </c>
      <c r="X65" t="str">
        <f t="shared" si="5"/>
        <v>Y</v>
      </c>
      <c r="Y65" t="str">
        <f t="shared" si="6"/>
        <v/>
      </c>
      <c r="Z65" t="str">
        <f t="shared" si="7"/>
        <v>Y</v>
      </c>
      <c r="AA65" t="str">
        <f t="shared" si="8"/>
        <v/>
      </c>
      <c r="AB65" t="str">
        <f>IF($B65="","",VLOOKUP($B65,'Object Info'!$A$2:$F$13,5,0))</f>
        <v>rskcsp_ds_spread_statement_type_curated</v>
      </c>
      <c r="AC65" t="str">
        <f t="shared" si="9"/>
        <v>CurrencyIsoCode</v>
      </c>
      <c r="AD65" t="str">
        <f t="shared" si="10"/>
        <v>STRING</v>
      </c>
      <c r="AE65">
        <f t="shared" si="11"/>
        <v>3</v>
      </c>
      <c r="AF65" t="str">
        <f t="shared" si="12"/>
        <v>Y</v>
      </c>
      <c r="AG65" t="str">
        <f t="shared" si="13"/>
        <v/>
      </c>
      <c r="AH65" t="str">
        <f t="shared" si="14"/>
        <v/>
      </c>
      <c r="AL65" t="str">
        <f>IF($B65="","",VLOOKUP($B65,'Object Info'!$A$2:$F$13,6,0))</f>
        <v>spread_statement_type</v>
      </c>
      <c r="AM65" t="str">
        <f t="shared" si="15"/>
        <v>CurrencyIsoCode</v>
      </c>
      <c r="AN65" t="str">
        <f t="shared" si="16"/>
        <v>STRING</v>
      </c>
      <c r="AO65">
        <f t="shared" si="17"/>
        <v>3</v>
      </c>
      <c r="AP65" t="str">
        <f t="shared" si="18"/>
        <v>Y</v>
      </c>
      <c r="AQ65" t="str">
        <f t="shared" si="19"/>
        <v/>
      </c>
    </row>
    <row r="66" spans="1:43" x14ac:dyDescent="0.25">
      <c r="A66" t="str">
        <f t="shared" si="0"/>
        <v>LLC_BI__Spread_Statement_Type__cLLC_BI__Description__c</v>
      </c>
      <c r="B66" t="s">
        <v>96</v>
      </c>
      <c r="C66" t="str">
        <f>_xlfn.IFNA(VLOOKUP($A66,nCino_DMW!$A$2:$AI$358,7,0),"")</f>
        <v>Spread Statement Template</v>
      </c>
      <c r="D66" t="s">
        <v>294</v>
      </c>
      <c r="E66" t="str">
        <f>_xlfn.IFNA(VLOOKUP($A66,nCino_DMW!$A$2:$AI$358,9,0),"")</f>
        <v>Description</v>
      </c>
      <c r="F66" t="str">
        <f>_xlfn.IFNA(VLOOKUP($A66,nCino_DMW!$A$1:$AI$358,12,0),"")</f>
        <v>This field is optional. It is populated through the Salesforce layout. This text is only displayed when looking at a spread statement template record.</v>
      </c>
      <c r="G66" t="str">
        <f>_xlfn.IFNA(IF(VLOOKUP($A66,nCino_DMW!$A$1:$AI$358,13,0)=0,"", VLOOKUP($A66,nCino_DMW!$A$1:$AI$358,13,0)),"")</f>
        <v>Text Area</v>
      </c>
      <c r="H66" t="str">
        <f>_xlfn.IFNA(IF(VLOOKUP($A66,nCino_DevProc!$A$2:$S$352,8,0)=0,"", VLOOKUP($A66,nCino_DevProc!$A$2:$S$352,8,0)),"")</f>
        <v>textarea</v>
      </c>
      <c r="I66">
        <f>_xlfn.IFNA(IF(VLOOKUP($A66,nCino_DMW!$A$1:$AI$358,2,0)=0,"", VLOOKUP($A66,nCino_DMW!$A$1:$AI$358,2,0)),"")</f>
        <v>255</v>
      </c>
      <c r="J66">
        <f>IF(OR(D66=0, IFERROR(VLOOKUP($A66,nCino_DevProc!$A$2:$S$352,2,0),0)=0),"", VLOOKUP($A66,nCino_DevProc!$A$2:$S$352,2,0))</f>
        <v>255</v>
      </c>
      <c r="K66" t="str">
        <f>IFERROR(IF(VLOOKUP($A66,nCino_DMW!$A$1:$AI$358,22,0)="Y", "N", IF(VLOOKUP($A66,nCino_DMW!$A$1:$AI$358,22,0)="N",  "Y", "")),"")</f>
        <v>Y</v>
      </c>
      <c r="L66" t="str">
        <f>_xlfn.IFNA(IF(VLOOKUP($A66,nCino_DevProc!$A$2:$S$352,8,0)=TRUE(), "Y", "N"),"")</f>
        <v>N</v>
      </c>
      <c r="M66" t="str">
        <f>IFERROR(IF(VLOOKUP($A66,nCino_DevProc!$A$2:$S$352,18,0)=TRUE(), "E", IF(D66="Id", "P", IF(OR(LEFT(G66, 6) = "Lookup", LEFT(G66, 6) ="Master"), "F",""))),"")</f>
        <v/>
      </c>
      <c r="N66" t="str">
        <f>_xlfn.IFNA(IF(VLOOKUP($A66,nCino_DMW!$A$1:$AI$358,4,0)="System generated", "Y", "N"),"")</f>
        <v>N</v>
      </c>
      <c r="O66" t="str">
        <f>IF(LEFT(G66,6)="lookup", G66,IF(OR(D66=0, IFERROR(VLOOKUP($A66,nCino_DevProc!$A$2:$S$352,18,0),0)=0),"", VLOOKUP($A66,nCino_DevProc!$A$2:$S$352,18,0)))</f>
        <v/>
      </c>
      <c r="P66" t="str">
        <f>IF($B66="","",VLOOKUP($B66,'Object Info'!$A$2:$F$13,3,0))</f>
        <v>rskcsp_ds_spread_statement_type</v>
      </c>
      <c r="Q66" t="str">
        <f t="shared" si="1"/>
        <v>LLC_BI__Description__c</v>
      </c>
      <c r="R66" t="s">
        <v>158</v>
      </c>
      <c r="S66" t="str">
        <f t="shared" si="2"/>
        <v>Y</v>
      </c>
      <c r="T66" t="str">
        <f>IF($B66="","",VLOOKUP($B66,'Object Info'!$A$2:$F$13,4,0))</f>
        <v>rskcsp_ds_spread_statement_type_staging</v>
      </c>
      <c r="U66" t="str">
        <f t="shared" si="3"/>
        <v>LLC_BI__Description__c</v>
      </c>
      <c r="V66" t="str">
        <f>IF(OR(LEFT(H66,9)="reference", D66=""),"STRING",VLOOKUP($H66,'DataType Conversion'!$A$8:$I$37,3,0))</f>
        <v>STRING</v>
      </c>
      <c r="W66">
        <f t="shared" si="4"/>
        <v>255</v>
      </c>
      <c r="X66" t="str">
        <f t="shared" si="5"/>
        <v>Y</v>
      </c>
      <c r="Y66" t="str">
        <f t="shared" si="6"/>
        <v/>
      </c>
      <c r="Z66" t="str">
        <f t="shared" si="7"/>
        <v>N</v>
      </c>
      <c r="AA66" t="str">
        <f t="shared" si="8"/>
        <v/>
      </c>
      <c r="AB66" t="str">
        <f>IF($B66="","",VLOOKUP($B66,'Object Info'!$A$2:$F$13,5,0))</f>
        <v>rskcsp_ds_spread_statement_type_curated</v>
      </c>
      <c r="AC66" t="str">
        <f t="shared" si="9"/>
        <v>LLC_BI__Description__c</v>
      </c>
      <c r="AD66" t="str">
        <f t="shared" si="10"/>
        <v>STRING</v>
      </c>
      <c r="AE66">
        <f t="shared" si="11"/>
        <v>255</v>
      </c>
      <c r="AF66" t="str">
        <f t="shared" si="12"/>
        <v>Y</v>
      </c>
      <c r="AG66" t="str">
        <f t="shared" si="13"/>
        <v/>
      </c>
      <c r="AH66" t="str">
        <f t="shared" si="14"/>
        <v/>
      </c>
      <c r="AL66" t="str">
        <f>IF($B66="","",VLOOKUP($B66,'Object Info'!$A$2:$F$13,6,0))</f>
        <v>spread_statement_type</v>
      </c>
      <c r="AM66" t="str">
        <f t="shared" si="15"/>
        <v>Description</v>
      </c>
      <c r="AN66" t="str">
        <f t="shared" si="16"/>
        <v>STRING</v>
      </c>
      <c r="AO66">
        <f t="shared" si="17"/>
        <v>255</v>
      </c>
      <c r="AP66" t="str">
        <f t="shared" si="18"/>
        <v>Y</v>
      </c>
      <c r="AQ66" t="str">
        <f t="shared" si="19"/>
        <v/>
      </c>
    </row>
    <row r="67" spans="1:43" x14ac:dyDescent="0.25">
      <c r="A67" t="str">
        <f t="shared" ref="A67:A130" si="20">B67&amp;D67</f>
        <v>LLC_BI__Spread_Statement_Type__cLLC_BI__Display_Common_Sizing__c</v>
      </c>
      <c r="B67" t="s">
        <v>96</v>
      </c>
      <c r="C67" t="str">
        <f>_xlfn.IFNA(VLOOKUP($A67,nCino_DMW!$A$2:$AI$358,7,0),"")</f>
        <v>Spread Statement Template</v>
      </c>
      <c r="D67" t="s">
        <v>783</v>
      </c>
      <c r="E67" t="str">
        <f>_xlfn.IFNA(VLOOKUP($A67,nCino_DMW!$A$2:$AI$358,9,0),"")</f>
        <v>Display Common Sizing</v>
      </c>
      <c r="F67" t="str">
        <f>_xlfn.IFNA(VLOOKUP($A67,nCino_DMW!$A$1:$AI$358,12,0),"")</f>
        <v>This field is optional. It is driven by user selection within the spreading application. When enabled, common sizing columns are displayed for the spread statement. When disabled, the common sizing columns are not displayed. By default, this is disabled.</v>
      </c>
      <c r="G67" t="str">
        <f>_xlfn.IFNA(IF(VLOOKUP($A67,nCino_DMW!$A$1:$AI$358,13,0)=0,"", VLOOKUP($A67,nCino_DMW!$A$1:$AI$358,13,0)),"")</f>
        <v>Checkbox</v>
      </c>
      <c r="H67" t="str">
        <f>_xlfn.IFNA(IF(VLOOKUP($A67,nCino_DevProc!$A$2:$S$352,8,0)=0,"", VLOOKUP($A67,nCino_DevProc!$A$2:$S$352,8,0)),"")</f>
        <v>boolean</v>
      </c>
      <c r="I67" t="str">
        <f>_xlfn.IFNA(IF(VLOOKUP($A67,nCino_DMW!$A$1:$AI$358,2,0)=0,"", VLOOKUP($A67,nCino_DMW!$A$1:$AI$358,2,0)),"")</f>
        <v>Boolean (True/False)</v>
      </c>
      <c r="J67" t="str">
        <f>IF(OR(D67=0, IFERROR(VLOOKUP($A67,nCino_DevProc!$A$2:$S$352,2,0),0)=0),"", VLOOKUP($A67,nCino_DevProc!$A$2:$S$352,2,0))</f>
        <v/>
      </c>
      <c r="K67" t="str">
        <f>IFERROR(IF(VLOOKUP($A67,nCino_DMW!$A$1:$AI$358,22,0)="Y", "N", IF(VLOOKUP($A67,nCino_DMW!$A$1:$AI$358,22,0)="N",  "Y", "")),"")</f>
        <v>Y</v>
      </c>
      <c r="L67" t="str">
        <f>_xlfn.IFNA(IF(VLOOKUP($A67,nCino_DevProc!$A$2:$S$352,8,0)=TRUE(), "Y", "N"),"")</f>
        <v>N</v>
      </c>
      <c r="M67" t="str">
        <f>IFERROR(IF(VLOOKUP($A67,nCino_DevProc!$A$2:$S$352,18,0)=TRUE(), "E", IF(D67="Id", "P", IF(OR(LEFT(G67, 6) = "Lookup", LEFT(G67, 6) ="Master"), "F",""))),"")</f>
        <v/>
      </c>
      <c r="N67" t="str">
        <f>_xlfn.IFNA(IF(VLOOKUP($A67,nCino_DMW!$A$1:$AI$358,4,0)="System generated", "Y", "N"),"")</f>
        <v>N</v>
      </c>
      <c r="O67" t="str">
        <f>IF(LEFT(G67,6)="lookup", G67,IF(OR(D67=0, IFERROR(VLOOKUP($A67,nCino_DevProc!$A$2:$S$352,18,0),0)=0),"", VLOOKUP($A67,nCino_DevProc!$A$2:$S$352,18,0)))</f>
        <v/>
      </c>
      <c r="P67" t="str">
        <f>IF($B67="","",VLOOKUP($B67,'Object Info'!$A$2:$F$13,3,0))</f>
        <v>rskcsp_ds_spread_statement_type</v>
      </c>
      <c r="Q67" t="str">
        <f t="shared" ref="Q67:Q130" si="21">IF(D67="","",D67)</f>
        <v>LLC_BI__Display_Common_Sizing__c</v>
      </c>
      <c r="R67" t="s">
        <v>158</v>
      </c>
      <c r="S67" t="str">
        <f t="shared" ref="S67:S130" si="22">IF(OR(Q67 ="transactionKey", Q67="sequenceNumber", Q67 = "commitTimestamp", Q67 = "commitUser",Q67 = "commitNumber", Q67="changetype",Q67="entityName",Q67="ID", LEFT(Q67,12)="LastModified"), "N","Y")</f>
        <v>Y</v>
      </c>
      <c r="T67" t="str">
        <f>IF($B67="","",VLOOKUP($B67,'Object Info'!$A$2:$F$13,4,0))</f>
        <v>rskcsp_ds_spread_statement_type_staging</v>
      </c>
      <c r="U67" t="str">
        <f t="shared" ref="U67:U130" si="23">Q67</f>
        <v>LLC_BI__Display_Common_Sizing__c</v>
      </c>
      <c r="V67" t="str">
        <f>IF(OR(LEFT(H67,9)="reference", D67=""),"STRING",VLOOKUP($H67,'DataType Conversion'!$A$8:$I$37,3,0))</f>
        <v>BOOL</v>
      </c>
      <c r="W67" t="str">
        <f t="shared" ref="W67:W130" si="24">IF(J67="", "",J67)</f>
        <v/>
      </c>
      <c r="X67" t="str">
        <f t="shared" ref="X67:X130" si="25">S67</f>
        <v>Y</v>
      </c>
      <c r="Y67" t="str">
        <f t="shared" ref="Y67:Y130" si="26">IF(OR($U67="Id",$U67="LastModifiedDate"), "C","")</f>
        <v/>
      </c>
      <c r="Z67" t="str">
        <f t="shared" ref="Z67:Z130" si="27">IF(Q67= "", "", IF(H67="Picklist", "Y", "N"))</f>
        <v>N</v>
      </c>
      <c r="AA67" t="str">
        <f t="shared" ref="AA67:AA130" si="28">IF(OR(U67="CreatedDate",U67="CreatedById"),"Must be populated when changeType = CREATE","")</f>
        <v/>
      </c>
      <c r="AB67" t="str">
        <f>IF($B67="","",VLOOKUP($B67,'Object Info'!$A$2:$F$13,5,0))</f>
        <v>rskcsp_ds_spread_statement_type_curated</v>
      </c>
      <c r="AC67" t="str">
        <f t="shared" ref="AC67:AC130" si="29">U67</f>
        <v>LLC_BI__Display_Common_Sizing__c</v>
      </c>
      <c r="AD67" t="str">
        <f t="shared" ref="AD67:AD130" si="30">V67</f>
        <v>BOOL</v>
      </c>
      <c r="AE67" t="str">
        <f t="shared" ref="AE67:AE130" si="31">IF(W67="","",W67)</f>
        <v/>
      </c>
      <c r="AF67" t="str">
        <f t="shared" ref="AF67:AF130" si="32">X67</f>
        <v>Y</v>
      </c>
      <c r="AG67" t="str">
        <f t="shared" ref="AG67:AG130" si="33">M67</f>
        <v/>
      </c>
      <c r="AH67" t="str">
        <f t="shared" ref="AH67:AH130" si="34">IF(AC67="LastModifiedDate","Must be latest date for the record id in Staging, and date must be t-1", "")</f>
        <v/>
      </c>
      <c r="AL67" t="str">
        <f>IF($B67="","",VLOOKUP($B67,'Object Info'!$A$2:$F$13,6,0))</f>
        <v>spread_statement_type</v>
      </c>
      <c r="AM67" t="str">
        <f t="shared" ref="AM67:AM130" si="35">IF(AC67="","",IF(OR(AC67="ccs_migration_id__c"),SUBSTITUTE(LOWER(AC67),"__c",""),_xlfn.IFNA(SUBSTITUTE(SUBSTITUTE(SUBSTITUTE(SUBSTITUTE(AC67,"LLC_BI__",""),"CCS_",""),"__c",""),"cm_",""),AC67)))</f>
        <v>Display_Common_Sizing</v>
      </c>
      <c r="AN67" t="str">
        <f t="shared" ref="AN67:AN130" si="36">IF(AD67="","",AD67)</f>
        <v>BOOL</v>
      </c>
      <c r="AO67" t="str">
        <f t="shared" ref="AO67:AO130" si="37">IF(AE67="","",AE67)</f>
        <v/>
      </c>
      <c r="AP67" t="str">
        <f t="shared" ref="AP67:AP130" si="38">IF(AF67="","",AF67)</f>
        <v>Y</v>
      </c>
      <c r="AQ67" t="str">
        <f t="shared" ref="AQ67:AQ130" si="39">IF(AG67="","",AG67)</f>
        <v/>
      </c>
    </row>
    <row r="68" spans="1:43" x14ac:dyDescent="0.25">
      <c r="A68" t="str">
        <f t="shared" si="20"/>
        <v>LLC_BI__Spread_Statement_Type__cLLC_BI__Display_Projection_Drivers__c</v>
      </c>
      <c r="B68" t="s">
        <v>96</v>
      </c>
      <c r="C68" t="str">
        <f>_xlfn.IFNA(VLOOKUP($A68,nCino_DMW!$A$2:$AI$358,7,0),"")</f>
        <v>Spread Statement Template</v>
      </c>
      <c r="D68" t="s">
        <v>798</v>
      </c>
      <c r="E68" t="str">
        <f>_xlfn.IFNA(VLOOKUP($A68,nCino_DMW!$A$2:$AI$358,9,0),"")</f>
        <v>Display Projection Drivers</v>
      </c>
      <c r="F68" t="str">
        <f>_xlfn.IFNA(VLOOKUP($A68,nCino_DMW!$A$1:$AI$358,12,0),"")</f>
        <v>This defaults to false. This field controls the visibility of the Driver column for Projections on the Balance Sheet, Income Statement and NOI Statement.</v>
      </c>
      <c r="G68" t="str">
        <f>_xlfn.IFNA(IF(VLOOKUP($A68,nCino_DMW!$A$1:$AI$358,13,0)=0,"", VLOOKUP($A68,nCino_DMW!$A$1:$AI$358,13,0)),"")</f>
        <v>Checkbox</v>
      </c>
      <c r="H68" t="str">
        <f>_xlfn.IFNA(IF(VLOOKUP($A68,nCino_DevProc!$A$2:$S$352,8,0)=0,"", VLOOKUP($A68,nCino_DevProc!$A$2:$S$352,8,0)),"")</f>
        <v>boolean</v>
      </c>
      <c r="I68" t="str">
        <f>_xlfn.IFNA(IF(VLOOKUP($A68,nCino_DMW!$A$1:$AI$358,2,0)=0,"", VLOOKUP($A68,nCino_DMW!$A$1:$AI$358,2,0)),"")</f>
        <v>Boolean (True/False)</v>
      </c>
      <c r="J68" t="str">
        <f>IF(OR(D68=0, IFERROR(VLOOKUP($A68,nCino_DevProc!$A$2:$S$352,2,0),0)=0),"", VLOOKUP($A68,nCino_DevProc!$A$2:$S$352,2,0))</f>
        <v/>
      </c>
      <c r="K68" t="str">
        <f>IFERROR(IF(VLOOKUP($A68,nCino_DMW!$A$1:$AI$358,22,0)="Y", "N", IF(VLOOKUP($A68,nCino_DMW!$A$1:$AI$358,22,0)="N",  "Y", "")),"")</f>
        <v>Y</v>
      </c>
      <c r="L68" t="str">
        <f>_xlfn.IFNA(IF(VLOOKUP($A68,nCino_DevProc!$A$2:$S$352,8,0)=TRUE(), "Y", "N"),"")</f>
        <v>N</v>
      </c>
      <c r="M68" t="str">
        <f>IFERROR(IF(VLOOKUP($A68,nCino_DevProc!$A$2:$S$352,18,0)=TRUE(), "E", IF(D68="Id", "P", IF(OR(LEFT(G68, 6) = "Lookup", LEFT(G68, 6) ="Master"), "F",""))),"")</f>
        <v/>
      </c>
      <c r="N68" t="str">
        <f>_xlfn.IFNA(IF(VLOOKUP($A68,nCino_DMW!$A$1:$AI$358,4,0)="System generated", "Y", "N"),"")</f>
        <v>N</v>
      </c>
      <c r="O68" t="str">
        <f>IF(LEFT(G68,6)="lookup", G68,IF(OR(D68=0, IFERROR(VLOOKUP($A68,nCino_DevProc!$A$2:$S$352,18,0),0)=0),"", VLOOKUP($A68,nCino_DevProc!$A$2:$S$352,18,0)))</f>
        <v/>
      </c>
      <c r="P68" t="str">
        <f>IF($B68="","",VLOOKUP($B68,'Object Info'!$A$2:$F$13,3,0))</f>
        <v>rskcsp_ds_spread_statement_type</v>
      </c>
      <c r="Q68" t="str">
        <f t="shared" si="21"/>
        <v>LLC_BI__Display_Projection_Drivers__c</v>
      </c>
      <c r="R68" t="s">
        <v>158</v>
      </c>
      <c r="S68" t="str">
        <f t="shared" si="22"/>
        <v>Y</v>
      </c>
      <c r="T68" t="str">
        <f>IF($B68="","",VLOOKUP($B68,'Object Info'!$A$2:$F$13,4,0))</f>
        <v>rskcsp_ds_spread_statement_type_staging</v>
      </c>
      <c r="U68" t="str">
        <f t="shared" si="23"/>
        <v>LLC_BI__Display_Projection_Drivers__c</v>
      </c>
      <c r="V68" t="str">
        <f>IF(OR(LEFT(H68,9)="reference", D68=""),"STRING",VLOOKUP($H68,'DataType Conversion'!$A$8:$I$37,3,0))</f>
        <v>BOOL</v>
      </c>
      <c r="W68" t="str">
        <f t="shared" si="24"/>
        <v/>
      </c>
      <c r="X68" t="str">
        <f t="shared" si="25"/>
        <v>Y</v>
      </c>
      <c r="Y68" t="str">
        <f t="shared" si="26"/>
        <v/>
      </c>
      <c r="Z68" t="str">
        <f t="shared" si="27"/>
        <v>N</v>
      </c>
      <c r="AA68" t="str">
        <f t="shared" si="28"/>
        <v/>
      </c>
      <c r="AB68" t="str">
        <f>IF($B68="","",VLOOKUP($B68,'Object Info'!$A$2:$F$13,5,0))</f>
        <v>rskcsp_ds_spread_statement_type_curated</v>
      </c>
      <c r="AC68" t="str">
        <f t="shared" si="29"/>
        <v>LLC_BI__Display_Projection_Drivers__c</v>
      </c>
      <c r="AD68" t="str">
        <f t="shared" si="30"/>
        <v>BOOL</v>
      </c>
      <c r="AE68" t="str">
        <f t="shared" si="31"/>
        <v/>
      </c>
      <c r="AF68" t="str">
        <f t="shared" si="32"/>
        <v>Y</v>
      </c>
      <c r="AG68" t="str">
        <f t="shared" si="33"/>
        <v/>
      </c>
      <c r="AH68" t="str">
        <f t="shared" si="34"/>
        <v/>
      </c>
      <c r="AL68" t="str">
        <f>IF($B68="","",VLOOKUP($B68,'Object Info'!$A$2:$F$13,6,0))</f>
        <v>spread_statement_type</v>
      </c>
      <c r="AM68" t="str">
        <f t="shared" si="35"/>
        <v>Display_Projection_Drivers</v>
      </c>
      <c r="AN68" t="str">
        <f t="shared" si="36"/>
        <v>BOOL</v>
      </c>
      <c r="AO68" t="str">
        <f t="shared" si="37"/>
        <v/>
      </c>
      <c r="AP68" t="str">
        <f t="shared" si="38"/>
        <v>Y</v>
      </c>
      <c r="AQ68" t="str">
        <f t="shared" si="39"/>
        <v/>
      </c>
    </row>
    <row r="69" spans="1:43" x14ac:dyDescent="0.25">
      <c r="A69" t="str">
        <f t="shared" si="20"/>
        <v>LLC_BI__Spread_Statement_Type__cLLC_BI__Display_Trend__c</v>
      </c>
      <c r="B69" t="s">
        <v>96</v>
      </c>
      <c r="C69" t="str">
        <f>_xlfn.IFNA(VLOOKUP($A69,nCino_DMW!$A$2:$AI$358,7,0),"")</f>
        <v>Spread Statement Template</v>
      </c>
      <c r="D69" t="s">
        <v>790</v>
      </c>
      <c r="E69" t="str">
        <f>_xlfn.IFNA(VLOOKUP($A69,nCino_DMW!$A$2:$AI$358,9,0),"")</f>
        <v>Display Trend</v>
      </c>
      <c r="F69" t="str">
        <f>_xlfn.IFNA(VLOOKUP($A69,nCino_DMW!$A$1:$AI$358,12,0),"")</f>
        <v>This defaults to false. User updated. This field controls the visibility of the Trend column on the Balance Sheet and Income Statement.</v>
      </c>
      <c r="G69" t="str">
        <f>_xlfn.IFNA(IF(VLOOKUP($A69,nCino_DMW!$A$1:$AI$358,13,0)=0,"", VLOOKUP($A69,nCino_DMW!$A$1:$AI$358,13,0)),"")</f>
        <v>Checkbox</v>
      </c>
      <c r="H69" t="str">
        <f>_xlfn.IFNA(IF(VLOOKUP($A69,nCino_DevProc!$A$2:$S$352,8,0)=0,"", VLOOKUP($A69,nCino_DevProc!$A$2:$S$352,8,0)),"")</f>
        <v>boolean</v>
      </c>
      <c r="I69" t="str">
        <f>_xlfn.IFNA(IF(VLOOKUP($A69,nCino_DMW!$A$1:$AI$358,2,0)=0,"", VLOOKUP($A69,nCino_DMW!$A$1:$AI$358,2,0)),"")</f>
        <v>Boolean (True/False)</v>
      </c>
      <c r="J69" t="str">
        <f>IF(OR(D69=0, IFERROR(VLOOKUP($A69,nCino_DevProc!$A$2:$S$352,2,0),0)=0),"", VLOOKUP($A69,nCino_DevProc!$A$2:$S$352,2,0))</f>
        <v/>
      </c>
      <c r="K69" t="str">
        <f>IFERROR(IF(VLOOKUP($A69,nCino_DMW!$A$1:$AI$358,22,0)="Y", "N", IF(VLOOKUP($A69,nCino_DMW!$A$1:$AI$358,22,0)="N",  "Y", "")),"")</f>
        <v>Y</v>
      </c>
      <c r="L69" t="str">
        <f>_xlfn.IFNA(IF(VLOOKUP($A69,nCino_DevProc!$A$2:$S$352,8,0)=TRUE(), "Y", "N"),"")</f>
        <v>N</v>
      </c>
      <c r="M69" t="str">
        <f>IFERROR(IF(VLOOKUP($A69,nCino_DevProc!$A$2:$S$352,18,0)=TRUE(), "E", IF(D69="Id", "P", IF(OR(LEFT(G69, 6) = "Lookup", LEFT(G69, 6) ="Master"), "F",""))),"")</f>
        <v/>
      </c>
      <c r="N69" t="str">
        <f>_xlfn.IFNA(IF(VLOOKUP($A69,nCino_DMW!$A$1:$AI$358,4,0)="System generated", "Y", "N"),"")</f>
        <v>N</v>
      </c>
      <c r="O69" t="str">
        <f>IF(LEFT(G69,6)="lookup", G69,IF(OR(D69=0, IFERROR(VLOOKUP($A69,nCino_DevProc!$A$2:$S$352,18,0),0)=0),"", VLOOKUP($A69,nCino_DevProc!$A$2:$S$352,18,0)))</f>
        <v/>
      </c>
      <c r="P69" t="str">
        <f>IF($B69="","",VLOOKUP($B69,'Object Info'!$A$2:$F$13,3,0))</f>
        <v>rskcsp_ds_spread_statement_type</v>
      </c>
      <c r="Q69" t="str">
        <f t="shared" si="21"/>
        <v>LLC_BI__Display_Trend__c</v>
      </c>
      <c r="R69" t="s">
        <v>158</v>
      </c>
      <c r="S69" t="str">
        <f t="shared" si="22"/>
        <v>Y</v>
      </c>
      <c r="T69" t="str">
        <f>IF($B69="","",VLOOKUP($B69,'Object Info'!$A$2:$F$13,4,0))</f>
        <v>rskcsp_ds_spread_statement_type_staging</v>
      </c>
      <c r="U69" t="str">
        <f t="shared" si="23"/>
        <v>LLC_BI__Display_Trend__c</v>
      </c>
      <c r="V69" t="str">
        <f>IF(OR(LEFT(H69,9)="reference", D69=""),"STRING",VLOOKUP($H69,'DataType Conversion'!$A$8:$I$37,3,0))</f>
        <v>BOOL</v>
      </c>
      <c r="W69" t="str">
        <f t="shared" si="24"/>
        <v/>
      </c>
      <c r="X69" t="str">
        <f t="shared" si="25"/>
        <v>Y</v>
      </c>
      <c r="Y69" t="str">
        <f t="shared" si="26"/>
        <v/>
      </c>
      <c r="Z69" t="str">
        <f t="shared" si="27"/>
        <v>N</v>
      </c>
      <c r="AA69" t="str">
        <f t="shared" si="28"/>
        <v/>
      </c>
      <c r="AB69" t="str">
        <f>IF($B69="","",VLOOKUP($B69,'Object Info'!$A$2:$F$13,5,0))</f>
        <v>rskcsp_ds_spread_statement_type_curated</v>
      </c>
      <c r="AC69" t="str">
        <f t="shared" si="29"/>
        <v>LLC_BI__Display_Trend__c</v>
      </c>
      <c r="AD69" t="str">
        <f t="shared" si="30"/>
        <v>BOOL</v>
      </c>
      <c r="AE69" t="str">
        <f t="shared" si="31"/>
        <v/>
      </c>
      <c r="AF69" t="str">
        <f t="shared" si="32"/>
        <v>Y</v>
      </c>
      <c r="AG69" t="str">
        <f t="shared" si="33"/>
        <v/>
      </c>
      <c r="AH69" t="str">
        <f t="shared" si="34"/>
        <v/>
      </c>
      <c r="AL69" t="str">
        <f>IF($B69="","",VLOOKUP($B69,'Object Info'!$A$2:$F$13,6,0))</f>
        <v>spread_statement_type</v>
      </c>
      <c r="AM69" t="str">
        <f t="shared" si="35"/>
        <v>Display_Trend</v>
      </c>
      <c r="AN69" t="str">
        <f t="shared" si="36"/>
        <v>BOOL</v>
      </c>
      <c r="AO69" t="str">
        <f t="shared" si="37"/>
        <v/>
      </c>
      <c r="AP69" t="str">
        <f t="shared" si="38"/>
        <v>Y</v>
      </c>
      <c r="AQ69" t="str">
        <f t="shared" si="39"/>
        <v/>
      </c>
    </row>
    <row r="70" spans="1:43" x14ac:dyDescent="0.25">
      <c r="A70" t="str">
        <f t="shared" si="20"/>
        <v>LLC_BI__Spread_Statement_Type__cLLC_BI__Entity_Type__c</v>
      </c>
      <c r="B70" t="s">
        <v>96</v>
      </c>
      <c r="C70" t="str">
        <f>_xlfn.IFNA(VLOOKUP($A70,nCino_DMW!$A$2:$AI$358,7,0),"")</f>
        <v>Spread Statement Template</v>
      </c>
      <c r="D70" t="s">
        <v>694</v>
      </c>
      <c r="E70" t="str">
        <f>_xlfn.IFNA(VLOOKUP($A70,nCino_DMW!$A$2:$AI$358,9,0),"")</f>
        <v>Entity Type</v>
      </c>
      <c r="F70" t="str">
        <f>_xlfn.IFNA(VLOOKUP($A70,nCino_DMW!$A$1:$AI$358,12,0),"")</f>
        <v>This field is optional and manually updated. If set, the entity type associated with the account is used as criteria for template selection.</v>
      </c>
      <c r="G70" t="str">
        <f>_xlfn.IFNA(IF(VLOOKUP($A70,nCino_DMW!$A$1:$AI$358,13,0)=0,"", VLOOKUP($A70,nCino_DMW!$A$1:$AI$358,13,0)),"")</f>
        <v>Picklist</v>
      </c>
      <c r="H70" t="str">
        <f>_xlfn.IFNA(IF(VLOOKUP($A70,nCino_DevProc!$A$2:$S$352,8,0)=0,"", VLOOKUP($A70,nCino_DevProc!$A$2:$S$352,8,0)),"")</f>
        <v>picklist</v>
      </c>
      <c r="I70" t="str">
        <f>_xlfn.IFNA(IF(VLOOKUP($A70,nCino_DMW!$A$1:$AI$358,2,0)=0,"", VLOOKUP($A70,nCino_DMW!$A$1:$AI$358,2,0)),"")</f>
        <v>See picklist options for lengths</v>
      </c>
      <c r="J70">
        <f>IF(OR(D70=0, IFERROR(VLOOKUP($A70,nCino_DevProc!$A$2:$S$352,2,0),0)=0),"", VLOOKUP($A70,nCino_DevProc!$A$2:$S$352,2,0))</f>
        <v>255</v>
      </c>
      <c r="K70" t="str">
        <f>IFERROR(IF(VLOOKUP($A70,nCino_DMW!$A$1:$AI$358,22,0)="Y", "N", IF(VLOOKUP($A70,nCino_DMW!$A$1:$AI$358,22,0)="N",  "Y", "")),"")</f>
        <v>Y</v>
      </c>
      <c r="L70" t="str">
        <f>_xlfn.IFNA(IF(VLOOKUP($A70,nCino_DevProc!$A$2:$S$352,8,0)=TRUE(), "Y", "N"),"")</f>
        <v>N</v>
      </c>
      <c r="M70" t="str">
        <f>IFERROR(IF(VLOOKUP($A70,nCino_DevProc!$A$2:$S$352,18,0)=TRUE(), "E", IF(D70="Id", "P", IF(OR(LEFT(G70, 6) = "Lookup", LEFT(G70, 6) ="Master"), "F",""))),"")</f>
        <v/>
      </c>
      <c r="N70" t="str">
        <f>_xlfn.IFNA(IF(VLOOKUP($A70,nCino_DMW!$A$1:$AI$358,4,0)="System generated", "Y", "N"),"")</f>
        <v>N</v>
      </c>
      <c r="O70" t="str">
        <f>IF(LEFT(G70,6)="lookup", G70,IF(OR(D70=0, IFERROR(VLOOKUP($A70,nCino_DevProc!$A$2:$S$352,18,0),0)=0),"", VLOOKUP($A70,nCino_DevProc!$A$2:$S$352,18,0)))</f>
        <v/>
      </c>
      <c r="P70" t="str">
        <f>IF($B70="","",VLOOKUP($B70,'Object Info'!$A$2:$F$13,3,0))</f>
        <v>rskcsp_ds_spread_statement_type</v>
      </c>
      <c r="Q70" t="str">
        <f t="shared" si="21"/>
        <v>LLC_BI__Entity_Type__c</v>
      </c>
      <c r="R70" t="s">
        <v>158</v>
      </c>
      <c r="S70" t="str">
        <f t="shared" si="22"/>
        <v>Y</v>
      </c>
      <c r="T70" t="str">
        <f>IF($B70="","",VLOOKUP($B70,'Object Info'!$A$2:$F$13,4,0))</f>
        <v>rskcsp_ds_spread_statement_type_staging</v>
      </c>
      <c r="U70" t="str">
        <f t="shared" si="23"/>
        <v>LLC_BI__Entity_Type__c</v>
      </c>
      <c r="V70" t="str">
        <f>IF(OR(LEFT(H70,9)="reference", D70=""),"STRING",VLOOKUP($H70,'DataType Conversion'!$A$8:$I$37,3,0))</f>
        <v>STRING</v>
      </c>
      <c r="W70">
        <f t="shared" si="24"/>
        <v>255</v>
      </c>
      <c r="X70" t="str">
        <f t="shared" si="25"/>
        <v>Y</v>
      </c>
      <c r="Y70" t="str">
        <f t="shared" si="26"/>
        <v/>
      </c>
      <c r="Z70" t="str">
        <f t="shared" si="27"/>
        <v>Y</v>
      </c>
      <c r="AA70" t="str">
        <f t="shared" si="28"/>
        <v/>
      </c>
      <c r="AB70" t="str">
        <f>IF($B70="","",VLOOKUP($B70,'Object Info'!$A$2:$F$13,5,0))</f>
        <v>rskcsp_ds_spread_statement_type_curated</v>
      </c>
      <c r="AC70" t="str">
        <f t="shared" si="29"/>
        <v>LLC_BI__Entity_Type__c</v>
      </c>
      <c r="AD70" t="str">
        <f t="shared" si="30"/>
        <v>STRING</v>
      </c>
      <c r="AE70">
        <f t="shared" si="31"/>
        <v>255</v>
      </c>
      <c r="AF70" t="str">
        <f t="shared" si="32"/>
        <v>Y</v>
      </c>
      <c r="AG70" t="str">
        <f t="shared" si="33"/>
        <v/>
      </c>
      <c r="AH70" t="str">
        <f t="shared" si="34"/>
        <v/>
      </c>
      <c r="AL70" t="str">
        <f>IF($B70="","",VLOOKUP($B70,'Object Info'!$A$2:$F$13,6,0))</f>
        <v>spread_statement_type</v>
      </c>
      <c r="AM70" t="str">
        <f t="shared" si="35"/>
        <v>Entity_Type</v>
      </c>
      <c r="AN70" t="str">
        <f t="shared" si="36"/>
        <v>STRING</v>
      </c>
      <c r="AO70">
        <f t="shared" si="37"/>
        <v>255</v>
      </c>
      <c r="AP70" t="str">
        <f t="shared" si="38"/>
        <v>Y</v>
      </c>
      <c r="AQ70" t="str">
        <f t="shared" si="39"/>
        <v/>
      </c>
    </row>
    <row r="71" spans="1:43" x14ac:dyDescent="0.25">
      <c r="A71" t="str">
        <f t="shared" si="20"/>
        <v>LLC_BI__Spread_Statement_Type__cLLC_BI__Group_Columns__c</v>
      </c>
      <c r="B71" t="s">
        <v>96</v>
      </c>
      <c r="C71" t="str">
        <f>_xlfn.IFNA(VLOOKUP($A71,nCino_DMW!$A$2:$AI$358,7,0),"")</f>
        <v>Spread Statement Template</v>
      </c>
      <c r="D71" t="s">
        <v>697</v>
      </c>
      <c r="E71" t="str">
        <f>_xlfn.IFNA(VLOOKUP($A71,nCino_DMW!$A$2:$AI$358,9,0),"")</f>
        <v>Group Columns</v>
      </c>
      <c r="F71" t="str">
        <f>_xlfn.IFNA(VLOOKUP($A71,nCino_DMW!$A$1:$AI$358,12,0),"")</f>
        <v>This field is optional. It is populated through the Salesforce layout. This field must be enabled for "LLC_BI__Balance_Total__c" to work. It is no longer used outside of this. It is disabled by default.</v>
      </c>
      <c r="G71" t="str">
        <f>_xlfn.IFNA(IF(VLOOKUP($A71,nCino_DMW!$A$1:$AI$358,13,0)=0,"", VLOOKUP($A71,nCino_DMW!$A$1:$AI$358,13,0)),"")</f>
        <v>Checkbox</v>
      </c>
      <c r="H71" t="str">
        <f>_xlfn.IFNA(IF(VLOOKUP($A71,nCino_DevProc!$A$2:$S$352,8,0)=0,"", VLOOKUP($A71,nCino_DevProc!$A$2:$S$352,8,0)),"")</f>
        <v>boolean</v>
      </c>
      <c r="I71" t="str">
        <f>_xlfn.IFNA(IF(VLOOKUP($A71,nCino_DMW!$A$1:$AI$358,2,0)=0,"", VLOOKUP($A71,nCino_DMW!$A$1:$AI$358,2,0)),"")</f>
        <v>Boolean (True/False)</v>
      </c>
      <c r="J71" t="str">
        <f>IF(OR(D71=0, IFERROR(VLOOKUP($A71,nCino_DevProc!$A$2:$S$352,2,0),0)=0),"", VLOOKUP($A71,nCino_DevProc!$A$2:$S$352,2,0))</f>
        <v/>
      </c>
      <c r="K71" t="str">
        <f>IFERROR(IF(VLOOKUP($A71,nCino_DMW!$A$1:$AI$358,22,0)="Y", "N", IF(VLOOKUP($A71,nCino_DMW!$A$1:$AI$358,22,0)="N",  "Y", "")),"")</f>
        <v>Y</v>
      </c>
      <c r="L71" t="str">
        <f>_xlfn.IFNA(IF(VLOOKUP($A71,nCino_DevProc!$A$2:$S$352,8,0)=TRUE(), "Y", "N"),"")</f>
        <v>N</v>
      </c>
      <c r="M71" t="str">
        <f>IFERROR(IF(VLOOKUP($A71,nCino_DevProc!$A$2:$S$352,18,0)=TRUE(), "E", IF(D71="Id", "P", IF(OR(LEFT(G71, 6) = "Lookup", LEFT(G71, 6) ="Master"), "F",""))),"")</f>
        <v/>
      </c>
      <c r="N71" t="str">
        <f>_xlfn.IFNA(IF(VLOOKUP($A71,nCino_DMW!$A$1:$AI$358,4,0)="System generated", "Y", "N"),"")</f>
        <v>N</v>
      </c>
      <c r="O71" t="str">
        <f>IF(LEFT(G71,6)="lookup", G71,IF(OR(D71=0, IFERROR(VLOOKUP($A71,nCino_DevProc!$A$2:$S$352,18,0),0)=0),"", VLOOKUP($A71,nCino_DevProc!$A$2:$S$352,18,0)))</f>
        <v/>
      </c>
      <c r="P71" t="str">
        <f>IF($B71="","",VLOOKUP($B71,'Object Info'!$A$2:$F$13,3,0))</f>
        <v>rskcsp_ds_spread_statement_type</v>
      </c>
      <c r="Q71" t="str">
        <f t="shared" si="21"/>
        <v>LLC_BI__Group_Columns__c</v>
      </c>
      <c r="R71" t="s">
        <v>158</v>
      </c>
      <c r="S71" t="str">
        <f t="shared" si="22"/>
        <v>Y</v>
      </c>
      <c r="T71" t="str">
        <f>IF($B71="","",VLOOKUP($B71,'Object Info'!$A$2:$F$13,4,0))</f>
        <v>rskcsp_ds_spread_statement_type_staging</v>
      </c>
      <c r="U71" t="str">
        <f t="shared" si="23"/>
        <v>LLC_BI__Group_Columns__c</v>
      </c>
      <c r="V71" t="str">
        <f>IF(OR(LEFT(H71,9)="reference", D71=""),"STRING",VLOOKUP($H71,'DataType Conversion'!$A$8:$I$37,3,0))</f>
        <v>BOOL</v>
      </c>
      <c r="W71" t="str">
        <f t="shared" si="24"/>
        <v/>
      </c>
      <c r="X71" t="str">
        <f t="shared" si="25"/>
        <v>Y</v>
      </c>
      <c r="Y71" t="str">
        <f t="shared" si="26"/>
        <v/>
      </c>
      <c r="Z71" t="str">
        <f t="shared" si="27"/>
        <v>N</v>
      </c>
      <c r="AA71" t="str">
        <f t="shared" si="28"/>
        <v/>
      </c>
      <c r="AB71" t="str">
        <f>IF($B71="","",VLOOKUP($B71,'Object Info'!$A$2:$F$13,5,0))</f>
        <v>rskcsp_ds_spread_statement_type_curated</v>
      </c>
      <c r="AC71" t="str">
        <f t="shared" si="29"/>
        <v>LLC_BI__Group_Columns__c</v>
      </c>
      <c r="AD71" t="str">
        <f t="shared" si="30"/>
        <v>BOOL</v>
      </c>
      <c r="AE71" t="str">
        <f t="shared" si="31"/>
        <v/>
      </c>
      <c r="AF71" t="str">
        <f t="shared" si="32"/>
        <v>Y</v>
      </c>
      <c r="AG71" t="str">
        <f t="shared" si="33"/>
        <v/>
      </c>
      <c r="AH71" t="str">
        <f t="shared" si="34"/>
        <v/>
      </c>
      <c r="AL71" t="str">
        <f>IF($B71="","",VLOOKUP($B71,'Object Info'!$A$2:$F$13,6,0))</f>
        <v>spread_statement_type</v>
      </c>
      <c r="AM71" t="str">
        <f t="shared" si="35"/>
        <v>Group_Columns</v>
      </c>
      <c r="AN71" t="str">
        <f t="shared" si="36"/>
        <v>BOOL</v>
      </c>
      <c r="AO71" t="str">
        <f t="shared" si="37"/>
        <v/>
      </c>
      <c r="AP71" t="str">
        <f t="shared" si="38"/>
        <v>Y</v>
      </c>
      <c r="AQ71" t="str">
        <f t="shared" si="39"/>
        <v/>
      </c>
    </row>
    <row r="72" spans="1:43" x14ac:dyDescent="0.25">
      <c r="A72" t="str">
        <f t="shared" si="20"/>
        <v>LLC_BI__Spread_Statement_Type__cId</v>
      </c>
      <c r="B72" t="s">
        <v>96</v>
      </c>
      <c r="C72" t="str">
        <f>_xlfn.IFNA(VLOOKUP($A72,nCino_DMW!$A$2:$AI$358,7,0),"")</f>
        <v>Spread Statement Template</v>
      </c>
      <c r="D72" t="s">
        <v>143</v>
      </c>
      <c r="E72" t="str">
        <f>_xlfn.IFNA(VLOOKUP($A72,nCino_DMW!$A$2:$AI$358,9,0),"")</f>
        <v>Id</v>
      </c>
      <c r="F72" t="str">
        <f>_xlfn.IFNA(VLOOKUP($A72,nCino_DMW!$A$1:$AI$358,12,0),"")</f>
        <v>Id</v>
      </c>
      <c r="G72" t="str">
        <f>_xlfn.IFNA(IF(VLOOKUP($A72,nCino_DMW!$A$1:$AI$358,13,0)=0,"", VLOOKUP($A72,nCino_DMW!$A$1:$AI$358,13,0)),"")</f>
        <v>Id</v>
      </c>
      <c r="H72" t="str">
        <f>_xlfn.IFNA(IF(VLOOKUP($A72,nCino_DevProc!$A$2:$S$352,8,0)=0,"", VLOOKUP($A72,nCino_DevProc!$A$2:$S$352,8,0)),"")</f>
        <v>id</v>
      </c>
      <c r="I72">
        <f>_xlfn.IFNA(IF(VLOOKUP($A72,nCino_DMW!$A$1:$AI$358,2,0)=0,"", VLOOKUP($A72,nCino_DMW!$A$1:$AI$358,2,0)),"")</f>
        <v>18</v>
      </c>
      <c r="J72">
        <f>IF(OR(D72=0, IFERROR(VLOOKUP($A72,nCino_DevProc!$A$2:$S$352,2,0),0)=0),"", VLOOKUP($A72,nCino_DevProc!$A$2:$S$352,2,0))</f>
        <v>18</v>
      </c>
      <c r="K72" t="str">
        <f>IFERROR(IF(VLOOKUP($A72,nCino_DMW!$A$1:$AI$358,22,0)="Y", "N", IF(VLOOKUP($A72,nCino_DMW!$A$1:$AI$358,22,0)="N",  "Y", "")),"")</f>
        <v>Y</v>
      </c>
      <c r="L72" t="str">
        <f>_xlfn.IFNA(IF(VLOOKUP($A72,nCino_DevProc!$A$2:$S$352,8,0)=TRUE(), "Y", "N"),"")</f>
        <v>N</v>
      </c>
      <c r="M72" t="str">
        <f>IFERROR(IF(VLOOKUP($A72,nCino_DevProc!$A$2:$S$352,18,0)=TRUE(), "E", IF(D72="Id", "P", IF(OR(LEFT(G72, 6) = "Lookup", LEFT(G72, 6) ="Master"), "F",""))),"")</f>
        <v>P</v>
      </c>
      <c r="N72" t="str">
        <f>_xlfn.IFNA(IF(VLOOKUP($A72,nCino_DMW!$A$1:$AI$358,4,0)="System generated", "Y", "N"),"")</f>
        <v>Y</v>
      </c>
      <c r="O72" t="str">
        <f>IF(LEFT(G72,6)="lookup", G72,IF(OR(D72=0, IFERROR(VLOOKUP($A72,nCino_DevProc!$A$2:$S$352,18,0),0)=0),"", VLOOKUP($A72,nCino_DevProc!$A$2:$S$352,18,0)))</f>
        <v/>
      </c>
      <c r="P72" t="str">
        <f>IF($B72="","",VLOOKUP($B72,'Object Info'!$A$2:$F$13,3,0))</f>
        <v>rskcsp_ds_spread_statement_type</v>
      </c>
      <c r="Q72" t="str">
        <f t="shared" si="21"/>
        <v>Id</v>
      </c>
      <c r="R72" t="s">
        <v>158</v>
      </c>
      <c r="S72" t="str">
        <f t="shared" si="22"/>
        <v>N</v>
      </c>
      <c r="T72" t="str">
        <f>IF($B72="","",VLOOKUP($B72,'Object Info'!$A$2:$F$13,4,0))</f>
        <v>rskcsp_ds_spread_statement_type_staging</v>
      </c>
      <c r="U72" t="str">
        <f t="shared" si="23"/>
        <v>Id</v>
      </c>
      <c r="V72" t="str">
        <f>IF(OR(LEFT(H72,9)="reference", D72=""),"STRING",VLOOKUP($H72,'DataType Conversion'!$A$8:$I$37,3,0))</f>
        <v>STRING</v>
      </c>
      <c r="W72">
        <f t="shared" si="24"/>
        <v>18</v>
      </c>
      <c r="X72" t="str">
        <f t="shared" si="25"/>
        <v>N</v>
      </c>
      <c r="Y72" t="str">
        <f t="shared" si="26"/>
        <v>C</v>
      </c>
      <c r="Z72" t="str">
        <f t="shared" si="27"/>
        <v>N</v>
      </c>
      <c r="AA72" t="str">
        <f t="shared" si="28"/>
        <v/>
      </c>
      <c r="AB72" t="str">
        <f>IF($B72="","",VLOOKUP($B72,'Object Info'!$A$2:$F$13,5,0))</f>
        <v>rskcsp_ds_spread_statement_type_curated</v>
      </c>
      <c r="AC72" t="str">
        <f t="shared" si="29"/>
        <v>Id</v>
      </c>
      <c r="AD72" t="str">
        <f t="shared" si="30"/>
        <v>STRING</v>
      </c>
      <c r="AE72">
        <f t="shared" si="31"/>
        <v>18</v>
      </c>
      <c r="AF72" t="str">
        <f t="shared" si="32"/>
        <v>N</v>
      </c>
      <c r="AG72" t="str">
        <f t="shared" si="33"/>
        <v>P</v>
      </c>
      <c r="AH72" t="str">
        <f t="shared" si="34"/>
        <v/>
      </c>
      <c r="AL72" t="str">
        <f>IF($B72="","",VLOOKUP($B72,'Object Info'!$A$2:$F$13,6,0))</f>
        <v>spread_statement_type</v>
      </c>
      <c r="AM72" t="str">
        <f t="shared" si="35"/>
        <v>Id</v>
      </c>
      <c r="AN72" t="str">
        <f t="shared" si="36"/>
        <v>STRING</v>
      </c>
      <c r="AO72">
        <f t="shared" si="37"/>
        <v>18</v>
      </c>
      <c r="AP72" t="str">
        <f t="shared" si="38"/>
        <v>N</v>
      </c>
      <c r="AQ72" t="str">
        <f t="shared" si="39"/>
        <v>P</v>
      </c>
    </row>
    <row r="73" spans="1:43" x14ac:dyDescent="0.25">
      <c r="A73" t="str">
        <f t="shared" si="20"/>
        <v>LLC_BI__Spread_Statement_Type__cLLC_BI__Is_Multi_Currency__c</v>
      </c>
      <c r="B73" t="s">
        <v>96</v>
      </c>
      <c r="C73" t="str">
        <f>_xlfn.IFNA(VLOOKUP($A73,nCino_DMW!$A$2:$AI$358,7,0),"")</f>
        <v>Spread Statement Template</v>
      </c>
      <c r="D73" t="s">
        <v>804</v>
      </c>
      <c r="E73" t="str">
        <f>_xlfn.IFNA(VLOOKUP($A73,nCino_DMW!$A$2:$AI$358,9,0),"")</f>
        <v>Is Multi-Currency</v>
      </c>
      <c r="F73" t="str">
        <f>_xlfn.IFNA(VLOOKUP($A73,nCino_DMW!$A$1:$AI$358,12,0),"")</f>
        <v>Users select this optional checkbox to indicate that the Spread Statement is multi-currency. By default, this field is deselected.</v>
      </c>
      <c r="G73" t="str">
        <f>_xlfn.IFNA(IF(VLOOKUP($A73,nCino_DMW!$A$1:$AI$358,13,0)=0,"", VLOOKUP($A73,nCino_DMW!$A$1:$AI$358,13,0)),"")</f>
        <v>Checkbox</v>
      </c>
      <c r="H73" t="str">
        <f>_xlfn.IFNA(IF(VLOOKUP($A73,nCino_DevProc!$A$2:$S$352,8,0)=0,"", VLOOKUP($A73,nCino_DevProc!$A$2:$S$352,8,0)),"")</f>
        <v>boolean</v>
      </c>
      <c r="I73" t="str">
        <f>_xlfn.IFNA(IF(VLOOKUP($A73,nCino_DMW!$A$1:$AI$358,2,0)=0,"", VLOOKUP($A73,nCino_DMW!$A$1:$AI$358,2,0)),"")</f>
        <v>Boolean (True/False)</v>
      </c>
      <c r="J73" t="str">
        <f>IF(OR(D73=0, IFERROR(VLOOKUP($A73,nCino_DevProc!$A$2:$S$352,2,0),0)=0),"", VLOOKUP($A73,nCino_DevProc!$A$2:$S$352,2,0))</f>
        <v/>
      </c>
      <c r="K73" t="str">
        <f>IFERROR(IF(VLOOKUP($A73,nCino_DMW!$A$1:$AI$358,22,0)="Y", "N", IF(VLOOKUP($A73,nCino_DMW!$A$1:$AI$358,22,0)="N",  "Y", "")),"")</f>
        <v>Y</v>
      </c>
      <c r="L73" t="str">
        <f>_xlfn.IFNA(IF(VLOOKUP($A73,nCino_DevProc!$A$2:$S$352,8,0)=TRUE(), "Y", "N"),"")</f>
        <v>N</v>
      </c>
      <c r="M73" t="str">
        <f>IFERROR(IF(VLOOKUP($A73,nCino_DevProc!$A$2:$S$352,18,0)=TRUE(), "E", IF(D73="Id", "P", IF(OR(LEFT(G73, 6) = "Lookup", LEFT(G73, 6) ="Master"), "F",""))),"")</f>
        <v/>
      </c>
      <c r="N73" t="str">
        <f>_xlfn.IFNA(IF(VLOOKUP($A73,nCino_DMW!$A$1:$AI$358,4,0)="System generated", "Y", "N"),"")</f>
        <v>N</v>
      </c>
      <c r="O73" t="str">
        <f>IF(LEFT(G73,6)="lookup", G73,IF(OR(D73=0, IFERROR(VLOOKUP($A73,nCino_DevProc!$A$2:$S$352,18,0),0)=0),"", VLOOKUP($A73,nCino_DevProc!$A$2:$S$352,18,0)))</f>
        <v/>
      </c>
      <c r="P73" t="str">
        <f>IF($B73="","",VLOOKUP($B73,'Object Info'!$A$2:$F$13,3,0))</f>
        <v>rskcsp_ds_spread_statement_type</v>
      </c>
      <c r="Q73" t="str">
        <f t="shared" si="21"/>
        <v>LLC_BI__Is_Multi_Currency__c</v>
      </c>
      <c r="R73" t="s">
        <v>158</v>
      </c>
      <c r="S73" t="str">
        <f t="shared" si="22"/>
        <v>Y</v>
      </c>
      <c r="T73" t="str">
        <f>IF($B73="","",VLOOKUP($B73,'Object Info'!$A$2:$F$13,4,0))</f>
        <v>rskcsp_ds_spread_statement_type_staging</v>
      </c>
      <c r="U73" t="str">
        <f t="shared" si="23"/>
        <v>LLC_BI__Is_Multi_Currency__c</v>
      </c>
      <c r="V73" t="str">
        <f>IF(OR(LEFT(H73,9)="reference", D73=""),"STRING",VLOOKUP($H73,'DataType Conversion'!$A$8:$I$37,3,0))</f>
        <v>BOOL</v>
      </c>
      <c r="W73" t="str">
        <f t="shared" si="24"/>
        <v/>
      </c>
      <c r="X73" t="str">
        <f t="shared" si="25"/>
        <v>Y</v>
      </c>
      <c r="Y73" t="str">
        <f t="shared" si="26"/>
        <v/>
      </c>
      <c r="Z73" t="str">
        <f t="shared" si="27"/>
        <v>N</v>
      </c>
      <c r="AA73" t="str">
        <f t="shared" si="28"/>
        <v/>
      </c>
      <c r="AB73" t="str">
        <f>IF($B73="","",VLOOKUP($B73,'Object Info'!$A$2:$F$13,5,0))</f>
        <v>rskcsp_ds_spread_statement_type_curated</v>
      </c>
      <c r="AC73" t="str">
        <f t="shared" si="29"/>
        <v>LLC_BI__Is_Multi_Currency__c</v>
      </c>
      <c r="AD73" t="str">
        <f t="shared" si="30"/>
        <v>BOOL</v>
      </c>
      <c r="AE73" t="str">
        <f t="shared" si="31"/>
        <v/>
      </c>
      <c r="AF73" t="str">
        <f t="shared" si="32"/>
        <v>Y</v>
      </c>
      <c r="AG73" t="str">
        <f t="shared" si="33"/>
        <v/>
      </c>
      <c r="AH73" t="str">
        <f t="shared" si="34"/>
        <v/>
      </c>
      <c r="AL73" t="str">
        <f>IF($B73="","",VLOOKUP($B73,'Object Info'!$A$2:$F$13,6,0))</f>
        <v>spread_statement_type</v>
      </c>
      <c r="AM73" t="str">
        <f t="shared" si="35"/>
        <v>Is_Multi_Currency</v>
      </c>
      <c r="AN73" t="str">
        <f t="shared" si="36"/>
        <v>BOOL</v>
      </c>
      <c r="AO73" t="str">
        <f t="shared" si="37"/>
        <v/>
      </c>
      <c r="AP73" t="str">
        <f t="shared" si="38"/>
        <v>Y</v>
      </c>
      <c r="AQ73" t="str">
        <f t="shared" si="39"/>
        <v/>
      </c>
    </row>
    <row r="74" spans="1:43" x14ac:dyDescent="0.25">
      <c r="A74" t="str">
        <f t="shared" si="20"/>
        <v>LLC_BI__Spread_Statement_Type__cLLC_BI__Is_Personal_Financial_Statement__c</v>
      </c>
      <c r="B74" t="s">
        <v>96</v>
      </c>
      <c r="C74" t="str">
        <f>_xlfn.IFNA(VLOOKUP($A74,nCino_DMW!$A$2:$AI$358,7,0),"")</f>
        <v>Spread Statement Template</v>
      </c>
      <c r="D74" t="s">
        <v>721</v>
      </c>
      <c r="E74" t="str">
        <f>_xlfn.IFNA(VLOOKUP($A74,nCino_DMW!$A$2:$AI$358,9,0),"")</f>
        <v>Is Personal Financial Statement</v>
      </c>
      <c r="F74" t="str">
        <f>_xlfn.IFNA(VLOOKUP($A74,nCino_DMW!$A$1:$AI$358,12,0),"")</f>
        <v>This field is used to mark the Personal Financial Statement. When true, the changes to Periods on the Spread Statement will be made independently of other statements.</v>
      </c>
      <c r="G74" t="str">
        <f>_xlfn.IFNA(IF(VLOOKUP($A74,nCino_DMW!$A$1:$AI$358,13,0)=0,"", VLOOKUP($A74,nCino_DMW!$A$1:$AI$358,13,0)),"")</f>
        <v>Formula (Number)</v>
      </c>
      <c r="H74" t="str">
        <f>_xlfn.IFNA(IF(VLOOKUP($A74,nCino_DevProc!$A$2:$S$352,8,0)=0,"", VLOOKUP($A74,nCino_DevProc!$A$2:$S$352,8,0)),"")</f>
        <v>double</v>
      </c>
      <c r="I74" t="str">
        <f>_xlfn.IFNA(IF(VLOOKUP($A74,nCino_DMW!$A$1:$AI$358,2,0)=0,"", VLOOKUP($A74,nCino_DMW!$A$1:$AI$358,2,0)),"")</f>
        <v>18, 0</v>
      </c>
      <c r="J74" t="str">
        <f>IF(OR(D74=0, IFERROR(VLOOKUP($A74,nCino_DevProc!$A$2:$S$352,2,0),0)=0),"", VLOOKUP($A74,nCino_DevProc!$A$2:$S$352,2,0))</f>
        <v>18, 0</v>
      </c>
      <c r="K74" t="str">
        <f>IFERROR(IF(VLOOKUP($A74,nCino_DMW!$A$1:$AI$358,22,0)="Y", "N", IF(VLOOKUP($A74,nCino_DMW!$A$1:$AI$358,22,0)="N",  "Y", "")),"")</f>
        <v>Y</v>
      </c>
      <c r="L74" t="str">
        <f>_xlfn.IFNA(IF(VLOOKUP($A74,nCino_DevProc!$A$2:$S$352,8,0)=TRUE(), "Y", "N"),"")</f>
        <v>N</v>
      </c>
      <c r="M74" t="str">
        <f>IFERROR(IF(VLOOKUP($A74,nCino_DevProc!$A$2:$S$352,18,0)=TRUE(), "E", IF(D74="Id", "P", IF(OR(LEFT(G74, 6) = "Lookup", LEFT(G74, 6) ="Master"), "F",""))),"")</f>
        <v/>
      </c>
      <c r="N74" t="str">
        <f>_xlfn.IFNA(IF(VLOOKUP($A74,nCino_DMW!$A$1:$AI$358,4,0)="System generated", "Y", "N"),"")</f>
        <v>N</v>
      </c>
      <c r="O74" t="str">
        <f>IF(LEFT(G74,6)="lookup", G74,IF(OR(D74=0, IFERROR(VLOOKUP($A74,nCino_DevProc!$A$2:$S$352,18,0),0)=0),"", VLOOKUP($A74,nCino_DevProc!$A$2:$S$352,18,0)))</f>
        <v>IF(ISPICKVAL(LLC_BI__Type__c, 'Personal Financial Statement'),1,0)</v>
      </c>
      <c r="P74" t="str">
        <f>IF($B74="","",VLOOKUP($B74,'Object Info'!$A$2:$F$13,3,0))</f>
        <v>rskcsp_ds_spread_statement_type</v>
      </c>
      <c r="Q74" t="str">
        <f t="shared" si="21"/>
        <v>LLC_BI__Is_Personal_Financial_Statement__c</v>
      </c>
      <c r="R74" t="s">
        <v>158</v>
      </c>
      <c r="S74" t="str">
        <f t="shared" si="22"/>
        <v>Y</v>
      </c>
      <c r="T74" t="str">
        <f>IF($B74="","",VLOOKUP($B74,'Object Info'!$A$2:$F$13,4,0))</f>
        <v>rskcsp_ds_spread_statement_type_staging</v>
      </c>
      <c r="U74" t="str">
        <f t="shared" si="23"/>
        <v>LLC_BI__Is_Personal_Financial_Statement__c</v>
      </c>
      <c r="V74" t="str">
        <f>IF(OR(LEFT(H74,9)="reference", D74=""),"STRING",VLOOKUP($H74,'DataType Conversion'!$A$8:$I$37,3,0))</f>
        <v>DECIMAL</v>
      </c>
      <c r="W74" t="str">
        <f t="shared" si="24"/>
        <v>18, 0</v>
      </c>
      <c r="X74" t="str">
        <f t="shared" si="25"/>
        <v>Y</v>
      </c>
      <c r="Y74" t="str">
        <f t="shared" si="26"/>
        <v/>
      </c>
      <c r="Z74" t="str">
        <f t="shared" si="27"/>
        <v>N</v>
      </c>
      <c r="AA74" t="str">
        <f t="shared" si="28"/>
        <v/>
      </c>
      <c r="AB74" t="str">
        <f>IF($B74="","",VLOOKUP($B74,'Object Info'!$A$2:$F$13,5,0))</f>
        <v>rskcsp_ds_spread_statement_type_curated</v>
      </c>
      <c r="AC74" t="str">
        <f t="shared" si="29"/>
        <v>LLC_BI__Is_Personal_Financial_Statement__c</v>
      </c>
      <c r="AD74" t="str">
        <f t="shared" si="30"/>
        <v>DECIMAL</v>
      </c>
      <c r="AE74" t="str">
        <f t="shared" si="31"/>
        <v>18, 0</v>
      </c>
      <c r="AF74" t="str">
        <f t="shared" si="32"/>
        <v>Y</v>
      </c>
      <c r="AG74" t="str">
        <f t="shared" si="33"/>
        <v/>
      </c>
      <c r="AH74" t="str">
        <f t="shared" si="34"/>
        <v/>
      </c>
      <c r="AL74" t="str">
        <f>IF($B74="","",VLOOKUP($B74,'Object Info'!$A$2:$F$13,6,0))</f>
        <v>spread_statement_type</v>
      </c>
      <c r="AM74" t="str">
        <f t="shared" si="35"/>
        <v>Is_Personal_Financial_Statement</v>
      </c>
      <c r="AN74" t="str">
        <f t="shared" si="36"/>
        <v>DECIMAL</v>
      </c>
      <c r="AO74" t="str">
        <f t="shared" si="37"/>
        <v>18, 0</v>
      </c>
      <c r="AP74" t="str">
        <f t="shared" si="38"/>
        <v>Y</v>
      </c>
      <c r="AQ74" t="str">
        <f t="shared" si="39"/>
        <v/>
      </c>
    </row>
    <row r="75" spans="1:43" x14ac:dyDescent="0.25">
      <c r="A75" t="str">
        <f t="shared" si="20"/>
        <v>LLC_BI__Spread_Statement_Type__cLLC_BI__Is_Template__c</v>
      </c>
      <c r="B75" t="s">
        <v>96</v>
      </c>
      <c r="C75" t="str">
        <f>_xlfn.IFNA(VLOOKUP($A75,nCino_DMW!$A$2:$AI$358,7,0),"")</f>
        <v>Spread Statement Template</v>
      </c>
      <c r="D75" t="s">
        <v>245</v>
      </c>
      <c r="E75" t="str">
        <f>_xlfn.IFNA(VLOOKUP($A75,nCino_DMW!$A$2:$AI$358,9,0),"")</f>
        <v>Is Template</v>
      </c>
      <c r="F75" t="str">
        <f>_xlfn.IFNA(VLOOKUP($A75,nCino_DMW!$A$1:$AI$358,12,0),"")</f>
        <v>This field is required. It must be manually populated. When enabled, the spread statement type is treated as a template and can be used to clone additional spread statement types. When disabled, it cannot be used to clone additional spread statement types. If its parent "LLC_BI__Underwriting_Bundle__c" is marked as a template, then the spread statement type is also a template. By default, this is disabled.</v>
      </c>
      <c r="G75" t="str">
        <f>_xlfn.IFNA(IF(VLOOKUP($A75,nCino_DMW!$A$1:$AI$358,13,0)=0,"", VLOOKUP($A75,nCino_DMW!$A$1:$AI$358,13,0)),"")</f>
        <v>Checkbox</v>
      </c>
      <c r="H75" t="str">
        <f>_xlfn.IFNA(IF(VLOOKUP($A75,nCino_DevProc!$A$2:$S$352,8,0)=0,"", VLOOKUP($A75,nCino_DevProc!$A$2:$S$352,8,0)),"")</f>
        <v>boolean</v>
      </c>
      <c r="I75" t="str">
        <f>_xlfn.IFNA(IF(VLOOKUP($A75,nCino_DMW!$A$1:$AI$358,2,0)=0,"", VLOOKUP($A75,nCino_DMW!$A$1:$AI$358,2,0)),"")</f>
        <v>Boolean (True/False)</v>
      </c>
      <c r="J75" t="str">
        <f>IF(OR(D75=0, IFERROR(VLOOKUP($A75,nCino_DevProc!$A$2:$S$352,2,0),0)=0),"", VLOOKUP($A75,nCino_DevProc!$A$2:$S$352,2,0))</f>
        <v/>
      </c>
      <c r="K75" t="str">
        <f>IFERROR(IF(VLOOKUP($A75,nCino_DMW!$A$1:$AI$358,22,0)="Y", "N", IF(VLOOKUP($A75,nCino_DMW!$A$1:$AI$358,22,0)="N",  "Y", "")),"")</f>
        <v>Y</v>
      </c>
      <c r="L75" t="str">
        <f>_xlfn.IFNA(IF(VLOOKUP($A75,nCino_DevProc!$A$2:$S$352,8,0)=TRUE(), "Y", "N"),"")</f>
        <v>N</v>
      </c>
      <c r="M75" t="str">
        <f>IFERROR(IF(VLOOKUP($A75,nCino_DevProc!$A$2:$S$352,18,0)=TRUE(), "E", IF(D75="Id", "P", IF(OR(LEFT(G75, 6) = "Lookup", LEFT(G75, 6) ="Master"), "F",""))),"")</f>
        <v/>
      </c>
      <c r="N75" t="str">
        <f>_xlfn.IFNA(IF(VLOOKUP($A75,nCino_DMW!$A$1:$AI$358,4,0)="System generated", "Y", "N"),"")</f>
        <v>N</v>
      </c>
      <c r="O75" t="str">
        <f>IF(LEFT(G75,6)="lookup", G75,IF(OR(D75=0, IFERROR(VLOOKUP($A75,nCino_DevProc!$A$2:$S$352,18,0),0)=0),"", VLOOKUP($A75,nCino_DevProc!$A$2:$S$352,18,0)))</f>
        <v/>
      </c>
      <c r="P75" t="str">
        <f>IF($B75="","",VLOOKUP($B75,'Object Info'!$A$2:$F$13,3,0))</f>
        <v>rskcsp_ds_spread_statement_type</v>
      </c>
      <c r="Q75" t="str">
        <f t="shared" si="21"/>
        <v>LLC_BI__Is_Template__c</v>
      </c>
      <c r="R75" t="s">
        <v>158</v>
      </c>
      <c r="S75" t="str">
        <f t="shared" si="22"/>
        <v>Y</v>
      </c>
      <c r="T75" t="str">
        <f>IF($B75="","",VLOOKUP($B75,'Object Info'!$A$2:$F$13,4,0))</f>
        <v>rskcsp_ds_spread_statement_type_staging</v>
      </c>
      <c r="U75" t="str">
        <f t="shared" si="23"/>
        <v>LLC_BI__Is_Template__c</v>
      </c>
      <c r="V75" t="str">
        <f>IF(OR(LEFT(H75,9)="reference", D75=""),"STRING",VLOOKUP($H75,'DataType Conversion'!$A$8:$I$37,3,0))</f>
        <v>BOOL</v>
      </c>
      <c r="W75" t="str">
        <f t="shared" si="24"/>
        <v/>
      </c>
      <c r="X75" t="str">
        <f t="shared" si="25"/>
        <v>Y</v>
      </c>
      <c r="Y75" t="str">
        <f t="shared" si="26"/>
        <v/>
      </c>
      <c r="Z75" t="str">
        <f t="shared" si="27"/>
        <v>N</v>
      </c>
      <c r="AA75" t="str">
        <f t="shared" si="28"/>
        <v/>
      </c>
      <c r="AB75" t="str">
        <f>IF($B75="","",VLOOKUP($B75,'Object Info'!$A$2:$F$13,5,0))</f>
        <v>rskcsp_ds_spread_statement_type_curated</v>
      </c>
      <c r="AC75" t="str">
        <f t="shared" si="29"/>
        <v>LLC_BI__Is_Template__c</v>
      </c>
      <c r="AD75" t="str">
        <f t="shared" si="30"/>
        <v>BOOL</v>
      </c>
      <c r="AE75" t="str">
        <f t="shared" si="31"/>
        <v/>
      </c>
      <c r="AF75" t="str">
        <f t="shared" si="32"/>
        <v>Y</v>
      </c>
      <c r="AG75" t="str">
        <f t="shared" si="33"/>
        <v/>
      </c>
      <c r="AH75" t="str">
        <f t="shared" si="34"/>
        <v/>
      </c>
      <c r="AL75" t="str">
        <f>IF($B75="","",VLOOKUP($B75,'Object Info'!$A$2:$F$13,6,0))</f>
        <v>spread_statement_type</v>
      </c>
      <c r="AM75" t="str">
        <f t="shared" si="35"/>
        <v>Is_Template</v>
      </c>
      <c r="AN75" t="str">
        <f t="shared" si="36"/>
        <v>BOOL</v>
      </c>
      <c r="AO75" t="str">
        <f t="shared" si="37"/>
        <v/>
      </c>
      <c r="AP75" t="str">
        <f t="shared" si="38"/>
        <v>Y</v>
      </c>
      <c r="AQ75" t="str">
        <f t="shared" si="39"/>
        <v/>
      </c>
    </row>
    <row r="76" spans="1:43" x14ac:dyDescent="0.25">
      <c r="A76" t="str">
        <f t="shared" si="20"/>
        <v>LLC_BI__Spread_Statement_Type__cLastModifiedById</v>
      </c>
      <c r="B76" t="s">
        <v>96</v>
      </c>
      <c r="C76" t="str">
        <f>_xlfn.IFNA(VLOOKUP($A76,nCino_DMW!$A$2:$AI$358,7,0),"")</f>
        <v>Spread Statement Template</v>
      </c>
      <c r="D76" t="s">
        <v>175</v>
      </c>
      <c r="E76" t="str">
        <f>_xlfn.IFNA(VLOOKUP($A76,nCino_DMW!$A$2:$AI$358,9,0),"")</f>
        <v>Last Modified By</v>
      </c>
      <c r="F76" t="str">
        <f>_xlfn.IFNA(VLOOKUP($A76,nCino_DMW!$A$1:$AI$358,12,0),"")</f>
        <v>Last modified by user.</v>
      </c>
      <c r="G76" t="str">
        <f>_xlfn.IFNA(IF(VLOOKUP($A76,nCino_DMW!$A$1:$AI$358,13,0)=0,"", VLOOKUP($A76,nCino_DMW!$A$1:$AI$358,13,0)),"")</f>
        <v>Lookup(User)</v>
      </c>
      <c r="H76" t="str">
        <f>_xlfn.IFNA(IF(VLOOKUP($A76,nCino_DevProc!$A$2:$S$352,8,0)=0,"", VLOOKUP($A76,nCino_DevProc!$A$2:$S$352,8,0)),"")</f>
        <v>reference(User)</v>
      </c>
      <c r="I76">
        <f>_xlfn.IFNA(IF(VLOOKUP($A76,nCino_DMW!$A$1:$AI$358,2,0)=0,"", VLOOKUP($A76,nCino_DMW!$A$1:$AI$358,2,0)),"")</f>
        <v>18</v>
      </c>
      <c r="J76">
        <f>IF(OR(D76=0, IFERROR(VLOOKUP($A76,nCino_DevProc!$A$2:$S$352,2,0),0)=0),"", VLOOKUP($A76,nCino_DevProc!$A$2:$S$352,2,0))</f>
        <v>18</v>
      </c>
      <c r="K76" t="str">
        <f>IFERROR(IF(VLOOKUP($A76,nCino_DMW!$A$1:$AI$358,22,0)="Y", "N", IF(VLOOKUP($A76,nCino_DMW!$A$1:$AI$358,22,0)="N",  "Y", "")),"")</f>
        <v>Y</v>
      </c>
      <c r="L76" t="str">
        <f>_xlfn.IFNA(IF(VLOOKUP($A76,nCino_DevProc!$A$2:$S$352,8,0)=TRUE(), "Y", "N"),"")</f>
        <v>N</v>
      </c>
      <c r="M76" t="str">
        <f>IFERROR(IF(VLOOKUP($A76,nCino_DevProc!$A$2:$S$352,18,0)=TRUE(), "E", IF(D76="Id", "P", IF(OR(LEFT(G76, 6) = "Lookup", LEFT(G76, 6) ="Master"), "F",""))),"")</f>
        <v>F</v>
      </c>
      <c r="N76" t="str">
        <f>_xlfn.IFNA(IF(VLOOKUP($A76,nCino_DMW!$A$1:$AI$358,4,0)="System generated", "Y", "N"),"")</f>
        <v>Y</v>
      </c>
      <c r="O76" t="str">
        <f>IF(LEFT(G76,6)="lookup", G76,IF(OR(D76=0, IFERROR(VLOOKUP($A76,nCino_DevProc!$A$2:$S$352,18,0),0)=0),"", VLOOKUP($A76,nCino_DevProc!$A$2:$S$352,18,0)))</f>
        <v>Lookup(User)</v>
      </c>
      <c r="P76" t="str">
        <f>IF($B76="","",VLOOKUP($B76,'Object Info'!$A$2:$F$13,3,0))</f>
        <v>rskcsp_ds_spread_statement_type</v>
      </c>
      <c r="Q76" t="str">
        <f t="shared" si="21"/>
        <v>LastModifiedById</v>
      </c>
      <c r="R76" t="s">
        <v>158</v>
      </c>
      <c r="S76" t="str">
        <f t="shared" si="22"/>
        <v>N</v>
      </c>
      <c r="T76" t="str">
        <f>IF($B76="","",VLOOKUP($B76,'Object Info'!$A$2:$F$13,4,0))</f>
        <v>rskcsp_ds_spread_statement_type_staging</v>
      </c>
      <c r="U76" t="str">
        <f t="shared" si="23"/>
        <v>LastModifiedById</v>
      </c>
      <c r="V76" t="str">
        <f>IF(OR(LEFT(H76,9)="reference", D76=""),"STRING",VLOOKUP($H76,'DataType Conversion'!$A$8:$I$37,3,0))</f>
        <v>STRING</v>
      </c>
      <c r="W76">
        <f t="shared" si="24"/>
        <v>18</v>
      </c>
      <c r="X76" t="str">
        <f t="shared" si="25"/>
        <v>N</v>
      </c>
      <c r="Y76" t="str">
        <f t="shared" si="26"/>
        <v/>
      </c>
      <c r="Z76" t="str">
        <f t="shared" si="27"/>
        <v>N</v>
      </c>
      <c r="AA76" t="str">
        <f t="shared" si="28"/>
        <v/>
      </c>
      <c r="AB76" t="str">
        <f>IF($B76="","",VLOOKUP($B76,'Object Info'!$A$2:$F$13,5,0))</f>
        <v>rskcsp_ds_spread_statement_type_curated</v>
      </c>
      <c r="AC76" t="str">
        <f t="shared" si="29"/>
        <v>LastModifiedById</v>
      </c>
      <c r="AD76" t="str">
        <f t="shared" si="30"/>
        <v>STRING</v>
      </c>
      <c r="AE76">
        <f t="shared" si="31"/>
        <v>18</v>
      </c>
      <c r="AF76" t="str">
        <f t="shared" si="32"/>
        <v>N</v>
      </c>
      <c r="AG76" t="str">
        <f t="shared" si="33"/>
        <v>F</v>
      </c>
      <c r="AH76" t="str">
        <f t="shared" si="34"/>
        <v/>
      </c>
      <c r="AL76" t="str">
        <f>IF($B76="","",VLOOKUP($B76,'Object Info'!$A$2:$F$13,6,0))</f>
        <v>spread_statement_type</v>
      </c>
      <c r="AM76" t="str">
        <f t="shared" si="35"/>
        <v>LastModifiedById</v>
      </c>
      <c r="AN76" t="str">
        <f t="shared" si="36"/>
        <v>STRING</v>
      </c>
      <c r="AO76">
        <f t="shared" si="37"/>
        <v>18</v>
      </c>
      <c r="AP76" t="str">
        <f t="shared" si="38"/>
        <v>N</v>
      </c>
      <c r="AQ76" t="str">
        <f t="shared" si="39"/>
        <v>F</v>
      </c>
    </row>
    <row r="77" spans="1:43" x14ac:dyDescent="0.25">
      <c r="A77" t="str">
        <f t="shared" si="20"/>
        <v>LLC_BI__Spread_Statement_Type__cLastModifiedDate</v>
      </c>
      <c r="B77" t="s">
        <v>96</v>
      </c>
      <c r="C77" t="str">
        <f>_xlfn.IFNA(VLOOKUP($A77,nCino_DMW!$A$2:$AI$358,7,0),"")</f>
        <v>Spread Statement Template</v>
      </c>
      <c r="D77" t="s">
        <v>172</v>
      </c>
      <c r="E77" t="str">
        <f>_xlfn.IFNA(VLOOKUP($A77,nCino_DMW!$A$2:$AI$358,9,0),"")</f>
        <v>Last Modified Date</v>
      </c>
      <c r="F77" t="str">
        <f>_xlfn.IFNA(VLOOKUP($A77,nCino_DMW!$A$1:$AI$358,12,0),"")</f>
        <v>Last modified date.</v>
      </c>
      <c r="G77" t="str">
        <f>_xlfn.IFNA(IF(VLOOKUP($A77,nCino_DMW!$A$1:$AI$358,13,0)=0,"", VLOOKUP($A77,nCino_DMW!$A$1:$AI$358,13,0)),"")</f>
        <v>Date Time</v>
      </c>
      <c r="H77" t="str">
        <f>_xlfn.IFNA(IF(VLOOKUP($A77,nCino_DevProc!$A$2:$S$352,8,0)=0,"", VLOOKUP($A77,nCino_DevProc!$A$2:$S$352,8,0)),"")</f>
        <v>datetime</v>
      </c>
      <c r="I77" t="str">
        <f>_xlfn.IFNA(IF(VLOOKUP($A77,nCino_DMW!$A$1:$AI$358,2,0)=0,"", VLOOKUP($A77,nCino_DMW!$A$1:$AI$358,2,0)),"")</f>
        <v/>
      </c>
      <c r="J77" t="str">
        <f>IF(OR(D77=0, IFERROR(VLOOKUP($A77,nCino_DevProc!$A$2:$S$352,2,0),0)=0),"", VLOOKUP($A77,nCino_DevProc!$A$2:$S$352,2,0))</f>
        <v/>
      </c>
      <c r="K77" t="str">
        <f>IFERROR(IF(VLOOKUP($A77,nCino_DMW!$A$1:$AI$358,22,0)="Y", "N", IF(VLOOKUP($A77,nCino_DMW!$A$1:$AI$358,22,0)="N",  "Y", "")),"")</f>
        <v>Y</v>
      </c>
      <c r="L77" t="str">
        <f>_xlfn.IFNA(IF(VLOOKUP($A77,nCino_DevProc!$A$2:$S$352,8,0)=TRUE(), "Y", "N"),"")</f>
        <v>N</v>
      </c>
      <c r="M77" t="str">
        <f>IFERROR(IF(VLOOKUP($A77,nCino_DevProc!$A$2:$S$352,18,0)=TRUE(), "E", IF(D77="Id", "P", IF(OR(LEFT(G77, 6) = "Lookup", LEFT(G77, 6) ="Master"), "F",""))),"")</f>
        <v/>
      </c>
      <c r="N77" t="str">
        <f>_xlfn.IFNA(IF(VLOOKUP($A77,nCino_DMW!$A$1:$AI$358,4,0)="System generated", "Y", "N"),"")</f>
        <v>Y</v>
      </c>
      <c r="O77" t="str">
        <f>IF(LEFT(G77,6)="lookup", G77,IF(OR(D77=0, IFERROR(VLOOKUP($A77,nCino_DevProc!$A$2:$S$352,18,0),0)=0),"", VLOOKUP($A77,nCino_DevProc!$A$2:$S$352,18,0)))</f>
        <v/>
      </c>
      <c r="P77" t="str">
        <f>IF($B77="","",VLOOKUP($B77,'Object Info'!$A$2:$F$13,3,0))</f>
        <v>rskcsp_ds_spread_statement_type</v>
      </c>
      <c r="Q77" t="str">
        <f t="shared" si="21"/>
        <v>LastModifiedDate</v>
      </c>
      <c r="R77" t="s">
        <v>158</v>
      </c>
      <c r="S77" t="str">
        <f t="shared" si="22"/>
        <v>N</v>
      </c>
      <c r="T77" t="str">
        <f>IF($B77="","",VLOOKUP($B77,'Object Info'!$A$2:$F$13,4,0))</f>
        <v>rskcsp_ds_spread_statement_type_staging</v>
      </c>
      <c r="U77" t="str">
        <f t="shared" si="23"/>
        <v>LastModifiedDate</v>
      </c>
      <c r="V77" t="str">
        <f>IF(OR(LEFT(H77,9)="reference", D77=""),"STRING",VLOOKUP($H77,'DataType Conversion'!$A$8:$I$37,3,0))</f>
        <v>DATETIME</v>
      </c>
      <c r="W77" t="str">
        <f t="shared" si="24"/>
        <v/>
      </c>
      <c r="X77" t="str">
        <f t="shared" si="25"/>
        <v>N</v>
      </c>
      <c r="Y77" t="str">
        <f t="shared" si="26"/>
        <v>C</v>
      </c>
      <c r="Z77" t="str">
        <f t="shared" si="27"/>
        <v>N</v>
      </c>
      <c r="AA77" t="str">
        <f t="shared" si="28"/>
        <v/>
      </c>
      <c r="AB77" t="str">
        <f>IF($B77="","",VLOOKUP($B77,'Object Info'!$A$2:$F$13,5,0))</f>
        <v>rskcsp_ds_spread_statement_type_curated</v>
      </c>
      <c r="AC77" t="str">
        <f t="shared" si="29"/>
        <v>LastModifiedDate</v>
      </c>
      <c r="AD77" t="str">
        <f t="shared" si="30"/>
        <v>DATETIME</v>
      </c>
      <c r="AE77" t="str">
        <f t="shared" si="31"/>
        <v/>
      </c>
      <c r="AF77" t="str">
        <f t="shared" si="32"/>
        <v>N</v>
      </c>
      <c r="AG77" t="str">
        <f t="shared" si="33"/>
        <v/>
      </c>
      <c r="AH77" t="str">
        <f t="shared" si="34"/>
        <v>Must be latest date for the record id in Staging, and date must be t-1</v>
      </c>
      <c r="AL77" t="str">
        <f>IF($B77="","",VLOOKUP($B77,'Object Info'!$A$2:$F$13,6,0))</f>
        <v>spread_statement_type</v>
      </c>
      <c r="AM77" t="str">
        <f t="shared" si="35"/>
        <v>LastModifiedDate</v>
      </c>
      <c r="AN77" t="str">
        <f t="shared" si="36"/>
        <v>DATETIME</v>
      </c>
      <c r="AO77" t="str">
        <f t="shared" si="37"/>
        <v/>
      </c>
      <c r="AP77" t="str">
        <f t="shared" si="38"/>
        <v>N</v>
      </c>
      <c r="AQ77" t="str">
        <f t="shared" si="39"/>
        <v/>
      </c>
    </row>
    <row r="78" spans="1:43" x14ac:dyDescent="0.25">
      <c r="A78" t="str">
        <f t="shared" si="20"/>
        <v>LLC_BI__Spread_Statement_Type__cLLC_BI__lookupKey__c</v>
      </c>
      <c r="B78" t="s">
        <v>96</v>
      </c>
      <c r="C78" t="str">
        <f>_xlfn.IFNA(VLOOKUP($A78,nCino_DMW!$A$2:$AI$358,7,0),"")</f>
        <v>Spread Statement Template</v>
      </c>
      <c r="D78" t="s">
        <v>192</v>
      </c>
      <c r="E78" t="str">
        <f>_xlfn.IFNA(VLOOKUP($A78,nCino_DMW!$A$2:$AI$358,9,0),"")</f>
        <v>lookupKey</v>
      </c>
      <c r="F78" t="str">
        <f>_xlfn.IFNA(VLOOKUP($A78,nCino_DMW!$A$1:$AI$358,12,0),"")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78" t="str">
        <f>_xlfn.IFNA(IF(VLOOKUP($A78,nCino_DMW!$A$1:$AI$358,13,0)=0,"", VLOOKUP($A78,nCino_DMW!$A$1:$AI$358,13,0)),"")</f>
        <v>Text (External ID) (Unique Case Insensitive)</v>
      </c>
      <c r="H78" t="str">
        <f>_xlfn.IFNA(IF(VLOOKUP($A78,nCino_DevProc!$A$2:$S$352,8,0)=0,"", VLOOKUP($A78,nCino_DevProc!$A$2:$S$352,8,0)),"")</f>
        <v>string</v>
      </c>
      <c r="I78">
        <f>_xlfn.IFNA(IF(VLOOKUP($A78,nCino_DMW!$A$1:$AI$358,2,0)=0,"", VLOOKUP($A78,nCino_DMW!$A$1:$AI$358,2,0)),"")</f>
        <v>255</v>
      </c>
      <c r="J78">
        <f>IF(OR(D78=0, IFERROR(VLOOKUP($A78,nCino_DevProc!$A$2:$S$352,2,0),0)=0),"", VLOOKUP($A78,nCino_DevProc!$A$2:$S$352,2,0))</f>
        <v>255</v>
      </c>
      <c r="K78" t="str">
        <f>IFERROR(IF(VLOOKUP($A78,nCino_DMW!$A$1:$AI$358,22,0)="Y", "N", IF(VLOOKUP($A78,nCino_DMW!$A$1:$AI$358,22,0)="N",  "Y", "")),"")</f>
        <v>Y</v>
      </c>
      <c r="L78" t="str">
        <f>_xlfn.IFNA(IF(VLOOKUP($A78,nCino_DevProc!$A$2:$S$352,8,0)=TRUE(), "Y", "N"),"")</f>
        <v>N</v>
      </c>
      <c r="M78" t="str">
        <f>IFERROR(IF(VLOOKUP($A78,nCino_DevProc!$A$2:$S$352,18,0)=TRUE(), "E", IF(D78="Id", "P", IF(OR(LEFT(G78, 6) = "Lookup", LEFT(G78, 6) ="Master"), "F",""))),"")</f>
        <v/>
      </c>
      <c r="N78" t="str">
        <f>_xlfn.IFNA(IF(VLOOKUP($A78,nCino_DMW!$A$1:$AI$358,4,0)="System generated", "Y", "N"),"")</f>
        <v>N</v>
      </c>
      <c r="O78" t="str">
        <f>IF(LEFT(G78,6)="lookup", G78,IF(OR(D78=0, IFERROR(VLOOKUP($A78,nCino_DevProc!$A$2:$S$352,18,0),0)=0),"", VLOOKUP($A78,nCino_DevProc!$A$2:$S$352,18,0)))</f>
        <v/>
      </c>
      <c r="P78" t="str">
        <f>IF($B78="","",VLOOKUP($B78,'Object Info'!$A$2:$F$13,3,0))</f>
        <v>rskcsp_ds_spread_statement_type</v>
      </c>
      <c r="Q78" t="str">
        <f t="shared" si="21"/>
        <v>LLC_BI__lookupKey__c</v>
      </c>
      <c r="R78" t="s">
        <v>158</v>
      </c>
      <c r="S78" t="str">
        <f t="shared" si="22"/>
        <v>Y</v>
      </c>
      <c r="T78" t="str">
        <f>IF($B78="","",VLOOKUP($B78,'Object Info'!$A$2:$F$13,4,0))</f>
        <v>rskcsp_ds_spread_statement_type_staging</v>
      </c>
      <c r="U78" t="str">
        <f t="shared" si="23"/>
        <v>LLC_BI__lookupKey__c</v>
      </c>
      <c r="V78" t="str">
        <f>IF(OR(LEFT(H78,9)="reference", D78=""),"STRING",VLOOKUP($H78,'DataType Conversion'!$A$8:$I$37,3,0))</f>
        <v>STRING</v>
      </c>
      <c r="W78">
        <f t="shared" si="24"/>
        <v>255</v>
      </c>
      <c r="X78" t="str">
        <f t="shared" si="25"/>
        <v>Y</v>
      </c>
      <c r="Y78" t="str">
        <f t="shared" si="26"/>
        <v/>
      </c>
      <c r="Z78" t="str">
        <f t="shared" si="27"/>
        <v>N</v>
      </c>
      <c r="AA78" t="str">
        <f t="shared" si="28"/>
        <v/>
      </c>
      <c r="AB78" t="str">
        <f>IF($B78="","",VLOOKUP($B78,'Object Info'!$A$2:$F$13,5,0))</f>
        <v>rskcsp_ds_spread_statement_type_curated</v>
      </c>
      <c r="AC78" t="str">
        <f t="shared" si="29"/>
        <v>LLC_BI__lookupKey__c</v>
      </c>
      <c r="AD78" t="str">
        <f t="shared" si="30"/>
        <v>STRING</v>
      </c>
      <c r="AE78">
        <f t="shared" si="31"/>
        <v>255</v>
      </c>
      <c r="AF78" t="str">
        <f t="shared" si="32"/>
        <v>Y</v>
      </c>
      <c r="AG78" t="str">
        <f t="shared" si="33"/>
        <v/>
      </c>
      <c r="AH78" t="str">
        <f t="shared" si="34"/>
        <v/>
      </c>
      <c r="AL78" t="str">
        <f>IF($B78="","",VLOOKUP($B78,'Object Info'!$A$2:$F$13,6,0))</f>
        <v>spread_statement_type</v>
      </c>
      <c r="AM78" t="str">
        <f t="shared" si="35"/>
        <v>lookupKey</v>
      </c>
      <c r="AN78" t="str">
        <f t="shared" si="36"/>
        <v>STRING</v>
      </c>
      <c r="AO78">
        <f t="shared" si="37"/>
        <v>255</v>
      </c>
      <c r="AP78" t="str">
        <f t="shared" si="38"/>
        <v>Y</v>
      </c>
      <c r="AQ78" t="str">
        <f t="shared" si="39"/>
        <v/>
      </c>
    </row>
    <row r="79" spans="1:43" x14ac:dyDescent="0.25">
      <c r="A79" t="str">
        <f t="shared" si="20"/>
        <v>LLC_BI__Spread_Statement_Type__cOwnerId</v>
      </c>
      <c r="B79" t="s">
        <v>96</v>
      </c>
      <c r="C79" t="str">
        <f>_xlfn.IFNA(VLOOKUP($A79,nCino_DMW!$A$2:$AI$358,7,0),"")</f>
        <v>Spread Statement Template</v>
      </c>
      <c r="D79" t="s">
        <v>148</v>
      </c>
      <c r="E79" t="str">
        <f>_xlfn.IFNA(VLOOKUP($A79,nCino_DMW!$A$2:$AI$358,9,0),"")</f>
        <v>Owner</v>
      </c>
      <c r="F79" t="str">
        <f>_xlfn.IFNA(VLOOKUP($A79,nCino_DMW!$A$1:$AI$358,12,0),"")</f>
        <v>Record owner.</v>
      </c>
      <c r="G79" t="str">
        <f>_xlfn.IFNA(IF(VLOOKUP($A79,nCino_DMW!$A$1:$AI$358,13,0)=0,"", VLOOKUP($A79,nCino_DMW!$A$1:$AI$358,13,0)),"")</f>
        <v>Lookup(User,Group)</v>
      </c>
      <c r="H79" t="str">
        <f>_xlfn.IFNA(IF(VLOOKUP($A79,nCino_DevProc!$A$2:$S$352,8,0)=0,"", VLOOKUP($A79,nCino_DevProc!$A$2:$S$352,8,0)),"")</f>
        <v>reference(Group,User)</v>
      </c>
      <c r="I79">
        <f>_xlfn.IFNA(IF(VLOOKUP($A79,nCino_DMW!$A$1:$AI$358,2,0)=0,"", VLOOKUP($A79,nCino_DMW!$A$1:$AI$358,2,0)),"")</f>
        <v>18</v>
      </c>
      <c r="J79">
        <f>IF(OR(D79=0, IFERROR(VLOOKUP($A79,nCino_DevProc!$A$2:$S$352,2,0),0)=0),"", VLOOKUP($A79,nCino_DevProc!$A$2:$S$352,2,0))</f>
        <v>18</v>
      </c>
      <c r="K79" t="str">
        <f>IFERROR(IF(VLOOKUP($A79,nCino_DMW!$A$1:$AI$358,22,0)="Y", "N", IF(VLOOKUP($A79,nCino_DMW!$A$1:$AI$358,22,0)="N",  "Y", "")),"")</f>
        <v>Y</v>
      </c>
      <c r="L79" t="str">
        <f>_xlfn.IFNA(IF(VLOOKUP($A79,nCino_DevProc!$A$2:$S$352,8,0)=TRUE(), "Y", "N"),"")</f>
        <v>N</v>
      </c>
      <c r="M79" t="str">
        <f>IFERROR(IF(VLOOKUP($A79,nCino_DevProc!$A$2:$S$352,18,0)=TRUE(), "E", IF(D79="Id", "P", IF(OR(LEFT(G79, 6) = "Lookup", LEFT(G79, 6) ="Master"), "F",""))),"")</f>
        <v>F</v>
      </c>
      <c r="N79" t="str">
        <f>_xlfn.IFNA(IF(VLOOKUP($A79,nCino_DMW!$A$1:$AI$358,4,0)="System generated", "Y", "N"),"")</f>
        <v>N</v>
      </c>
      <c r="O79" t="str">
        <f>IF(LEFT(G79,6)="lookup", G79,IF(OR(D79=0, IFERROR(VLOOKUP($A79,nCino_DevProc!$A$2:$S$352,18,0),0)=0),"", VLOOKUP($A79,nCino_DevProc!$A$2:$S$352,18,0)))</f>
        <v>Lookup(User,Group)</v>
      </c>
      <c r="P79" t="str">
        <f>IF($B79="","",VLOOKUP($B79,'Object Info'!$A$2:$F$13,3,0))</f>
        <v>rskcsp_ds_spread_statement_type</v>
      </c>
      <c r="Q79" t="str">
        <f t="shared" si="21"/>
        <v>OwnerId</v>
      </c>
      <c r="R79" t="s">
        <v>158</v>
      </c>
      <c r="S79" t="str">
        <f t="shared" si="22"/>
        <v>Y</v>
      </c>
      <c r="T79" t="str">
        <f>IF($B79="","",VLOOKUP($B79,'Object Info'!$A$2:$F$13,4,0))</f>
        <v>rskcsp_ds_spread_statement_type_staging</v>
      </c>
      <c r="U79" t="str">
        <f t="shared" si="23"/>
        <v>OwnerId</v>
      </c>
      <c r="V79" t="str">
        <f>IF(OR(LEFT(H79,9)="reference", D79=""),"STRING",VLOOKUP($H79,'DataType Conversion'!$A$8:$I$37,3,0))</f>
        <v>STRING</v>
      </c>
      <c r="W79">
        <f t="shared" si="24"/>
        <v>18</v>
      </c>
      <c r="X79" t="str">
        <f t="shared" si="25"/>
        <v>Y</v>
      </c>
      <c r="Y79" t="str">
        <f t="shared" si="26"/>
        <v/>
      </c>
      <c r="Z79" t="str">
        <f t="shared" si="27"/>
        <v>N</v>
      </c>
      <c r="AA79" t="str">
        <f t="shared" si="28"/>
        <v/>
      </c>
      <c r="AB79" t="str">
        <f>IF($B79="","",VLOOKUP($B79,'Object Info'!$A$2:$F$13,5,0))</f>
        <v>rskcsp_ds_spread_statement_type_curated</v>
      </c>
      <c r="AC79" t="str">
        <f t="shared" si="29"/>
        <v>OwnerId</v>
      </c>
      <c r="AD79" t="str">
        <f t="shared" si="30"/>
        <v>STRING</v>
      </c>
      <c r="AE79">
        <f t="shared" si="31"/>
        <v>18</v>
      </c>
      <c r="AF79" t="str">
        <f t="shared" si="32"/>
        <v>Y</v>
      </c>
      <c r="AG79" t="str">
        <f t="shared" si="33"/>
        <v>F</v>
      </c>
      <c r="AH79" t="str">
        <f t="shared" si="34"/>
        <v/>
      </c>
      <c r="AL79" t="str">
        <f>IF($B79="","",VLOOKUP($B79,'Object Info'!$A$2:$F$13,6,0))</f>
        <v>spread_statement_type</v>
      </c>
      <c r="AM79" t="str">
        <f t="shared" si="35"/>
        <v>OwnerId</v>
      </c>
      <c r="AN79" t="str">
        <f t="shared" si="36"/>
        <v>STRING</v>
      </c>
      <c r="AO79">
        <f t="shared" si="37"/>
        <v>18</v>
      </c>
      <c r="AP79" t="str">
        <f t="shared" si="38"/>
        <v>Y</v>
      </c>
      <c r="AQ79" t="str">
        <f t="shared" si="39"/>
        <v>F</v>
      </c>
    </row>
    <row r="80" spans="1:43" x14ac:dyDescent="0.25">
      <c r="A80" t="str">
        <f t="shared" si="20"/>
        <v>LLC_BI__Spread_Statement_Type__cLLC_BI__Sort_Order__c</v>
      </c>
      <c r="B80" t="s">
        <v>96</v>
      </c>
      <c r="C80" t="str">
        <f>_xlfn.IFNA(VLOOKUP($A80,nCino_DMW!$A$2:$AI$358,7,0),"")</f>
        <v>Spread Statement Template</v>
      </c>
      <c r="D80" t="s">
        <v>780</v>
      </c>
      <c r="E80" t="str">
        <f>_xlfn.IFNA(VLOOKUP($A80,nCino_DMW!$A$2:$AI$358,9,0),"")</f>
        <v>Sort Order</v>
      </c>
      <c r="F80" t="str">
        <f>_xlfn.IFNA(VLOOKUP($A80,nCino_DMW!$A$1:$AI$358,12,0),"")</f>
        <v>This field is required and automatically updated. The order for displaying the statements in the navigation bar when underwriting.</v>
      </c>
      <c r="G80" t="str">
        <f>_xlfn.IFNA(IF(VLOOKUP($A80,nCino_DMW!$A$1:$AI$358,13,0)=0,"", VLOOKUP($A80,nCino_DMW!$A$1:$AI$358,13,0)),"")</f>
        <v>Number</v>
      </c>
      <c r="H80" t="str">
        <f>_xlfn.IFNA(IF(VLOOKUP($A80,nCino_DevProc!$A$2:$S$352,8,0)=0,"", VLOOKUP($A80,nCino_DevProc!$A$2:$S$352,8,0)),"")</f>
        <v>double</v>
      </c>
      <c r="I80" t="str">
        <f>_xlfn.IFNA(IF(VLOOKUP($A80,nCino_DMW!$A$1:$AI$358,2,0)=0,"", VLOOKUP($A80,nCino_DMW!$A$1:$AI$358,2,0)),"")</f>
        <v>18, 0</v>
      </c>
      <c r="J80" t="str">
        <f>IF(OR(D80=0, IFERROR(VLOOKUP($A80,nCino_DevProc!$A$2:$S$352,2,0),0)=0),"", VLOOKUP($A80,nCino_DevProc!$A$2:$S$352,2,0))</f>
        <v>18, 0</v>
      </c>
      <c r="K80" t="str">
        <f>IFERROR(IF(VLOOKUP($A80,nCino_DMW!$A$1:$AI$358,22,0)="Y", "N", IF(VLOOKUP($A80,nCino_DMW!$A$1:$AI$358,22,0)="N",  "Y", "")),"")</f>
        <v>Y</v>
      </c>
      <c r="L80" t="str">
        <f>_xlfn.IFNA(IF(VLOOKUP($A80,nCino_DevProc!$A$2:$S$352,8,0)=TRUE(), "Y", "N"),"")</f>
        <v>N</v>
      </c>
      <c r="M80" t="str">
        <f>IFERROR(IF(VLOOKUP($A80,nCino_DevProc!$A$2:$S$352,18,0)=TRUE(), "E", IF(D80="Id", "P", IF(OR(LEFT(G80, 6) = "Lookup", LEFT(G80, 6) ="Master"), "F",""))),"")</f>
        <v/>
      </c>
      <c r="N80" t="str">
        <f>_xlfn.IFNA(IF(VLOOKUP($A80,nCino_DMW!$A$1:$AI$358,4,0)="System generated", "Y", "N"),"")</f>
        <v>N</v>
      </c>
      <c r="O80" t="str">
        <f>IF(LEFT(G80,6)="lookup", G80,IF(OR(D80=0, IFERROR(VLOOKUP($A80,nCino_DevProc!$A$2:$S$352,18,0),0)=0),"", VLOOKUP($A80,nCino_DevProc!$A$2:$S$352,18,0)))</f>
        <v/>
      </c>
      <c r="P80" t="str">
        <f>IF($B80="","",VLOOKUP($B80,'Object Info'!$A$2:$F$13,3,0))</f>
        <v>rskcsp_ds_spread_statement_type</v>
      </c>
      <c r="Q80" t="str">
        <f t="shared" si="21"/>
        <v>LLC_BI__Sort_Order__c</v>
      </c>
      <c r="R80" t="s">
        <v>158</v>
      </c>
      <c r="S80" t="str">
        <f t="shared" si="22"/>
        <v>Y</v>
      </c>
      <c r="T80" t="str">
        <f>IF($B80="","",VLOOKUP($B80,'Object Info'!$A$2:$F$13,4,0))</f>
        <v>rskcsp_ds_spread_statement_type_staging</v>
      </c>
      <c r="U80" t="str">
        <f t="shared" si="23"/>
        <v>LLC_BI__Sort_Order__c</v>
      </c>
      <c r="V80" t="str">
        <f>IF(OR(LEFT(H80,9)="reference", D80=""),"STRING",VLOOKUP($H80,'DataType Conversion'!$A$8:$I$37,3,0))</f>
        <v>DECIMAL</v>
      </c>
      <c r="W80" t="str">
        <f t="shared" si="24"/>
        <v>18, 0</v>
      </c>
      <c r="X80" t="str">
        <f t="shared" si="25"/>
        <v>Y</v>
      </c>
      <c r="Y80" t="str">
        <f t="shared" si="26"/>
        <v/>
      </c>
      <c r="Z80" t="str">
        <f t="shared" si="27"/>
        <v>N</v>
      </c>
      <c r="AA80" t="str">
        <f t="shared" si="28"/>
        <v/>
      </c>
      <c r="AB80" t="str">
        <f>IF($B80="","",VLOOKUP($B80,'Object Info'!$A$2:$F$13,5,0))</f>
        <v>rskcsp_ds_spread_statement_type_curated</v>
      </c>
      <c r="AC80" t="str">
        <f t="shared" si="29"/>
        <v>LLC_BI__Sort_Order__c</v>
      </c>
      <c r="AD80" t="str">
        <f t="shared" si="30"/>
        <v>DECIMAL</v>
      </c>
      <c r="AE80" t="str">
        <f t="shared" si="31"/>
        <v>18, 0</v>
      </c>
      <c r="AF80" t="str">
        <f t="shared" si="32"/>
        <v>Y</v>
      </c>
      <c r="AG80" t="str">
        <f t="shared" si="33"/>
        <v/>
      </c>
      <c r="AH80" t="str">
        <f t="shared" si="34"/>
        <v/>
      </c>
      <c r="AL80" t="str">
        <f>IF($B80="","",VLOOKUP($B80,'Object Info'!$A$2:$F$13,6,0))</f>
        <v>spread_statement_type</v>
      </c>
      <c r="AM80" t="str">
        <f t="shared" si="35"/>
        <v>Sort_Order</v>
      </c>
      <c r="AN80" t="str">
        <f t="shared" si="36"/>
        <v>DECIMAL</v>
      </c>
      <c r="AO80" t="str">
        <f t="shared" si="37"/>
        <v>18, 0</v>
      </c>
      <c r="AP80" t="str">
        <f t="shared" si="38"/>
        <v>Y</v>
      </c>
      <c r="AQ80" t="str">
        <f t="shared" si="39"/>
        <v/>
      </c>
    </row>
    <row r="81" spans="1:43" x14ac:dyDescent="0.25">
      <c r="A81" t="str">
        <f t="shared" si="20"/>
        <v>LLC_BI__Spread_Statement_Type__cLLC_BI__Source_Statement__c</v>
      </c>
      <c r="B81" t="s">
        <v>96</v>
      </c>
      <c r="C81" t="str">
        <f>_xlfn.IFNA(VLOOKUP($A81,nCino_DMW!$A$2:$AI$358,7,0),"")</f>
        <v>Spread Statement Template</v>
      </c>
      <c r="D81" t="s">
        <v>801</v>
      </c>
      <c r="E81" t="str">
        <f>_xlfn.IFNA(VLOOKUP($A81,nCino_DMW!$A$2:$AI$358,9,0),"")</f>
        <v>Source Statement</v>
      </c>
      <c r="F81" t="str">
        <f>_xlfn.IFNA(VLOOKUP($A81,nCino_DMW!$A$1:$AI$358,12,0),"")</f>
        <v>The system auto-populates this optional lookup field with the id of the cloned Statement from the Spreads Statement Template template.</v>
      </c>
      <c r="G81" t="str">
        <f>_xlfn.IFNA(IF(VLOOKUP($A81,nCino_DMW!$A$1:$AI$358,13,0)=0,"", VLOOKUP($A81,nCino_DMW!$A$1:$AI$358,13,0)),"")</f>
        <v>Lookup(Spread Statement Template)</v>
      </c>
      <c r="H81" t="str">
        <f>_xlfn.IFNA(IF(VLOOKUP($A81,nCino_DevProc!$A$2:$S$352,8,0)=0,"", VLOOKUP($A81,nCino_DevProc!$A$2:$S$352,8,0)),"")</f>
        <v>reference(LLC_BI__Spread_Statement_Type__c)</v>
      </c>
      <c r="I81">
        <f>_xlfn.IFNA(IF(VLOOKUP($A81,nCino_DMW!$A$1:$AI$358,2,0)=0,"", VLOOKUP($A81,nCino_DMW!$A$1:$AI$358,2,0)),"")</f>
        <v>18</v>
      </c>
      <c r="J81">
        <f>IF(OR(D81=0, IFERROR(VLOOKUP($A81,nCino_DevProc!$A$2:$S$352,2,0),0)=0),"", VLOOKUP($A81,nCino_DevProc!$A$2:$S$352,2,0))</f>
        <v>18</v>
      </c>
      <c r="K81" t="str">
        <f>IFERROR(IF(VLOOKUP($A81,nCino_DMW!$A$1:$AI$358,22,0)="Y", "N", IF(VLOOKUP($A81,nCino_DMW!$A$1:$AI$358,22,0)="N",  "Y", "")),"")</f>
        <v>Y</v>
      </c>
      <c r="L81" t="str">
        <f>_xlfn.IFNA(IF(VLOOKUP($A81,nCino_DevProc!$A$2:$S$352,8,0)=TRUE(), "Y", "N"),"")</f>
        <v>N</v>
      </c>
      <c r="M81" t="str">
        <f>IFERROR(IF(VLOOKUP($A81,nCino_DevProc!$A$2:$S$352,18,0)=TRUE(), "E", IF(D81="Id", "P", IF(OR(LEFT(G81, 6) = "Lookup", LEFT(G81, 6) ="Master"), "F",""))),"")</f>
        <v>F</v>
      </c>
      <c r="N81" t="str">
        <f>_xlfn.IFNA(IF(VLOOKUP($A81,nCino_DMW!$A$1:$AI$358,4,0)="System generated", "Y", "N"),"")</f>
        <v>N</v>
      </c>
      <c r="O81" t="str">
        <f>IF(LEFT(G81,6)="lookup", G81,IF(OR(D81=0, IFERROR(VLOOKUP($A81,nCino_DevProc!$A$2:$S$352,18,0),0)=0),"", VLOOKUP($A81,nCino_DevProc!$A$2:$S$352,18,0)))</f>
        <v>Lookup(Spread Statement Template)</v>
      </c>
      <c r="P81" t="str">
        <f>IF($B81="","",VLOOKUP($B81,'Object Info'!$A$2:$F$13,3,0))</f>
        <v>rskcsp_ds_spread_statement_type</v>
      </c>
      <c r="Q81" t="str">
        <f t="shared" si="21"/>
        <v>LLC_BI__Source_Statement__c</v>
      </c>
      <c r="R81" t="s">
        <v>158</v>
      </c>
      <c r="S81" t="str">
        <f t="shared" si="22"/>
        <v>Y</v>
      </c>
      <c r="T81" t="str">
        <f>IF($B81="","",VLOOKUP($B81,'Object Info'!$A$2:$F$13,4,0))</f>
        <v>rskcsp_ds_spread_statement_type_staging</v>
      </c>
      <c r="U81" t="str">
        <f t="shared" si="23"/>
        <v>LLC_BI__Source_Statement__c</v>
      </c>
      <c r="V81" t="str">
        <f>IF(OR(LEFT(H81,9)="reference", D81=""),"STRING",VLOOKUP($H81,'DataType Conversion'!$A$8:$I$37,3,0))</f>
        <v>STRING</v>
      </c>
      <c r="W81">
        <f t="shared" si="24"/>
        <v>18</v>
      </c>
      <c r="X81" t="str">
        <f t="shared" si="25"/>
        <v>Y</v>
      </c>
      <c r="Y81" t="str">
        <f t="shared" si="26"/>
        <v/>
      </c>
      <c r="Z81" t="str">
        <f t="shared" si="27"/>
        <v>N</v>
      </c>
      <c r="AA81" t="str">
        <f t="shared" si="28"/>
        <v/>
      </c>
      <c r="AB81" t="str">
        <f>IF($B81="","",VLOOKUP($B81,'Object Info'!$A$2:$F$13,5,0))</f>
        <v>rskcsp_ds_spread_statement_type_curated</v>
      </c>
      <c r="AC81" t="str">
        <f t="shared" si="29"/>
        <v>LLC_BI__Source_Statement__c</v>
      </c>
      <c r="AD81" t="str">
        <f t="shared" si="30"/>
        <v>STRING</v>
      </c>
      <c r="AE81">
        <f t="shared" si="31"/>
        <v>18</v>
      </c>
      <c r="AF81" t="str">
        <f t="shared" si="32"/>
        <v>Y</v>
      </c>
      <c r="AG81" t="str">
        <f t="shared" si="33"/>
        <v>F</v>
      </c>
      <c r="AH81" t="str">
        <f t="shared" si="34"/>
        <v/>
      </c>
      <c r="AL81" t="str">
        <f>IF($B81="","",VLOOKUP($B81,'Object Info'!$A$2:$F$13,6,0))</f>
        <v>spread_statement_type</v>
      </c>
      <c r="AM81" t="str">
        <f t="shared" si="35"/>
        <v>Source_Statement</v>
      </c>
      <c r="AN81" t="str">
        <f t="shared" si="36"/>
        <v>STRING</v>
      </c>
      <c r="AO81">
        <f t="shared" si="37"/>
        <v>18</v>
      </c>
      <c r="AP81" t="str">
        <f t="shared" si="38"/>
        <v>Y</v>
      </c>
      <c r="AQ81" t="str">
        <f t="shared" si="39"/>
        <v>F</v>
      </c>
    </row>
    <row r="82" spans="1:43" x14ac:dyDescent="0.25">
      <c r="A82" t="str">
        <f t="shared" si="20"/>
        <v>LLC_BI__Spread_Statement_Type__cName</v>
      </c>
      <c r="B82" t="s">
        <v>96</v>
      </c>
      <c r="C82" t="str">
        <f>_xlfn.IFNA(VLOOKUP($A82,nCino_DMW!$A$2:$AI$358,7,0),"")</f>
        <v>Spread Statement Template</v>
      </c>
      <c r="D82" t="s">
        <v>28</v>
      </c>
      <c r="E82" t="str">
        <f>_xlfn.IFNA(VLOOKUP($A82,nCino_DMW!$A$2:$AI$358,9,0),"")</f>
        <v>Spread Statement Type Name</v>
      </c>
      <c r="F82">
        <f>_xlfn.IFNA(VLOOKUP($A82,nCino_DMW!$A$1:$AI$358,12,0),"")</f>
        <v>0</v>
      </c>
      <c r="G82" t="str">
        <f>_xlfn.IFNA(IF(VLOOKUP($A82,nCino_DMW!$A$1:$AI$358,13,0)=0,"", VLOOKUP($A82,nCino_DMW!$A$1:$AI$358,13,0)),"")</f>
        <v>Auto Number</v>
      </c>
      <c r="H82" t="str">
        <f>_xlfn.IFNA(IF(VLOOKUP($A82,nCino_DevProc!$A$2:$S$352,8,0)=0,"", VLOOKUP($A82,nCino_DevProc!$A$2:$S$352,8,0)),"")</f>
        <v>string</v>
      </c>
      <c r="I82">
        <f>_xlfn.IFNA(IF(VLOOKUP($A82,nCino_DMW!$A$1:$AI$358,2,0)=0,"", VLOOKUP($A82,nCino_DMW!$A$1:$AI$358,2,0)),"")</f>
        <v>80</v>
      </c>
      <c r="J82">
        <f>IF(OR(D82=0, IFERROR(VLOOKUP($A82,nCino_DevProc!$A$2:$S$352,2,0),0)=0),"", VLOOKUP($A82,nCino_DevProc!$A$2:$S$352,2,0))</f>
        <v>80</v>
      </c>
      <c r="K82" t="str">
        <f>IFERROR(IF(VLOOKUP($A82,nCino_DMW!$A$1:$AI$358,22,0)="Y", "N", IF(VLOOKUP($A82,nCino_DMW!$A$1:$AI$358,22,0)="N",  "Y", "")),"")</f>
        <v>Y</v>
      </c>
      <c r="L82" t="str">
        <f>_xlfn.IFNA(IF(VLOOKUP($A82,nCino_DevProc!$A$2:$S$352,8,0)=TRUE(), "Y", "N"),"")</f>
        <v>N</v>
      </c>
      <c r="M82" t="str">
        <f>IFERROR(IF(VLOOKUP($A82,nCino_DevProc!$A$2:$S$352,18,0)=TRUE(), "E", IF(D82="Id", "P", IF(OR(LEFT(G82, 6) = "Lookup", LEFT(G82, 6) ="Master"), "F",""))),"")</f>
        <v/>
      </c>
      <c r="N82" t="str">
        <f>_xlfn.IFNA(IF(VLOOKUP($A82,nCino_DMW!$A$1:$AI$358,4,0)="System generated", "Y", "N"),"")</f>
        <v>Y</v>
      </c>
      <c r="O82" t="str">
        <f>IF(LEFT(G82,6)="lookup", G82,IF(OR(D82=0, IFERROR(VLOOKUP($A82,nCino_DevProc!$A$2:$S$352,18,0),0)=0),"", VLOOKUP($A82,nCino_DevProc!$A$2:$S$352,18,0)))</f>
        <v/>
      </c>
      <c r="P82" t="str">
        <f>IF($B82="","",VLOOKUP($B82,'Object Info'!$A$2:$F$13,3,0))</f>
        <v>rskcsp_ds_spread_statement_type</v>
      </c>
      <c r="Q82" t="str">
        <f t="shared" si="21"/>
        <v>Name</v>
      </c>
      <c r="R82" t="s">
        <v>158</v>
      </c>
      <c r="S82" t="str">
        <f t="shared" si="22"/>
        <v>Y</v>
      </c>
      <c r="T82" t="str">
        <f>IF($B82="","",VLOOKUP($B82,'Object Info'!$A$2:$F$13,4,0))</f>
        <v>rskcsp_ds_spread_statement_type_staging</v>
      </c>
      <c r="U82" t="str">
        <f t="shared" si="23"/>
        <v>Name</v>
      </c>
      <c r="V82" t="str">
        <f>IF(OR(LEFT(H82,9)="reference", D82=""),"STRING",VLOOKUP($H82,'DataType Conversion'!$A$8:$I$37,3,0))</f>
        <v>STRING</v>
      </c>
      <c r="W82">
        <f t="shared" si="24"/>
        <v>80</v>
      </c>
      <c r="X82" t="str">
        <f t="shared" si="25"/>
        <v>Y</v>
      </c>
      <c r="Y82" t="str">
        <f t="shared" si="26"/>
        <v/>
      </c>
      <c r="Z82" t="str">
        <f t="shared" si="27"/>
        <v>N</v>
      </c>
      <c r="AA82" t="str">
        <f t="shared" si="28"/>
        <v/>
      </c>
      <c r="AB82" t="str">
        <f>IF($B82="","",VLOOKUP($B82,'Object Info'!$A$2:$F$13,5,0))</f>
        <v>rskcsp_ds_spread_statement_type_curated</v>
      </c>
      <c r="AC82" t="str">
        <f t="shared" si="29"/>
        <v>Name</v>
      </c>
      <c r="AD82" t="str">
        <f t="shared" si="30"/>
        <v>STRING</v>
      </c>
      <c r="AE82">
        <f t="shared" si="31"/>
        <v>80</v>
      </c>
      <c r="AF82" t="str">
        <f t="shared" si="32"/>
        <v>Y</v>
      </c>
      <c r="AG82" t="str">
        <f t="shared" si="33"/>
        <v/>
      </c>
      <c r="AH82" t="str">
        <f t="shared" si="34"/>
        <v/>
      </c>
      <c r="AL82" t="str">
        <f>IF($B82="","",VLOOKUP($B82,'Object Info'!$A$2:$F$13,6,0))</f>
        <v>spread_statement_type</v>
      </c>
      <c r="AM82" t="str">
        <f t="shared" si="35"/>
        <v>Name</v>
      </c>
      <c r="AN82" t="str">
        <f t="shared" si="36"/>
        <v>STRING</v>
      </c>
      <c r="AO82">
        <f t="shared" si="37"/>
        <v>80</v>
      </c>
      <c r="AP82" t="str">
        <f t="shared" si="38"/>
        <v>Y</v>
      </c>
      <c r="AQ82" t="str">
        <f t="shared" si="39"/>
        <v/>
      </c>
    </row>
    <row r="83" spans="1:43" x14ac:dyDescent="0.25">
      <c r="A83" t="str">
        <f t="shared" si="20"/>
        <v>LLC_BI__Spread_Statement_Type__cLLC_BI__Static_Periods__c</v>
      </c>
      <c r="B83" t="s">
        <v>96</v>
      </c>
      <c r="C83" t="str">
        <f>_xlfn.IFNA(VLOOKUP($A83,nCino_DMW!$A$2:$AI$358,7,0),"")</f>
        <v>Spread Statement Template</v>
      </c>
      <c r="D83" t="s">
        <v>758</v>
      </c>
      <c r="E83" t="str">
        <f>_xlfn.IFNA(VLOOKUP($A83,nCino_DMW!$A$2:$AI$358,9,0),"")</f>
        <v>Static Periods</v>
      </c>
      <c r="F83" t="str">
        <f>_xlfn.IFNA(VLOOKUP($A83,nCino_DMW!$A$1:$AI$358,12,0),"")</f>
        <v>This field is optional and manually updated. If set then periods cannot be added after the initial creation of the statement.</v>
      </c>
      <c r="G83" t="str">
        <f>_xlfn.IFNA(IF(VLOOKUP($A83,nCino_DMW!$A$1:$AI$358,13,0)=0,"", VLOOKUP($A83,nCino_DMW!$A$1:$AI$358,13,0)),"")</f>
        <v>Checkbox</v>
      </c>
      <c r="H83" t="str">
        <f>_xlfn.IFNA(IF(VLOOKUP($A83,nCino_DevProc!$A$2:$S$352,8,0)=0,"", VLOOKUP($A83,nCino_DevProc!$A$2:$S$352,8,0)),"")</f>
        <v>boolean</v>
      </c>
      <c r="I83" t="str">
        <f>_xlfn.IFNA(IF(VLOOKUP($A83,nCino_DMW!$A$1:$AI$358,2,0)=0,"", VLOOKUP($A83,nCino_DMW!$A$1:$AI$358,2,0)),"")</f>
        <v>Boolean (True/False)</v>
      </c>
      <c r="J83" t="str">
        <f>IF(OR(D83=0, IFERROR(VLOOKUP($A83,nCino_DevProc!$A$2:$S$352,2,0),0)=0),"", VLOOKUP($A83,nCino_DevProc!$A$2:$S$352,2,0))</f>
        <v/>
      </c>
      <c r="K83" t="str">
        <f>IFERROR(IF(VLOOKUP($A83,nCino_DMW!$A$1:$AI$358,22,0)="Y", "N", IF(VLOOKUP($A83,nCino_DMW!$A$1:$AI$358,22,0)="N",  "Y", "")),"")</f>
        <v>Y</v>
      </c>
      <c r="L83" t="str">
        <f>_xlfn.IFNA(IF(VLOOKUP($A83,nCino_DevProc!$A$2:$S$352,8,0)=TRUE(), "Y", "N"),"")</f>
        <v>N</v>
      </c>
      <c r="M83" t="str">
        <f>IFERROR(IF(VLOOKUP($A83,nCino_DevProc!$A$2:$S$352,18,0)=TRUE(), "E", IF(D83="Id", "P", IF(OR(LEFT(G83, 6) = "Lookup", LEFT(G83, 6) ="Master"), "F",""))),"")</f>
        <v/>
      </c>
      <c r="N83" t="str">
        <f>_xlfn.IFNA(IF(VLOOKUP($A83,nCino_DMW!$A$1:$AI$358,4,0)="System generated", "Y", "N"),"")</f>
        <v>N</v>
      </c>
      <c r="O83" t="str">
        <f>IF(LEFT(G83,6)="lookup", G83,IF(OR(D83=0, IFERROR(VLOOKUP($A83,nCino_DevProc!$A$2:$S$352,18,0),0)=0),"", VLOOKUP($A83,nCino_DevProc!$A$2:$S$352,18,0)))</f>
        <v/>
      </c>
      <c r="P83" t="str">
        <f>IF($B83="","",VLOOKUP($B83,'Object Info'!$A$2:$F$13,3,0))</f>
        <v>rskcsp_ds_spread_statement_type</v>
      </c>
      <c r="Q83" t="str">
        <f t="shared" si="21"/>
        <v>LLC_BI__Static_Periods__c</v>
      </c>
      <c r="R83" t="s">
        <v>158</v>
      </c>
      <c r="S83" t="str">
        <f t="shared" si="22"/>
        <v>Y</v>
      </c>
      <c r="T83" t="str">
        <f>IF($B83="","",VLOOKUP($B83,'Object Info'!$A$2:$F$13,4,0))</f>
        <v>rskcsp_ds_spread_statement_type_staging</v>
      </c>
      <c r="U83" t="str">
        <f t="shared" si="23"/>
        <v>LLC_BI__Static_Periods__c</v>
      </c>
      <c r="V83" t="str">
        <f>IF(OR(LEFT(H83,9)="reference", D83=""),"STRING",VLOOKUP($H83,'DataType Conversion'!$A$8:$I$37,3,0))</f>
        <v>BOOL</v>
      </c>
      <c r="W83" t="str">
        <f t="shared" si="24"/>
        <v/>
      </c>
      <c r="X83" t="str">
        <f t="shared" si="25"/>
        <v>Y</v>
      </c>
      <c r="Y83" t="str">
        <f t="shared" si="26"/>
        <v/>
      </c>
      <c r="Z83" t="str">
        <f t="shared" si="27"/>
        <v>N</v>
      </c>
      <c r="AA83" t="str">
        <f t="shared" si="28"/>
        <v/>
      </c>
      <c r="AB83" t="str">
        <f>IF($B83="","",VLOOKUP($B83,'Object Info'!$A$2:$F$13,5,0))</f>
        <v>rskcsp_ds_spread_statement_type_curated</v>
      </c>
      <c r="AC83" t="str">
        <f t="shared" si="29"/>
        <v>LLC_BI__Static_Periods__c</v>
      </c>
      <c r="AD83" t="str">
        <f t="shared" si="30"/>
        <v>BOOL</v>
      </c>
      <c r="AE83" t="str">
        <f t="shared" si="31"/>
        <v/>
      </c>
      <c r="AF83" t="str">
        <f t="shared" si="32"/>
        <v>Y</v>
      </c>
      <c r="AG83" t="str">
        <f t="shared" si="33"/>
        <v/>
      </c>
      <c r="AH83" t="str">
        <f t="shared" si="34"/>
        <v/>
      </c>
      <c r="AL83" t="str">
        <f>IF($B83="","",VLOOKUP($B83,'Object Info'!$A$2:$F$13,6,0))</f>
        <v>spread_statement_type</v>
      </c>
      <c r="AM83" t="str">
        <f t="shared" si="35"/>
        <v>Static_Periods</v>
      </c>
      <c r="AN83" t="str">
        <f t="shared" si="36"/>
        <v>BOOL</v>
      </c>
      <c r="AO83" t="str">
        <f t="shared" si="37"/>
        <v/>
      </c>
      <c r="AP83" t="str">
        <f t="shared" si="38"/>
        <v>Y</v>
      </c>
      <c r="AQ83" t="str">
        <f t="shared" si="39"/>
        <v/>
      </c>
    </row>
    <row r="84" spans="1:43" x14ac:dyDescent="0.25">
      <c r="A84" t="str">
        <f t="shared" si="20"/>
        <v>LLC_BI__Spread_Statement_Type__cLLC_BI__Supports_Common_Sizing__c</v>
      </c>
      <c r="B84" t="s">
        <v>96</v>
      </c>
      <c r="C84" t="str">
        <f>_xlfn.IFNA(VLOOKUP($A84,nCino_DMW!$A$2:$AI$358,7,0),"")</f>
        <v>Spread Statement Template</v>
      </c>
      <c r="D84" t="s">
        <v>786</v>
      </c>
      <c r="E84" t="str">
        <f>_xlfn.IFNA(VLOOKUP($A84,nCino_DMW!$A$2:$AI$358,9,0),"")</f>
        <v>Supports Common Sizing</v>
      </c>
      <c r="F84" t="str">
        <f>_xlfn.IFNA(VLOOKUP($A84,nCino_DMW!$A$1:$AI$358,12,0),"")</f>
        <v>This field is optional. It is automatically populated via a formula. It determines which spread statement types allow the user to enable common sizing. When enabled, the spread statement supports common sizing. Income Statement and Balance Sheet are the only spread statements which have this enabled.</v>
      </c>
      <c r="G84" t="str">
        <f>_xlfn.IFNA(IF(VLOOKUP($A84,nCino_DMW!$A$1:$AI$358,13,0)=0,"", VLOOKUP($A84,nCino_DMW!$A$1:$AI$358,13,0)),"")</f>
        <v>Formula (Checkbox)</v>
      </c>
      <c r="H84" t="str">
        <f>_xlfn.IFNA(IF(VLOOKUP($A84,nCino_DevProc!$A$2:$S$352,8,0)=0,"", VLOOKUP($A84,nCino_DevProc!$A$2:$S$352,8,0)),"")</f>
        <v>boolean</v>
      </c>
      <c r="I84">
        <f>_xlfn.IFNA(IF(VLOOKUP($A84,nCino_DMW!$A$1:$AI$358,2,0)=0,"", VLOOKUP($A84,nCino_DMW!$A$1:$AI$358,2,0)),"")</f>
        <v>4</v>
      </c>
      <c r="J84" t="str">
        <f>IF(OR(D84=0, IFERROR(VLOOKUP($A84,nCino_DevProc!$A$2:$S$352,2,0),0)=0),"", VLOOKUP($A84,nCino_DevProc!$A$2:$S$352,2,0))</f>
        <v/>
      </c>
      <c r="K84" t="str">
        <f>IFERROR(IF(VLOOKUP($A84,nCino_DMW!$A$1:$AI$358,22,0)="Y", "N", IF(VLOOKUP($A84,nCino_DMW!$A$1:$AI$358,22,0)="N",  "Y", "")),"")</f>
        <v>Y</v>
      </c>
      <c r="L84" t="str">
        <f>_xlfn.IFNA(IF(VLOOKUP($A84,nCino_DevProc!$A$2:$S$352,8,0)=TRUE(), "Y", "N"),"")</f>
        <v>N</v>
      </c>
      <c r="M84" t="str">
        <f>IFERROR(IF(VLOOKUP($A84,nCino_DevProc!$A$2:$S$352,18,0)=TRUE(), "E", IF(D84="Id", "P", IF(OR(LEFT(G84, 6) = "Lookup", LEFT(G84, 6) ="Master"), "F",""))),"")</f>
        <v/>
      </c>
      <c r="N84" t="str">
        <f>_xlfn.IFNA(IF(VLOOKUP($A84,nCino_DMW!$A$1:$AI$358,4,0)="System generated", "Y", "N"),"")</f>
        <v>N</v>
      </c>
      <c r="O84" t="str">
        <f>IF(LEFT(G84,6)="lookup", G84,IF(OR(D84=0, IFERROR(VLOOKUP($A84,nCino_DevProc!$A$2:$S$352,18,0),0)=0),"", VLOOKUP($A84,nCino_DevProc!$A$2:$S$352,18,0)))</f>
        <v>OR(ISPICKVAL(LLC_BI__Type__c, 'Income Statement'),ISPICKVAL(LLC_BI__Type__c, 'Balance Sheet'))</v>
      </c>
      <c r="P84" t="str">
        <f>IF($B84="","",VLOOKUP($B84,'Object Info'!$A$2:$F$13,3,0))</f>
        <v>rskcsp_ds_spread_statement_type</v>
      </c>
      <c r="Q84" t="str">
        <f t="shared" si="21"/>
        <v>LLC_BI__Supports_Common_Sizing__c</v>
      </c>
      <c r="R84" t="s">
        <v>158</v>
      </c>
      <c r="S84" t="str">
        <f t="shared" si="22"/>
        <v>Y</v>
      </c>
      <c r="T84" t="str">
        <f>IF($B84="","",VLOOKUP($B84,'Object Info'!$A$2:$F$13,4,0))</f>
        <v>rskcsp_ds_spread_statement_type_staging</v>
      </c>
      <c r="U84" t="str">
        <f t="shared" si="23"/>
        <v>LLC_BI__Supports_Common_Sizing__c</v>
      </c>
      <c r="V84" t="str">
        <f>IF(OR(LEFT(H84,9)="reference", D84=""),"STRING",VLOOKUP($H84,'DataType Conversion'!$A$8:$I$37,3,0))</f>
        <v>BOOL</v>
      </c>
      <c r="W84" t="str">
        <f t="shared" si="24"/>
        <v/>
      </c>
      <c r="X84" t="str">
        <f t="shared" si="25"/>
        <v>Y</v>
      </c>
      <c r="Y84" t="str">
        <f t="shared" si="26"/>
        <v/>
      </c>
      <c r="Z84" t="str">
        <f t="shared" si="27"/>
        <v>N</v>
      </c>
      <c r="AA84" t="str">
        <f t="shared" si="28"/>
        <v/>
      </c>
      <c r="AB84" t="str">
        <f>IF($B84="","",VLOOKUP($B84,'Object Info'!$A$2:$F$13,5,0))</f>
        <v>rskcsp_ds_spread_statement_type_curated</v>
      </c>
      <c r="AC84" t="str">
        <f t="shared" si="29"/>
        <v>LLC_BI__Supports_Common_Sizing__c</v>
      </c>
      <c r="AD84" t="str">
        <f t="shared" si="30"/>
        <v>BOOL</v>
      </c>
      <c r="AE84" t="str">
        <f t="shared" si="31"/>
        <v/>
      </c>
      <c r="AF84" t="str">
        <f t="shared" si="32"/>
        <v>Y</v>
      </c>
      <c r="AG84" t="str">
        <f t="shared" si="33"/>
        <v/>
      </c>
      <c r="AH84" t="str">
        <f t="shared" si="34"/>
        <v/>
      </c>
      <c r="AL84" t="str">
        <f>IF($B84="","",VLOOKUP($B84,'Object Info'!$A$2:$F$13,6,0))</f>
        <v>spread_statement_type</v>
      </c>
      <c r="AM84" t="str">
        <f t="shared" si="35"/>
        <v>Supports_Common_Sizing</v>
      </c>
      <c r="AN84" t="str">
        <f t="shared" si="36"/>
        <v>BOOL</v>
      </c>
      <c r="AO84" t="str">
        <f t="shared" si="37"/>
        <v/>
      </c>
      <c r="AP84" t="str">
        <f t="shared" si="38"/>
        <v>Y</v>
      </c>
      <c r="AQ84" t="str">
        <f t="shared" si="39"/>
        <v/>
      </c>
    </row>
    <row r="85" spans="1:43" x14ac:dyDescent="0.25">
      <c r="A85" t="str">
        <f t="shared" si="20"/>
        <v>LLC_BI__Spread_Statement_Type__cLLC_BI__Supports_Trend__c</v>
      </c>
      <c r="B85" t="s">
        <v>96</v>
      </c>
      <c r="C85" t="str">
        <f>_xlfn.IFNA(VLOOKUP($A85,nCino_DMW!$A$2:$AI$358,7,0),"")</f>
        <v>Spread Statement Template</v>
      </c>
      <c r="D85" t="s">
        <v>794</v>
      </c>
      <c r="E85" t="str">
        <f>_xlfn.IFNA(VLOOKUP($A85,nCino_DMW!$A$2:$AI$358,9,0),"")</f>
        <v>Supports_Trend</v>
      </c>
      <c r="F85" t="str">
        <f>_xlfn.IFNA(VLOOKUP($A85,nCino_DMW!$A$1:$AI$358,12,0),"")</f>
        <v>This defaults to false. Does this statement type support trend.</v>
      </c>
      <c r="G85" t="str">
        <f>_xlfn.IFNA(IF(VLOOKUP($A85,nCino_DMW!$A$1:$AI$358,13,0)=0,"", VLOOKUP($A85,nCino_DMW!$A$1:$AI$358,13,0)),"")</f>
        <v>Formula (Checkbox)</v>
      </c>
      <c r="H85" t="str">
        <f>_xlfn.IFNA(IF(VLOOKUP($A85,nCino_DevProc!$A$2:$S$352,8,0)=0,"", VLOOKUP($A85,nCino_DevProc!$A$2:$S$352,8,0)),"")</f>
        <v>boolean</v>
      </c>
      <c r="I85">
        <f>_xlfn.IFNA(IF(VLOOKUP($A85,nCino_DMW!$A$1:$AI$358,2,0)=0,"", VLOOKUP($A85,nCino_DMW!$A$1:$AI$358,2,0)),"")</f>
        <v>4</v>
      </c>
      <c r="J85" t="str">
        <f>IF(OR(D85=0, IFERROR(VLOOKUP($A85,nCino_DevProc!$A$2:$S$352,2,0),0)=0),"", VLOOKUP($A85,nCino_DevProc!$A$2:$S$352,2,0))</f>
        <v/>
      </c>
      <c r="K85" t="str">
        <f>IFERROR(IF(VLOOKUP($A85,nCino_DMW!$A$1:$AI$358,22,0)="Y", "N", IF(VLOOKUP($A85,nCino_DMW!$A$1:$AI$358,22,0)="N",  "Y", "")),"")</f>
        <v>Y</v>
      </c>
      <c r="L85" t="str">
        <f>_xlfn.IFNA(IF(VLOOKUP($A85,nCino_DevProc!$A$2:$S$352,8,0)=TRUE(), "Y", "N"),"")</f>
        <v>N</v>
      </c>
      <c r="M85" t="str">
        <f>IFERROR(IF(VLOOKUP($A85,nCino_DevProc!$A$2:$S$352,18,0)=TRUE(), "E", IF(D85="Id", "P", IF(OR(LEFT(G85, 6) = "Lookup", LEFT(G85, 6) ="Master"), "F",""))),"")</f>
        <v/>
      </c>
      <c r="N85" t="str">
        <f>_xlfn.IFNA(IF(VLOOKUP($A85,nCino_DMW!$A$1:$AI$358,4,0)="System generated", "Y", "N"),"")</f>
        <v>N</v>
      </c>
      <c r="O85" t="str">
        <f>IF(LEFT(G85,6)="lookup", G85,IF(OR(D85=0, IFERROR(VLOOKUP($A85,nCino_DevProc!$A$2:$S$352,18,0),0)=0),"", VLOOKUP($A85,nCino_DevProc!$A$2:$S$352,18,0)))</f>
        <v>OR(ISPICKVAL(LLC_BI__Type__c, 'Income Statement'),ISPICKVAL(LLC_BI__Type__c, 'Balance Sheet'))</v>
      </c>
      <c r="P85" t="str">
        <f>IF($B85="","",VLOOKUP($B85,'Object Info'!$A$2:$F$13,3,0))</f>
        <v>rskcsp_ds_spread_statement_type</v>
      </c>
      <c r="Q85" t="str">
        <f t="shared" si="21"/>
        <v>LLC_BI__Supports_Trend__c</v>
      </c>
      <c r="R85" t="s">
        <v>158</v>
      </c>
      <c r="S85" t="str">
        <f t="shared" si="22"/>
        <v>Y</v>
      </c>
      <c r="T85" t="str">
        <f>IF($B85="","",VLOOKUP($B85,'Object Info'!$A$2:$F$13,4,0))</f>
        <v>rskcsp_ds_spread_statement_type_staging</v>
      </c>
      <c r="U85" t="str">
        <f t="shared" si="23"/>
        <v>LLC_BI__Supports_Trend__c</v>
      </c>
      <c r="V85" t="str">
        <f>IF(OR(LEFT(H85,9)="reference", D85=""),"STRING",VLOOKUP($H85,'DataType Conversion'!$A$8:$I$37,3,0))</f>
        <v>BOOL</v>
      </c>
      <c r="W85" t="str">
        <f t="shared" si="24"/>
        <v/>
      </c>
      <c r="X85" t="str">
        <f t="shared" si="25"/>
        <v>Y</v>
      </c>
      <c r="Y85" t="str">
        <f t="shared" si="26"/>
        <v/>
      </c>
      <c r="Z85" t="str">
        <f t="shared" si="27"/>
        <v>N</v>
      </c>
      <c r="AA85" t="str">
        <f t="shared" si="28"/>
        <v/>
      </c>
      <c r="AB85" t="str">
        <f>IF($B85="","",VLOOKUP($B85,'Object Info'!$A$2:$F$13,5,0))</f>
        <v>rskcsp_ds_spread_statement_type_curated</v>
      </c>
      <c r="AC85" t="str">
        <f t="shared" si="29"/>
        <v>LLC_BI__Supports_Trend__c</v>
      </c>
      <c r="AD85" t="str">
        <f t="shared" si="30"/>
        <v>BOOL</v>
      </c>
      <c r="AE85" t="str">
        <f t="shared" si="31"/>
        <v/>
      </c>
      <c r="AF85" t="str">
        <f t="shared" si="32"/>
        <v>Y</v>
      </c>
      <c r="AG85" t="str">
        <f t="shared" si="33"/>
        <v/>
      </c>
      <c r="AH85" t="str">
        <f t="shared" si="34"/>
        <v/>
      </c>
      <c r="AL85" t="str">
        <f>IF($B85="","",VLOOKUP($B85,'Object Info'!$A$2:$F$13,6,0))</f>
        <v>spread_statement_type</v>
      </c>
      <c r="AM85" t="str">
        <f t="shared" si="35"/>
        <v>Supports_Trend</v>
      </c>
      <c r="AN85" t="str">
        <f t="shared" si="36"/>
        <v>BOOL</v>
      </c>
      <c r="AO85" t="str">
        <f t="shared" si="37"/>
        <v/>
      </c>
      <c r="AP85" t="str">
        <f t="shared" si="38"/>
        <v>Y</v>
      </c>
      <c r="AQ85" t="str">
        <f t="shared" si="39"/>
        <v/>
      </c>
    </row>
    <row r="86" spans="1:43" x14ac:dyDescent="0.25">
      <c r="A86" t="str">
        <f t="shared" si="20"/>
        <v>LLC_BI__Spread_Statement_Type__cLLC_BI__Total_Hide_Currency_Symbol__c</v>
      </c>
      <c r="B86" t="s">
        <v>96</v>
      </c>
      <c r="C86" t="str">
        <f>_xlfn.IFNA(VLOOKUP($A86,nCino_DMW!$A$2:$AI$358,7,0),"")</f>
        <v>Spread Statement Template</v>
      </c>
      <c r="D86" t="s">
        <v>761</v>
      </c>
      <c r="E86" t="str">
        <f>_xlfn.IFNA(VLOOKUP($A86,nCino_DMW!$A$2:$AI$358,9,0),"")</f>
        <v>Total Hide Currency Symbol</v>
      </c>
      <c r="F86" t="str">
        <f>_xlfn.IFNA(VLOOKUP($A86,nCino_DMW!$A$1:$AI$358,12,0),"")</f>
        <v>This defaults to false. Controls display of the currency symbol on the Total Record Group that is automatically created for this Spread Statement Template.</v>
      </c>
      <c r="G86" t="str">
        <f>_xlfn.IFNA(IF(VLOOKUP($A86,nCino_DMW!$A$1:$AI$358,13,0)=0,"", VLOOKUP($A86,nCino_DMW!$A$1:$AI$358,13,0)),"")</f>
        <v>Checkbox</v>
      </c>
      <c r="H86" t="str">
        <f>_xlfn.IFNA(IF(VLOOKUP($A86,nCino_DevProc!$A$2:$S$352,8,0)=0,"", VLOOKUP($A86,nCino_DevProc!$A$2:$S$352,8,0)),"")</f>
        <v>boolean</v>
      </c>
      <c r="I86" t="str">
        <f>_xlfn.IFNA(IF(VLOOKUP($A86,nCino_DMW!$A$1:$AI$358,2,0)=0,"", VLOOKUP($A86,nCino_DMW!$A$1:$AI$358,2,0)),"")</f>
        <v>Boolean (True/False)</v>
      </c>
      <c r="J86" t="str">
        <f>IF(OR(D86=0, IFERROR(VLOOKUP($A86,nCino_DevProc!$A$2:$S$352,2,0),0)=0),"", VLOOKUP($A86,nCino_DevProc!$A$2:$S$352,2,0))</f>
        <v/>
      </c>
      <c r="K86" t="str">
        <f>IFERROR(IF(VLOOKUP($A86,nCino_DMW!$A$1:$AI$358,22,0)="Y", "N", IF(VLOOKUP($A86,nCino_DMW!$A$1:$AI$358,22,0)="N",  "Y", "")),"")</f>
        <v>Y</v>
      </c>
      <c r="L86" t="str">
        <f>_xlfn.IFNA(IF(VLOOKUP($A86,nCino_DevProc!$A$2:$S$352,8,0)=TRUE(), "Y", "N"),"")</f>
        <v>N</v>
      </c>
      <c r="M86" t="str">
        <f>IFERROR(IF(VLOOKUP($A86,nCino_DevProc!$A$2:$S$352,18,0)=TRUE(), "E", IF(D86="Id", "P", IF(OR(LEFT(G86, 6) = "Lookup", LEFT(G86, 6) ="Master"), "F",""))),"")</f>
        <v/>
      </c>
      <c r="N86" t="str">
        <f>_xlfn.IFNA(IF(VLOOKUP($A86,nCino_DMW!$A$1:$AI$358,4,0)="System generated", "Y", "N"),"")</f>
        <v>N</v>
      </c>
      <c r="O86" t="str">
        <f>IF(LEFT(G86,6)="lookup", G86,IF(OR(D86=0, IFERROR(VLOOKUP($A86,nCino_DevProc!$A$2:$S$352,18,0),0)=0),"", VLOOKUP($A86,nCino_DevProc!$A$2:$S$352,18,0)))</f>
        <v/>
      </c>
      <c r="P86" t="str">
        <f>IF($B86="","",VLOOKUP($B86,'Object Info'!$A$2:$F$13,3,0))</f>
        <v>rskcsp_ds_spread_statement_type</v>
      </c>
      <c r="Q86" t="str">
        <f t="shared" si="21"/>
        <v>LLC_BI__Total_Hide_Currency_Symbol__c</v>
      </c>
      <c r="R86" t="s">
        <v>158</v>
      </c>
      <c r="S86" t="str">
        <f t="shared" si="22"/>
        <v>Y</v>
      </c>
      <c r="T86" t="str">
        <f>IF($B86="","",VLOOKUP($B86,'Object Info'!$A$2:$F$13,4,0))</f>
        <v>rskcsp_ds_spread_statement_type_staging</v>
      </c>
      <c r="U86" t="str">
        <f t="shared" si="23"/>
        <v>LLC_BI__Total_Hide_Currency_Symbol__c</v>
      </c>
      <c r="V86" t="str">
        <f>IF(OR(LEFT(H86,9)="reference", D86=""),"STRING",VLOOKUP($H86,'DataType Conversion'!$A$8:$I$37,3,0))</f>
        <v>BOOL</v>
      </c>
      <c r="W86" t="str">
        <f t="shared" si="24"/>
        <v/>
      </c>
      <c r="X86" t="str">
        <f t="shared" si="25"/>
        <v>Y</v>
      </c>
      <c r="Y86" t="str">
        <f t="shared" si="26"/>
        <v/>
      </c>
      <c r="Z86" t="str">
        <f t="shared" si="27"/>
        <v>N</v>
      </c>
      <c r="AA86" t="str">
        <f t="shared" si="28"/>
        <v/>
      </c>
      <c r="AB86" t="str">
        <f>IF($B86="","",VLOOKUP($B86,'Object Info'!$A$2:$F$13,5,0))</f>
        <v>rskcsp_ds_spread_statement_type_curated</v>
      </c>
      <c r="AC86" t="str">
        <f t="shared" si="29"/>
        <v>LLC_BI__Total_Hide_Currency_Symbol__c</v>
      </c>
      <c r="AD86" t="str">
        <f t="shared" si="30"/>
        <v>BOOL</v>
      </c>
      <c r="AE86" t="str">
        <f t="shared" si="31"/>
        <v/>
      </c>
      <c r="AF86" t="str">
        <f t="shared" si="32"/>
        <v>Y</v>
      </c>
      <c r="AG86" t="str">
        <f t="shared" si="33"/>
        <v/>
      </c>
      <c r="AH86" t="str">
        <f t="shared" si="34"/>
        <v/>
      </c>
      <c r="AL86" t="str">
        <f>IF($B86="","",VLOOKUP($B86,'Object Info'!$A$2:$F$13,6,0))</f>
        <v>spread_statement_type</v>
      </c>
      <c r="AM86" t="str">
        <f t="shared" si="35"/>
        <v>Total_Hide_Currency_Symbol</v>
      </c>
      <c r="AN86" t="str">
        <f t="shared" si="36"/>
        <v>BOOL</v>
      </c>
      <c r="AO86" t="str">
        <f t="shared" si="37"/>
        <v/>
      </c>
      <c r="AP86" t="str">
        <f t="shared" si="38"/>
        <v>Y</v>
      </c>
      <c r="AQ86" t="str">
        <f t="shared" si="39"/>
        <v/>
      </c>
    </row>
    <row r="87" spans="1:43" x14ac:dyDescent="0.25">
      <c r="A87" t="str">
        <f t="shared" si="20"/>
        <v>LLC_BI__Spread_Statement_Type__cLLC_BI__Total_Row_Name__c</v>
      </c>
      <c r="B87" t="s">
        <v>96</v>
      </c>
      <c r="C87" t="str">
        <f>_xlfn.IFNA(VLOOKUP($A87,nCino_DMW!$A$2:$AI$358,7,0),"")</f>
        <v>Spread Statement Template</v>
      </c>
      <c r="D87" t="s">
        <v>765</v>
      </c>
      <c r="E87" t="str">
        <f>_xlfn.IFNA(VLOOKUP($A87,nCino_DMW!$A$2:$AI$358,9,0),"")</f>
        <v>Total Row Name</v>
      </c>
      <c r="F87" t="str">
        <f>_xlfn.IFNA(VLOOKUP($A87,nCino_DMW!$A$1:$AI$358,12,0),"")</f>
        <v>This field is optional. It is populated through the Salesforce layout. This field allows you to specify the spread statement record total (group total) that "LLC_BI__Balance_Total__c" should be used with.</v>
      </c>
      <c r="G87" t="str">
        <f>_xlfn.IFNA(IF(VLOOKUP($A87,nCino_DMW!$A$1:$AI$358,13,0)=0,"", VLOOKUP($A87,nCino_DMW!$A$1:$AI$358,13,0)),"")</f>
        <v>Text</v>
      </c>
      <c r="H87" t="str">
        <f>_xlfn.IFNA(IF(VLOOKUP($A87,nCino_DevProc!$A$2:$S$352,8,0)=0,"", VLOOKUP($A87,nCino_DevProc!$A$2:$S$352,8,0)),"")</f>
        <v>string</v>
      </c>
      <c r="I87">
        <f>_xlfn.IFNA(IF(VLOOKUP($A87,nCino_DMW!$A$1:$AI$358,2,0)=0,"", VLOOKUP($A87,nCino_DMW!$A$1:$AI$358,2,0)),"")</f>
        <v>255</v>
      </c>
      <c r="J87">
        <f>IF(OR(D87=0, IFERROR(VLOOKUP($A87,nCino_DevProc!$A$2:$S$352,2,0),0)=0),"", VLOOKUP($A87,nCino_DevProc!$A$2:$S$352,2,0))</f>
        <v>255</v>
      </c>
      <c r="K87" t="str">
        <f>IFERROR(IF(VLOOKUP($A87,nCino_DMW!$A$1:$AI$358,22,0)="Y", "N", IF(VLOOKUP($A87,nCino_DMW!$A$1:$AI$358,22,0)="N",  "Y", "")),"")</f>
        <v>Y</v>
      </c>
      <c r="L87" t="str">
        <f>_xlfn.IFNA(IF(VLOOKUP($A87,nCino_DevProc!$A$2:$S$352,8,0)=TRUE(), "Y", "N"),"")</f>
        <v>N</v>
      </c>
      <c r="M87" t="str">
        <f>IFERROR(IF(VLOOKUP($A87,nCino_DevProc!$A$2:$S$352,18,0)=TRUE(), "E", IF(D87="Id", "P", IF(OR(LEFT(G87, 6) = "Lookup", LEFT(G87, 6) ="Master"), "F",""))),"")</f>
        <v/>
      </c>
      <c r="N87" t="str">
        <f>_xlfn.IFNA(IF(VLOOKUP($A87,nCino_DMW!$A$1:$AI$358,4,0)="System generated", "Y", "N"),"")</f>
        <v>N</v>
      </c>
      <c r="O87" t="str">
        <f>IF(LEFT(G87,6)="lookup", G87,IF(OR(D87=0, IFERROR(VLOOKUP($A87,nCino_DevProc!$A$2:$S$352,18,0),0)=0),"", VLOOKUP($A87,nCino_DevProc!$A$2:$S$352,18,0)))</f>
        <v/>
      </c>
      <c r="P87" t="str">
        <f>IF($B87="","",VLOOKUP($B87,'Object Info'!$A$2:$F$13,3,0))</f>
        <v>rskcsp_ds_spread_statement_type</v>
      </c>
      <c r="Q87" t="str">
        <f t="shared" si="21"/>
        <v>LLC_BI__Total_Row_Name__c</v>
      </c>
      <c r="R87" t="s">
        <v>158</v>
      </c>
      <c r="S87" t="str">
        <f t="shared" si="22"/>
        <v>Y</v>
      </c>
      <c r="T87" t="str">
        <f>IF($B87="","",VLOOKUP($B87,'Object Info'!$A$2:$F$13,4,0))</f>
        <v>rskcsp_ds_spread_statement_type_staging</v>
      </c>
      <c r="U87" t="str">
        <f t="shared" si="23"/>
        <v>LLC_BI__Total_Row_Name__c</v>
      </c>
      <c r="V87" t="str">
        <f>IF(OR(LEFT(H87,9)="reference", D87=""),"STRING",VLOOKUP($H87,'DataType Conversion'!$A$8:$I$37,3,0))</f>
        <v>STRING</v>
      </c>
      <c r="W87">
        <f t="shared" si="24"/>
        <v>255</v>
      </c>
      <c r="X87" t="str">
        <f t="shared" si="25"/>
        <v>Y</v>
      </c>
      <c r="Y87" t="str">
        <f t="shared" si="26"/>
        <v/>
      </c>
      <c r="Z87" t="str">
        <f t="shared" si="27"/>
        <v>N</v>
      </c>
      <c r="AA87" t="str">
        <f t="shared" si="28"/>
        <v/>
      </c>
      <c r="AB87" t="str">
        <f>IF($B87="","",VLOOKUP($B87,'Object Info'!$A$2:$F$13,5,0))</f>
        <v>rskcsp_ds_spread_statement_type_curated</v>
      </c>
      <c r="AC87" t="str">
        <f t="shared" si="29"/>
        <v>LLC_BI__Total_Row_Name__c</v>
      </c>
      <c r="AD87" t="str">
        <f t="shared" si="30"/>
        <v>STRING</v>
      </c>
      <c r="AE87">
        <f t="shared" si="31"/>
        <v>255</v>
      </c>
      <c r="AF87" t="str">
        <f t="shared" si="32"/>
        <v>Y</v>
      </c>
      <c r="AG87" t="str">
        <f t="shared" si="33"/>
        <v/>
      </c>
      <c r="AH87" t="str">
        <f t="shared" si="34"/>
        <v/>
      </c>
      <c r="AL87" t="str">
        <f>IF($B87="","",VLOOKUP($B87,'Object Info'!$A$2:$F$13,6,0))</f>
        <v>spread_statement_type</v>
      </c>
      <c r="AM87" t="str">
        <f t="shared" si="35"/>
        <v>Total_Row_Name</v>
      </c>
      <c r="AN87" t="str">
        <f t="shared" si="36"/>
        <v>STRING</v>
      </c>
      <c r="AO87">
        <f t="shared" si="37"/>
        <v>255</v>
      </c>
      <c r="AP87" t="str">
        <f t="shared" si="38"/>
        <v>Y</v>
      </c>
      <c r="AQ87" t="str">
        <f t="shared" si="39"/>
        <v/>
      </c>
    </row>
    <row r="88" spans="1:43" x14ac:dyDescent="0.25">
      <c r="A88" t="str">
        <f t="shared" si="20"/>
        <v>LLC_BI__Spread_Statement_Type__cLLC_BI__Type__c</v>
      </c>
      <c r="B88" t="s">
        <v>96</v>
      </c>
      <c r="C88" t="str">
        <f>_xlfn.IFNA(VLOOKUP($A88,nCino_DMW!$A$2:$AI$358,7,0),"")</f>
        <v>Spread Statement Template</v>
      </c>
      <c r="D88" t="s">
        <v>275</v>
      </c>
      <c r="E88" t="str">
        <f>_xlfn.IFNA(VLOOKUP($A88,nCino_DMW!$A$2:$AI$358,9,0),"")</f>
        <v>Type</v>
      </c>
      <c r="F88" t="str">
        <f>_xlfn.IFNA(VLOOKUP($A88,nCino_DMW!$A$1:$AI$358,12,0),"")</f>
        <v>This field is required. The selected value will be displayed as the name of the Spread Statement.</v>
      </c>
      <c r="G88" t="str">
        <f>_xlfn.IFNA(IF(VLOOKUP($A88,nCino_DMW!$A$1:$AI$358,13,0)=0,"", VLOOKUP($A88,nCino_DMW!$A$1:$AI$358,13,0)),"")</f>
        <v>Picklist</v>
      </c>
      <c r="H88" t="str">
        <f>_xlfn.IFNA(IF(VLOOKUP($A88,nCino_DevProc!$A$2:$S$352,8,0)=0,"", VLOOKUP($A88,nCino_DevProc!$A$2:$S$352,8,0)),"")</f>
        <v>picklist</v>
      </c>
      <c r="I88" t="str">
        <f>_xlfn.IFNA(IF(VLOOKUP($A88,nCino_DMW!$A$1:$AI$358,2,0)=0,"", VLOOKUP($A88,nCino_DMW!$A$1:$AI$358,2,0)),"")</f>
        <v>See picklist options for lengths</v>
      </c>
      <c r="J88">
        <f>IF(OR(D88=0, IFERROR(VLOOKUP($A88,nCino_DevProc!$A$2:$S$352,2,0),0)=0),"", VLOOKUP($A88,nCino_DevProc!$A$2:$S$352,2,0))</f>
        <v>255</v>
      </c>
      <c r="K88" t="str">
        <f>IFERROR(IF(VLOOKUP($A88,nCino_DMW!$A$1:$AI$358,22,0)="Y", "N", IF(VLOOKUP($A88,nCino_DMW!$A$1:$AI$358,22,0)="N",  "Y", "")),"")</f>
        <v>Y</v>
      </c>
      <c r="L88" t="str">
        <f>_xlfn.IFNA(IF(VLOOKUP($A88,nCino_DevProc!$A$2:$S$352,8,0)=TRUE(), "Y", "N"),"")</f>
        <v>N</v>
      </c>
      <c r="M88" t="str">
        <f>IFERROR(IF(VLOOKUP($A88,nCino_DevProc!$A$2:$S$352,18,0)=TRUE(), "E", IF(D88="Id", "P", IF(OR(LEFT(G88, 6) = "Lookup", LEFT(G88, 6) ="Master"), "F",""))),"")</f>
        <v/>
      </c>
      <c r="N88" t="str">
        <f>_xlfn.IFNA(IF(VLOOKUP($A88,nCino_DMW!$A$1:$AI$358,4,0)="System generated", "Y", "N"),"")</f>
        <v>N</v>
      </c>
      <c r="O88" t="str">
        <f>IF(LEFT(G88,6)="lookup", G88,IF(OR(D88=0, IFERROR(VLOOKUP($A88,nCino_DevProc!$A$2:$S$352,18,0),0)=0),"", VLOOKUP($A88,nCino_DevProc!$A$2:$S$352,18,0)))</f>
        <v/>
      </c>
      <c r="P88" t="str">
        <f>IF($B88="","",VLOOKUP($B88,'Object Info'!$A$2:$F$13,3,0))</f>
        <v>rskcsp_ds_spread_statement_type</v>
      </c>
      <c r="Q88" t="str">
        <f t="shared" si="21"/>
        <v>LLC_BI__Type__c</v>
      </c>
      <c r="R88" t="s">
        <v>158</v>
      </c>
      <c r="S88" t="str">
        <f t="shared" si="22"/>
        <v>Y</v>
      </c>
      <c r="T88" t="str">
        <f>IF($B88="","",VLOOKUP($B88,'Object Info'!$A$2:$F$13,4,0))</f>
        <v>rskcsp_ds_spread_statement_type_staging</v>
      </c>
      <c r="U88" t="str">
        <f t="shared" si="23"/>
        <v>LLC_BI__Type__c</v>
      </c>
      <c r="V88" t="str">
        <f>IF(OR(LEFT(H88,9)="reference", D88=""),"STRING",VLOOKUP($H88,'DataType Conversion'!$A$8:$I$37,3,0))</f>
        <v>STRING</v>
      </c>
      <c r="W88">
        <f t="shared" si="24"/>
        <v>255</v>
      </c>
      <c r="X88" t="str">
        <f t="shared" si="25"/>
        <v>Y</v>
      </c>
      <c r="Y88" t="str">
        <f t="shared" si="26"/>
        <v/>
      </c>
      <c r="Z88" t="str">
        <f t="shared" si="27"/>
        <v>Y</v>
      </c>
      <c r="AA88" t="str">
        <f t="shared" si="28"/>
        <v/>
      </c>
      <c r="AB88" t="str">
        <f>IF($B88="","",VLOOKUP($B88,'Object Info'!$A$2:$F$13,5,0))</f>
        <v>rskcsp_ds_spread_statement_type_curated</v>
      </c>
      <c r="AC88" t="str">
        <f t="shared" si="29"/>
        <v>LLC_BI__Type__c</v>
      </c>
      <c r="AD88" t="str">
        <f t="shared" si="30"/>
        <v>STRING</v>
      </c>
      <c r="AE88">
        <f t="shared" si="31"/>
        <v>255</v>
      </c>
      <c r="AF88" t="str">
        <f t="shared" si="32"/>
        <v>Y</v>
      </c>
      <c r="AG88" t="str">
        <f t="shared" si="33"/>
        <v/>
      </c>
      <c r="AH88" t="str">
        <f t="shared" si="34"/>
        <v/>
      </c>
      <c r="AL88" t="str">
        <f>IF($B88="","",VLOOKUP($B88,'Object Info'!$A$2:$F$13,6,0))</f>
        <v>spread_statement_type</v>
      </c>
      <c r="AM88" t="str">
        <f t="shared" si="35"/>
        <v>Type</v>
      </c>
      <c r="AN88" t="str">
        <f t="shared" si="36"/>
        <v>STRING</v>
      </c>
      <c r="AO88">
        <f t="shared" si="37"/>
        <v>255</v>
      </c>
      <c r="AP88" t="str">
        <f t="shared" si="38"/>
        <v>Y</v>
      </c>
      <c r="AQ88" t="str">
        <f t="shared" si="39"/>
        <v/>
      </c>
    </row>
    <row r="89" spans="1:43" x14ac:dyDescent="0.25">
      <c r="A89" t="str">
        <f t="shared" si="20"/>
        <v>LLC_BI__Spread_Statement_Record__cLLC_BI__Associated_Parent_Record__c</v>
      </c>
      <c r="B89" t="s">
        <v>90</v>
      </c>
      <c r="C89" t="str">
        <f>_xlfn.IFNA(VLOOKUP($A89,nCino_DMW!$A$2:$AI$358,7,0),"")</f>
        <v>Spread Statement Record</v>
      </c>
      <c r="D89" t="s">
        <v>655</v>
      </c>
      <c r="E89" t="str">
        <f>_xlfn.IFNA(VLOOKUP($A89,nCino_DMW!$A$2:$AI$358,9,0),"")</f>
        <v>Associated Record</v>
      </c>
      <c r="F89" t="str">
        <f>_xlfn.IFNA(VLOOKUP($A89,nCino_DMW!$A$1:$AI$358,12,0),"")</f>
        <v>Administrators populate this optional lookup field with the record they want to associate. By default, it is blank.</v>
      </c>
      <c r="G89" t="str">
        <f>_xlfn.IFNA(IF(VLOOKUP($A89,nCino_DMW!$A$1:$AI$358,13,0)=0,"", VLOOKUP($A89,nCino_DMW!$A$1:$AI$358,13,0)),"")</f>
        <v>Lookup(Spread Statement Record)</v>
      </c>
      <c r="H89" t="str">
        <f>_xlfn.IFNA(IF(VLOOKUP($A89,nCino_DevProc!$A$2:$S$352,8,0)=0,"", VLOOKUP($A89,nCino_DevProc!$A$2:$S$352,8,0)),"")</f>
        <v>reference(LLC_BI__Spread_Statement_Record__c)</v>
      </c>
      <c r="I89">
        <f>_xlfn.IFNA(IF(VLOOKUP($A89,nCino_DMW!$A$1:$AI$358,2,0)=0,"", VLOOKUP($A89,nCino_DMW!$A$1:$AI$358,2,0)),"")</f>
        <v>18</v>
      </c>
      <c r="J89">
        <f>IF(OR(D89=0, IFERROR(VLOOKUP($A89,nCino_DevProc!$A$2:$S$352,2,0),0)=0),"", VLOOKUP($A89,nCino_DevProc!$A$2:$S$352,2,0))</f>
        <v>18</v>
      </c>
      <c r="K89" t="str">
        <f>IFERROR(IF(VLOOKUP($A89,nCino_DMW!$A$1:$AI$358,22,0)="Y", "N", IF(VLOOKUP($A89,nCino_DMW!$A$1:$AI$358,22,0)="N",  "Y", "")),"")</f>
        <v>Y</v>
      </c>
      <c r="L89" t="str">
        <f>_xlfn.IFNA(IF(VLOOKUP($A89,nCino_DevProc!$A$2:$S$352,8,0)=TRUE(), "Y", "N"),"")</f>
        <v>N</v>
      </c>
      <c r="M89" t="str">
        <f>IFERROR(IF(VLOOKUP($A89,nCino_DevProc!$A$2:$S$352,18,0)=TRUE(), "E", IF(D89="Id", "P", IF(OR(LEFT(G89, 6) = "Lookup", LEFT(G89, 6) ="Master"), "F",""))),"")</f>
        <v>F</v>
      </c>
      <c r="N89" t="str">
        <f>_xlfn.IFNA(IF(VLOOKUP($A89,nCino_DMW!$A$1:$AI$358,4,0)="System generated", "Y", "N"),"")</f>
        <v>N</v>
      </c>
      <c r="O89" t="str">
        <f>IF(LEFT(G89,6)="lookup", G89,IF(OR(D89=0, IFERROR(VLOOKUP($A89,nCino_DevProc!$A$2:$S$352,18,0),0)=0),"", VLOOKUP($A89,nCino_DevProc!$A$2:$S$352,18,0)))</f>
        <v>Lookup(Spread Statement Record)</v>
      </c>
      <c r="P89" t="str">
        <f>IF($B89="","",VLOOKUP($B89,'Object Info'!$A$2:$F$13,3,0))</f>
        <v>rskcsp_ds_spread_statement_record</v>
      </c>
      <c r="Q89" t="str">
        <f t="shared" si="21"/>
        <v>LLC_BI__Associated_Parent_Record__c</v>
      </c>
      <c r="R89" t="s">
        <v>158</v>
      </c>
      <c r="S89" t="str">
        <f t="shared" si="22"/>
        <v>Y</v>
      </c>
      <c r="T89" t="str">
        <f>IF($B89="","",VLOOKUP($B89,'Object Info'!$A$2:$F$13,4,0))</f>
        <v>rskcsp_ds_spread_statement_record_staging</v>
      </c>
      <c r="U89" t="str">
        <f t="shared" si="23"/>
        <v>LLC_BI__Associated_Parent_Record__c</v>
      </c>
      <c r="V89" t="str">
        <f>IF(OR(LEFT(H89,9)="reference", D89=""),"STRING",VLOOKUP($H89,'DataType Conversion'!$A$8:$I$37,3,0))</f>
        <v>STRING</v>
      </c>
      <c r="W89">
        <f t="shared" si="24"/>
        <v>18</v>
      </c>
      <c r="X89" t="str">
        <f t="shared" si="25"/>
        <v>Y</v>
      </c>
      <c r="Y89" t="str">
        <f t="shared" si="26"/>
        <v/>
      </c>
      <c r="Z89" t="str">
        <f t="shared" si="27"/>
        <v>N</v>
      </c>
      <c r="AA89" t="str">
        <f t="shared" si="28"/>
        <v/>
      </c>
      <c r="AB89" t="str">
        <f>IF($B89="","",VLOOKUP($B89,'Object Info'!$A$2:$F$13,5,0))</f>
        <v>rskcsp_ds_spread_statement_record_curated</v>
      </c>
      <c r="AC89" t="str">
        <f t="shared" si="29"/>
        <v>LLC_BI__Associated_Parent_Record__c</v>
      </c>
      <c r="AD89" t="str">
        <f t="shared" si="30"/>
        <v>STRING</v>
      </c>
      <c r="AE89">
        <f t="shared" si="31"/>
        <v>18</v>
      </c>
      <c r="AF89" t="str">
        <f t="shared" si="32"/>
        <v>Y</v>
      </c>
      <c r="AG89" t="str">
        <f t="shared" si="33"/>
        <v>F</v>
      </c>
      <c r="AH89" t="str">
        <f t="shared" si="34"/>
        <v/>
      </c>
      <c r="AL89" t="str">
        <f>IF($B89="","",VLOOKUP($B89,'Object Info'!$A$2:$F$13,6,0))</f>
        <v>spread_statement_record</v>
      </c>
      <c r="AM89" t="str">
        <f t="shared" si="35"/>
        <v>Associated_Parent_Record</v>
      </c>
      <c r="AN89" t="str">
        <f t="shared" si="36"/>
        <v>STRING</v>
      </c>
      <c r="AO89">
        <f t="shared" si="37"/>
        <v>18</v>
      </c>
      <c r="AP89" t="str">
        <f t="shared" si="38"/>
        <v>Y</v>
      </c>
      <c r="AQ89" t="str">
        <f t="shared" si="39"/>
        <v>F</v>
      </c>
    </row>
    <row r="90" spans="1:43" x14ac:dyDescent="0.25">
      <c r="A90" t="str">
        <f t="shared" si="20"/>
        <v>LLC_BI__Spread_Statement_Record__cLLC_BI__Cloned_Source_Row__c</v>
      </c>
      <c r="B90" t="s">
        <v>90</v>
      </c>
      <c r="C90" t="str">
        <f>_xlfn.IFNA(VLOOKUP($A90,nCino_DMW!$A$2:$AI$358,7,0),"")</f>
        <v>Spread Statement Record</v>
      </c>
      <c r="D90" t="s">
        <v>650</v>
      </c>
      <c r="E90" t="str">
        <f>_xlfn.IFNA(VLOOKUP($A90,nCino_DMW!$A$2:$AI$358,9,0),"")</f>
        <v>Cloned Source Row</v>
      </c>
      <c r="F90" t="str">
        <f>_xlfn.IFNA(VLOOKUP($A90,nCino_DMW!$A$1:$AI$358,12,0),"")</f>
        <v>When a row is cloned from a Spreads Statement Record, the system auto-populates this optional lookup field with the row id.</v>
      </c>
      <c r="G90" t="str">
        <f>_xlfn.IFNA(IF(VLOOKUP($A90,nCino_DMW!$A$1:$AI$358,13,0)=0,"", VLOOKUP($A90,nCino_DMW!$A$1:$AI$358,13,0)),"")</f>
        <v>Lookup(Spread Statement Record)</v>
      </c>
      <c r="H90" t="str">
        <f>_xlfn.IFNA(IF(VLOOKUP($A90,nCino_DevProc!$A$2:$S$352,8,0)=0,"", VLOOKUP($A90,nCino_DevProc!$A$2:$S$352,8,0)),"")</f>
        <v>reference(LLC_BI__Spread_Statement_Record__c)</v>
      </c>
      <c r="I90">
        <f>_xlfn.IFNA(IF(VLOOKUP($A90,nCino_DMW!$A$1:$AI$358,2,0)=0,"", VLOOKUP($A90,nCino_DMW!$A$1:$AI$358,2,0)),"")</f>
        <v>18</v>
      </c>
      <c r="J90">
        <f>IF(OR(D90=0, IFERROR(VLOOKUP($A90,nCino_DevProc!$A$2:$S$352,2,0),0)=0),"", VLOOKUP($A90,nCino_DevProc!$A$2:$S$352,2,0))</f>
        <v>18</v>
      </c>
      <c r="K90" t="str">
        <f>IFERROR(IF(VLOOKUP($A90,nCino_DMW!$A$1:$AI$358,22,0)="Y", "N", IF(VLOOKUP($A90,nCino_DMW!$A$1:$AI$358,22,0)="N",  "Y", "")),"")</f>
        <v>Y</v>
      </c>
      <c r="L90" t="str">
        <f>_xlfn.IFNA(IF(VLOOKUP($A90,nCino_DevProc!$A$2:$S$352,8,0)=TRUE(), "Y", "N"),"")</f>
        <v>N</v>
      </c>
      <c r="M90" t="str">
        <f>IFERROR(IF(VLOOKUP($A90,nCino_DevProc!$A$2:$S$352,18,0)=TRUE(), "E", IF(D90="Id", "P", IF(OR(LEFT(G90, 6) = "Lookup", LEFT(G90, 6) ="Master"), "F",""))),"")</f>
        <v>F</v>
      </c>
      <c r="N90" t="str">
        <f>_xlfn.IFNA(IF(VLOOKUP($A90,nCino_DMW!$A$1:$AI$358,4,0)="System generated", "Y", "N"),"")</f>
        <v>N</v>
      </c>
      <c r="O90" t="str">
        <f>IF(LEFT(G90,6)="lookup", G90,IF(OR(D90=0, IFERROR(VLOOKUP($A90,nCino_DevProc!$A$2:$S$352,18,0),0)=0),"", VLOOKUP($A90,nCino_DevProc!$A$2:$S$352,18,0)))</f>
        <v>Lookup(Spread Statement Record)</v>
      </c>
      <c r="P90" t="str">
        <f>IF($B90="","",VLOOKUP($B90,'Object Info'!$A$2:$F$13,3,0))</f>
        <v>rskcsp_ds_spread_statement_record</v>
      </c>
      <c r="Q90" t="str">
        <f t="shared" si="21"/>
        <v>LLC_BI__Cloned_Source_Row__c</v>
      </c>
      <c r="R90" t="s">
        <v>158</v>
      </c>
      <c r="S90" t="str">
        <f t="shared" si="22"/>
        <v>Y</v>
      </c>
      <c r="T90" t="str">
        <f>IF($B90="","",VLOOKUP($B90,'Object Info'!$A$2:$F$13,4,0))</f>
        <v>rskcsp_ds_spread_statement_record_staging</v>
      </c>
      <c r="U90" t="str">
        <f t="shared" si="23"/>
        <v>LLC_BI__Cloned_Source_Row__c</v>
      </c>
      <c r="V90" t="str">
        <f>IF(OR(LEFT(H90,9)="reference", D90=""),"STRING",VLOOKUP($H90,'DataType Conversion'!$A$8:$I$37,3,0))</f>
        <v>STRING</v>
      </c>
      <c r="W90">
        <f t="shared" si="24"/>
        <v>18</v>
      </c>
      <c r="X90" t="str">
        <f t="shared" si="25"/>
        <v>Y</v>
      </c>
      <c r="Y90" t="str">
        <f t="shared" si="26"/>
        <v/>
      </c>
      <c r="Z90" t="str">
        <f t="shared" si="27"/>
        <v>N</v>
      </c>
      <c r="AA90" t="str">
        <f t="shared" si="28"/>
        <v/>
      </c>
      <c r="AB90" t="str">
        <f>IF($B90="","",VLOOKUP($B90,'Object Info'!$A$2:$F$13,5,0))</f>
        <v>rskcsp_ds_spread_statement_record_curated</v>
      </c>
      <c r="AC90" t="str">
        <f t="shared" si="29"/>
        <v>LLC_BI__Cloned_Source_Row__c</v>
      </c>
      <c r="AD90" t="str">
        <f t="shared" si="30"/>
        <v>STRING</v>
      </c>
      <c r="AE90">
        <f t="shared" si="31"/>
        <v>18</v>
      </c>
      <c r="AF90" t="str">
        <f t="shared" si="32"/>
        <v>Y</v>
      </c>
      <c r="AG90" t="str">
        <f t="shared" si="33"/>
        <v>F</v>
      </c>
      <c r="AH90" t="str">
        <f t="shared" si="34"/>
        <v/>
      </c>
      <c r="AL90" t="str">
        <f>IF($B90="","",VLOOKUP($B90,'Object Info'!$A$2:$F$13,6,0))</f>
        <v>spread_statement_record</v>
      </c>
      <c r="AM90" t="str">
        <f t="shared" si="35"/>
        <v>Cloned_Source_Row</v>
      </c>
      <c r="AN90" t="str">
        <f t="shared" si="36"/>
        <v>STRING</v>
      </c>
      <c r="AO90">
        <f t="shared" si="37"/>
        <v>18</v>
      </c>
      <c r="AP90" t="str">
        <f t="shared" si="38"/>
        <v>Y</v>
      </c>
      <c r="AQ90" t="str">
        <f t="shared" si="39"/>
        <v>F</v>
      </c>
    </row>
    <row r="91" spans="1:43" x14ac:dyDescent="0.25">
      <c r="A91" t="str">
        <f t="shared" si="20"/>
        <v>LLC_BI__Spread_Statement_Record__cCreatedById</v>
      </c>
      <c r="B91" t="s">
        <v>90</v>
      </c>
      <c r="C91" t="str">
        <f>_xlfn.IFNA(VLOOKUP($A91,nCino_DMW!$A$2:$AI$358,7,0),"")</f>
        <v>Spread Statement Record</v>
      </c>
      <c r="D91" t="s">
        <v>168</v>
      </c>
      <c r="E91" t="str">
        <f>_xlfn.IFNA(VLOOKUP($A91,nCino_DMW!$A$2:$AI$358,9,0),"")</f>
        <v>Created By</v>
      </c>
      <c r="F91" t="str">
        <f>_xlfn.IFNA(VLOOKUP($A91,nCino_DMW!$A$1:$AI$358,12,0),"")</f>
        <v>Record created by user.</v>
      </c>
      <c r="G91" t="str">
        <f>_xlfn.IFNA(IF(VLOOKUP($A91,nCino_DMW!$A$1:$AI$358,13,0)=0,"", VLOOKUP($A91,nCino_DMW!$A$1:$AI$358,13,0)),"")</f>
        <v>Lookup(User)</v>
      </c>
      <c r="H91" t="str">
        <f>_xlfn.IFNA(IF(VLOOKUP($A91,nCino_DevProc!$A$2:$S$352,8,0)=0,"", VLOOKUP($A91,nCino_DevProc!$A$2:$S$352,8,0)),"")</f>
        <v>reference(User)</v>
      </c>
      <c r="I91">
        <f>_xlfn.IFNA(IF(VLOOKUP($A91,nCino_DMW!$A$1:$AI$358,2,0)=0,"", VLOOKUP($A91,nCino_DMW!$A$1:$AI$358,2,0)),"")</f>
        <v>18</v>
      </c>
      <c r="J91">
        <f>IF(OR(D91=0, IFERROR(VLOOKUP($A91,nCino_DevProc!$A$2:$S$352,2,0),0)=0),"", VLOOKUP($A91,nCino_DevProc!$A$2:$S$352,2,0))</f>
        <v>18</v>
      </c>
      <c r="K91" t="str">
        <f>IFERROR(IF(VLOOKUP($A91,nCino_DMW!$A$1:$AI$358,22,0)="Y", "N", IF(VLOOKUP($A91,nCino_DMW!$A$1:$AI$358,22,0)="N",  "Y", "")),"")</f>
        <v>Y</v>
      </c>
      <c r="L91" t="str">
        <f>_xlfn.IFNA(IF(VLOOKUP($A91,nCino_DevProc!$A$2:$S$352,8,0)=TRUE(), "Y", "N"),"")</f>
        <v>N</v>
      </c>
      <c r="M91" t="str">
        <f>IFERROR(IF(VLOOKUP($A91,nCino_DevProc!$A$2:$S$352,18,0)=TRUE(), "E", IF(D91="Id", "P", IF(OR(LEFT(G91, 6) = "Lookup", LEFT(G91, 6) ="Master"), "F",""))),"")</f>
        <v>F</v>
      </c>
      <c r="N91" t="str">
        <f>_xlfn.IFNA(IF(VLOOKUP($A91,nCino_DMW!$A$1:$AI$358,4,0)="System generated", "Y", "N"),"")</f>
        <v>Y</v>
      </c>
      <c r="O91" t="str">
        <f>IF(LEFT(G91,6)="lookup", G91,IF(OR(D91=0, IFERROR(VLOOKUP($A91,nCino_DevProc!$A$2:$S$352,18,0),0)=0),"", VLOOKUP($A91,nCino_DevProc!$A$2:$S$352,18,0)))</f>
        <v>Lookup(User)</v>
      </c>
      <c r="P91" t="str">
        <f>IF($B91="","",VLOOKUP($B91,'Object Info'!$A$2:$F$13,3,0))</f>
        <v>rskcsp_ds_spread_statement_record</v>
      </c>
      <c r="Q91" t="str">
        <f t="shared" si="21"/>
        <v>CreatedById</v>
      </c>
      <c r="R91" t="s">
        <v>158</v>
      </c>
      <c r="S91" t="str">
        <f t="shared" si="22"/>
        <v>Y</v>
      </c>
      <c r="T91" t="str">
        <f>IF($B91="","",VLOOKUP($B91,'Object Info'!$A$2:$F$13,4,0))</f>
        <v>rskcsp_ds_spread_statement_record_staging</v>
      </c>
      <c r="U91" t="str">
        <f t="shared" si="23"/>
        <v>CreatedById</v>
      </c>
      <c r="V91" t="str">
        <f>IF(OR(LEFT(H91,9)="reference", D91=""),"STRING",VLOOKUP($H91,'DataType Conversion'!$A$8:$I$37,3,0))</f>
        <v>STRING</v>
      </c>
      <c r="W91">
        <f t="shared" si="24"/>
        <v>18</v>
      </c>
      <c r="X91" t="str">
        <f t="shared" si="25"/>
        <v>Y</v>
      </c>
      <c r="Y91" t="str">
        <f t="shared" si="26"/>
        <v/>
      </c>
      <c r="Z91" t="str">
        <f t="shared" si="27"/>
        <v>N</v>
      </c>
      <c r="AA91" t="str">
        <f t="shared" si="28"/>
        <v>Must be populated when changeType = CREATE</v>
      </c>
      <c r="AB91" t="str">
        <f>IF($B91="","",VLOOKUP($B91,'Object Info'!$A$2:$F$13,5,0))</f>
        <v>rskcsp_ds_spread_statement_record_curated</v>
      </c>
      <c r="AC91" t="str">
        <f t="shared" si="29"/>
        <v>CreatedById</v>
      </c>
      <c r="AD91" t="str">
        <f t="shared" si="30"/>
        <v>STRING</v>
      </c>
      <c r="AE91">
        <f t="shared" si="31"/>
        <v>18</v>
      </c>
      <c r="AF91" t="str">
        <f t="shared" si="32"/>
        <v>Y</v>
      </c>
      <c r="AG91" t="str">
        <f t="shared" si="33"/>
        <v>F</v>
      </c>
      <c r="AH91" t="str">
        <f t="shared" si="34"/>
        <v/>
      </c>
      <c r="AL91" t="str">
        <f>IF($B91="","",VLOOKUP($B91,'Object Info'!$A$2:$F$13,6,0))</f>
        <v>spread_statement_record</v>
      </c>
      <c r="AM91" t="str">
        <f t="shared" si="35"/>
        <v>CreatedById</v>
      </c>
      <c r="AN91" t="str">
        <f t="shared" si="36"/>
        <v>STRING</v>
      </c>
      <c r="AO91">
        <f t="shared" si="37"/>
        <v>18</v>
      </c>
      <c r="AP91" t="str">
        <f t="shared" si="38"/>
        <v>Y</v>
      </c>
      <c r="AQ91" t="str">
        <f t="shared" si="39"/>
        <v>F</v>
      </c>
    </row>
    <row r="92" spans="1:43" x14ac:dyDescent="0.25">
      <c r="A92" t="str">
        <f t="shared" si="20"/>
        <v>LLC_BI__Spread_Statement_Record__cCreatedDate</v>
      </c>
      <c r="B92" t="s">
        <v>90</v>
      </c>
      <c r="C92" t="str">
        <f>_xlfn.IFNA(VLOOKUP($A92,nCino_DMW!$A$2:$AI$358,7,0),"")</f>
        <v>Spread Statement Record</v>
      </c>
      <c r="D92" t="s">
        <v>164</v>
      </c>
      <c r="E92" t="str">
        <f>_xlfn.IFNA(VLOOKUP($A92,nCino_DMW!$A$2:$AI$358,9,0),"")</f>
        <v>Created Date</v>
      </c>
      <c r="F92" t="str">
        <f>_xlfn.IFNA(VLOOKUP($A92,nCino_DMW!$A$1:$AI$358,12,0),"")</f>
        <v>Record created date.</v>
      </c>
      <c r="G92" t="str">
        <f>_xlfn.IFNA(IF(VLOOKUP($A92,nCino_DMW!$A$1:$AI$358,13,0)=0,"", VLOOKUP($A92,nCino_DMW!$A$1:$AI$358,13,0)),"")</f>
        <v>Date Time</v>
      </c>
      <c r="H92" t="str">
        <f>_xlfn.IFNA(IF(VLOOKUP($A92,nCino_DevProc!$A$2:$S$352,8,0)=0,"", VLOOKUP($A92,nCino_DevProc!$A$2:$S$352,8,0)),"")</f>
        <v>datetime</v>
      </c>
      <c r="I92" t="str">
        <f>_xlfn.IFNA(IF(VLOOKUP($A92,nCino_DMW!$A$1:$AI$358,2,0)=0,"", VLOOKUP($A92,nCino_DMW!$A$1:$AI$358,2,0)),"")</f>
        <v/>
      </c>
      <c r="J92" t="str">
        <f>IF(OR(D92=0, IFERROR(VLOOKUP($A92,nCino_DevProc!$A$2:$S$352,2,0),0)=0),"", VLOOKUP($A92,nCino_DevProc!$A$2:$S$352,2,0))</f>
        <v/>
      </c>
      <c r="K92" t="str">
        <f>IFERROR(IF(VLOOKUP($A92,nCino_DMW!$A$1:$AI$358,22,0)="Y", "N", IF(VLOOKUP($A92,nCino_DMW!$A$1:$AI$358,22,0)="N",  "Y", "")),"")</f>
        <v>Y</v>
      </c>
      <c r="L92" t="str">
        <f>_xlfn.IFNA(IF(VLOOKUP($A92,nCino_DevProc!$A$2:$S$352,8,0)=TRUE(), "Y", "N"),"")</f>
        <v>N</v>
      </c>
      <c r="M92" t="str">
        <f>IFERROR(IF(VLOOKUP($A92,nCino_DevProc!$A$2:$S$352,18,0)=TRUE(), "E", IF(D92="Id", "P", IF(OR(LEFT(G92, 6) = "Lookup", LEFT(G92, 6) ="Master"), "F",""))),"")</f>
        <v/>
      </c>
      <c r="N92" t="str">
        <f>_xlfn.IFNA(IF(VLOOKUP($A92,nCino_DMW!$A$1:$AI$358,4,0)="System generated", "Y", "N"),"")</f>
        <v>Y</v>
      </c>
      <c r="O92" t="str">
        <f>IF(LEFT(G92,6)="lookup", G92,IF(OR(D92=0, IFERROR(VLOOKUP($A92,nCino_DevProc!$A$2:$S$352,18,0),0)=0),"", VLOOKUP($A92,nCino_DevProc!$A$2:$S$352,18,0)))</f>
        <v/>
      </c>
      <c r="P92" t="str">
        <f>IF($B92="","",VLOOKUP($B92,'Object Info'!$A$2:$F$13,3,0))</f>
        <v>rskcsp_ds_spread_statement_record</v>
      </c>
      <c r="Q92" t="str">
        <f t="shared" si="21"/>
        <v>CreatedDate</v>
      </c>
      <c r="R92" t="s">
        <v>158</v>
      </c>
      <c r="S92" t="str">
        <f t="shared" si="22"/>
        <v>Y</v>
      </c>
      <c r="T92" t="str">
        <f>IF($B92="","",VLOOKUP($B92,'Object Info'!$A$2:$F$13,4,0))</f>
        <v>rskcsp_ds_spread_statement_record_staging</v>
      </c>
      <c r="U92" t="str">
        <f t="shared" si="23"/>
        <v>CreatedDate</v>
      </c>
      <c r="V92" t="str">
        <f>IF(OR(LEFT(H92,9)="reference", D92=""),"STRING",VLOOKUP($H92,'DataType Conversion'!$A$8:$I$37,3,0))</f>
        <v>DATETIME</v>
      </c>
      <c r="W92" t="str">
        <f t="shared" si="24"/>
        <v/>
      </c>
      <c r="X92" t="str">
        <f t="shared" si="25"/>
        <v>Y</v>
      </c>
      <c r="Y92" t="str">
        <f t="shared" si="26"/>
        <v/>
      </c>
      <c r="Z92" t="str">
        <f t="shared" si="27"/>
        <v>N</v>
      </c>
      <c r="AA92" t="str">
        <f t="shared" si="28"/>
        <v>Must be populated when changeType = CREATE</v>
      </c>
      <c r="AB92" t="str">
        <f>IF($B92="","",VLOOKUP($B92,'Object Info'!$A$2:$F$13,5,0))</f>
        <v>rskcsp_ds_spread_statement_record_curated</v>
      </c>
      <c r="AC92" t="str">
        <f t="shared" si="29"/>
        <v>CreatedDate</v>
      </c>
      <c r="AD92" t="str">
        <f t="shared" si="30"/>
        <v>DATETIME</v>
      </c>
      <c r="AE92" t="str">
        <f t="shared" si="31"/>
        <v/>
      </c>
      <c r="AF92" t="str">
        <f t="shared" si="32"/>
        <v>Y</v>
      </c>
      <c r="AG92" t="str">
        <f t="shared" si="33"/>
        <v/>
      </c>
      <c r="AH92" t="str">
        <f t="shared" si="34"/>
        <v/>
      </c>
      <c r="AL92" t="str">
        <f>IF($B92="","",VLOOKUP($B92,'Object Info'!$A$2:$F$13,6,0))</f>
        <v>spread_statement_record</v>
      </c>
      <c r="AM92" t="str">
        <f t="shared" si="35"/>
        <v>CreatedDate</v>
      </c>
      <c r="AN92" t="str">
        <f t="shared" si="36"/>
        <v>DATETIME</v>
      </c>
      <c r="AO92" t="str">
        <f t="shared" si="37"/>
        <v/>
      </c>
      <c r="AP92" t="str">
        <f t="shared" si="38"/>
        <v>Y</v>
      </c>
      <c r="AQ92" t="str">
        <f t="shared" si="39"/>
        <v/>
      </c>
    </row>
    <row r="93" spans="1:43" x14ac:dyDescent="0.25">
      <c r="A93" t="str">
        <f t="shared" si="20"/>
        <v>LLC_BI__Spread_Statement_Record__cCurrencyIsoCode</v>
      </c>
      <c r="B93" t="s">
        <v>90</v>
      </c>
      <c r="C93" t="str">
        <f>_xlfn.IFNA(VLOOKUP($A93,nCino_DMW!$A$2:$AI$358,7,0),"")</f>
        <v>Spread Statement Record</v>
      </c>
      <c r="D93" t="s">
        <v>160</v>
      </c>
      <c r="E93" t="str">
        <f>_xlfn.IFNA(VLOOKUP($A93,nCino_DMW!$A$2:$AI$358,9,0),"")</f>
        <v>Currency</v>
      </c>
      <c r="F93" t="str">
        <f>_xlfn.IFNA(VLOOKUP($A93,nCino_DMW!$A$1:$AI$358,12,0),"")</f>
        <v>This is a picklist field that allows the user to select the applicable currency (e.g. GBP, EU, etc.)</v>
      </c>
      <c r="G93" t="str">
        <f>_xlfn.IFNA(IF(VLOOKUP($A93,nCino_DMW!$A$1:$AI$358,13,0)=0,"", VLOOKUP($A93,nCino_DMW!$A$1:$AI$358,13,0)),"")</f>
        <v>Picklist</v>
      </c>
      <c r="H93" t="str">
        <f>_xlfn.IFNA(IF(VLOOKUP($A93,nCino_DevProc!$A$2:$S$352,8,0)=0,"", VLOOKUP($A93,nCino_DevProc!$A$2:$S$352,8,0)),"")</f>
        <v>picklist</v>
      </c>
      <c r="I93" t="str">
        <f>_xlfn.IFNA(IF(VLOOKUP($A93,nCino_DMW!$A$1:$AI$358,2,0)=0,"", VLOOKUP($A93,nCino_DMW!$A$1:$AI$358,2,0)),"")</f>
        <v>See picklist options for lengths</v>
      </c>
      <c r="J93">
        <f>IF(OR(D93=0, IFERROR(VLOOKUP($A93,nCino_DevProc!$A$2:$S$352,2,0),0)=0),"", VLOOKUP($A93,nCino_DevProc!$A$2:$S$352,2,0))</f>
        <v>3</v>
      </c>
      <c r="K93" t="str">
        <f>IFERROR(IF(VLOOKUP($A93,nCino_DMW!$A$1:$AI$358,22,0)="Y", "N", IF(VLOOKUP($A93,nCino_DMW!$A$1:$AI$358,22,0)="N",  "Y", "")),"")</f>
        <v>Y</v>
      </c>
      <c r="L93" t="str">
        <f>_xlfn.IFNA(IF(VLOOKUP($A93,nCino_DevProc!$A$2:$S$352,8,0)=TRUE(), "Y", "N"),"")</f>
        <v>N</v>
      </c>
      <c r="M93" t="str">
        <f>IFERROR(IF(VLOOKUP($A93,nCino_DevProc!$A$2:$S$352,18,0)=TRUE(), "E", IF(D93="Id", "P", IF(OR(LEFT(G93, 6) = "Lookup", LEFT(G93, 6) ="Master"), "F",""))),"")</f>
        <v/>
      </c>
      <c r="N93" t="str">
        <f>_xlfn.IFNA(IF(VLOOKUP($A93,nCino_DMW!$A$1:$AI$358,4,0)="System generated", "Y", "N"),"")</f>
        <v>N</v>
      </c>
      <c r="O93" t="str">
        <f>IF(LEFT(G93,6)="lookup", G93,IF(OR(D93=0, IFERROR(VLOOKUP($A93,nCino_DevProc!$A$2:$S$352,18,0),0)=0),"", VLOOKUP($A93,nCino_DevProc!$A$2:$S$352,18,0)))</f>
        <v/>
      </c>
      <c r="P93" t="str">
        <f>IF($B93="","",VLOOKUP($B93,'Object Info'!$A$2:$F$13,3,0))</f>
        <v>rskcsp_ds_spread_statement_record</v>
      </c>
      <c r="Q93" t="str">
        <f t="shared" si="21"/>
        <v>CurrencyIsoCode</v>
      </c>
      <c r="R93" t="s">
        <v>158</v>
      </c>
      <c r="S93" t="str">
        <f t="shared" si="22"/>
        <v>Y</v>
      </c>
      <c r="T93" t="str">
        <f>IF($B93="","",VLOOKUP($B93,'Object Info'!$A$2:$F$13,4,0))</f>
        <v>rskcsp_ds_spread_statement_record_staging</v>
      </c>
      <c r="U93" t="str">
        <f t="shared" si="23"/>
        <v>CurrencyIsoCode</v>
      </c>
      <c r="V93" t="str">
        <f>IF(OR(LEFT(H93,9)="reference", D93=""),"STRING",VLOOKUP($H93,'DataType Conversion'!$A$8:$I$37,3,0))</f>
        <v>STRING</v>
      </c>
      <c r="W93">
        <f t="shared" si="24"/>
        <v>3</v>
      </c>
      <c r="X93" t="str">
        <f t="shared" si="25"/>
        <v>Y</v>
      </c>
      <c r="Y93" t="str">
        <f t="shared" si="26"/>
        <v/>
      </c>
      <c r="Z93" t="str">
        <f t="shared" si="27"/>
        <v>Y</v>
      </c>
      <c r="AA93" t="str">
        <f t="shared" si="28"/>
        <v/>
      </c>
      <c r="AB93" t="str">
        <f>IF($B93="","",VLOOKUP($B93,'Object Info'!$A$2:$F$13,5,0))</f>
        <v>rskcsp_ds_spread_statement_record_curated</v>
      </c>
      <c r="AC93" t="str">
        <f t="shared" si="29"/>
        <v>CurrencyIsoCode</v>
      </c>
      <c r="AD93" t="str">
        <f t="shared" si="30"/>
        <v>STRING</v>
      </c>
      <c r="AE93">
        <f t="shared" si="31"/>
        <v>3</v>
      </c>
      <c r="AF93" t="str">
        <f t="shared" si="32"/>
        <v>Y</v>
      </c>
      <c r="AG93" t="str">
        <f t="shared" si="33"/>
        <v/>
      </c>
      <c r="AH93" t="str">
        <f t="shared" si="34"/>
        <v/>
      </c>
      <c r="AL93" t="str">
        <f>IF($B93="","",VLOOKUP($B93,'Object Info'!$A$2:$F$13,6,0))</f>
        <v>spread_statement_record</v>
      </c>
      <c r="AM93" t="str">
        <f t="shared" si="35"/>
        <v>CurrencyIsoCode</v>
      </c>
      <c r="AN93" t="str">
        <f t="shared" si="36"/>
        <v>STRING</v>
      </c>
      <c r="AO93">
        <f t="shared" si="37"/>
        <v>3</v>
      </c>
      <c r="AP93" t="str">
        <f t="shared" si="38"/>
        <v>Y</v>
      </c>
      <c r="AQ93" t="str">
        <f t="shared" si="39"/>
        <v/>
      </c>
    </row>
    <row r="94" spans="1:43" x14ac:dyDescent="0.25">
      <c r="A94" t="str">
        <f t="shared" si="20"/>
        <v>LLC_BI__Spread_Statement_Record__cLLC_BI__Debit__c</v>
      </c>
      <c r="B94" t="s">
        <v>90</v>
      </c>
      <c r="C94" t="str">
        <f>_xlfn.IFNA(VLOOKUP($A94,nCino_DMW!$A$2:$AI$358,7,0),"")</f>
        <v>Spread Statement Record</v>
      </c>
      <c r="D94" t="s">
        <v>494</v>
      </c>
      <c r="E94" t="str">
        <f>_xlfn.IFNA(VLOOKUP($A94,nCino_DMW!$A$2:$AI$358,9,0),"")</f>
        <v>Debit</v>
      </c>
      <c r="F94" t="str">
        <f>_xlfn.IFNA(VLOOKUP($A94,nCino_DMW!$A$1:$AI$358,12,0),"")</f>
        <v>This field is optional. It is driven by user selection within the spreading application. When enabled, the spread statement record (chart of account) is treated as a debit. When disabled, the spread statement record is treated as a credit. By default, it is disabled.</v>
      </c>
      <c r="G94" t="str">
        <f>_xlfn.IFNA(IF(VLOOKUP($A94,nCino_DMW!$A$1:$AI$358,13,0)=0,"", VLOOKUP($A94,nCino_DMW!$A$1:$AI$358,13,0)),"")</f>
        <v>Checkbox</v>
      </c>
      <c r="H94" t="str">
        <f>_xlfn.IFNA(IF(VLOOKUP($A94,nCino_DevProc!$A$2:$S$352,8,0)=0,"", VLOOKUP($A94,nCino_DevProc!$A$2:$S$352,8,0)),"")</f>
        <v>boolean</v>
      </c>
      <c r="I94" t="str">
        <f>_xlfn.IFNA(IF(VLOOKUP($A94,nCino_DMW!$A$1:$AI$358,2,0)=0,"", VLOOKUP($A94,nCino_DMW!$A$1:$AI$358,2,0)),"")</f>
        <v>Boolean (True/False)</v>
      </c>
      <c r="J94" t="str">
        <f>IF(OR(D94=0, IFERROR(VLOOKUP($A94,nCino_DevProc!$A$2:$S$352,2,0),0)=0),"", VLOOKUP($A94,nCino_DevProc!$A$2:$S$352,2,0))</f>
        <v/>
      </c>
      <c r="K94" t="str">
        <f>IFERROR(IF(VLOOKUP($A94,nCino_DMW!$A$1:$AI$358,22,0)="Y", "N", IF(VLOOKUP($A94,nCino_DMW!$A$1:$AI$358,22,0)="N",  "Y", "")),"")</f>
        <v>Y</v>
      </c>
      <c r="L94" t="str">
        <f>_xlfn.IFNA(IF(VLOOKUP($A94,nCino_DevProc!$A$2:$S$352,8,0)=TRUE(), "Y", "N"),"")</f>
        <v>N</v>
      </c>
      <c r="M94" t="str">
        <f>IFERROR(IF(VLOOKUP($A94,nCino_DevProc!$A$2:$S$352,18,0)=TRUE(), "E", IF(D94="Id", "P", IF(OR(LEFT(G94, 6) = "Lookup", LEFT(G94, 6) ="Master"), "F",""))),"")</f>
        <v/>
      </c>
      <c r="N94" t="str">
        <f>_xlfn.IFNA(IF(VLOOKUP($A94,nCino_DMW!$A$1:$AI$358,4,0)="System generated", "Y", "N"),"")</f>
        <v>N</v>
      </c>
      <c r="O94" t="str">
        <f>IF(LEFT(G94,6)="lookup", G94,IF(OR(D94=0, IFERROR(VLOOKUP($A94,nCino_DevProc!$A$2:$S$352,18,0),0)=0),"", VLOOKUP($A94,nCino_DevProc!$A$2:$S$352,18,0)))</f>
        <v/>
      </c>
      <c r="P94" t="str">
        <f>IF($B94="","",VLOOKUP($B94,'Object Info'!$A$2:$F$13,3,0))</f>
        <v>rskcsp_ds_spread_statement_record</v>
      </c>
      <c r="Q94" t="str">
        <f t="shared" si="21"/>
        <v>LLC_BI__Debit__c</v>
      </c>
      <c r="R94" t="s">
        <v>158</v>
      </c>
      <c r="S94" t="str">
        <f t="shared" si="22"/>
        <v>Y</v>
      </c>
      <c r="T94" t="str">
        <f>IF($B94="","",VLOOKUP($B94,'Object Info'!$A$2:$F$13,4,0))</f>
        <v>rskcsp_ds_spread_statement_record_staging</v>
      </c>
      <c r="U94" t="str">
        <f t="shared" si="23"/>
        <v>LLC_BI__Debit__c</v>
      </c>
      <c r="V94" t="str">
        <f>IF(OR(LEFT(H94,9)="reference", D94=""),"STRING",VLOOKUP($H94,'DataType Conversion'!$A$8:$I$37,3,0))</f>
        <v>BOOL</v>
      </c>
      <c r="W94" t="str">
        <f t="shared" si="24"/>
        <v/>
      </c>
      <c r="X94" t="str">
        <f t="shared" si="25"/>
        <v>Y</v>
      </c>
      <c r="Y94" t="str">
        <f t="shared" si="26"/>
        <v/>
      </c>
      <c r="Z94" t="str">
        <f t="shared" si="27"/>
        <v>N</v>
      </c>
      <c r="AA94" t="str">
        <f t="shared" si="28"/>
        <v/>
      </c>
      <c r="AB94" t="str">
        <f>IF($B94="","",VLOOKUP($B94,'Object Info'!$A$2:$F$13,5,0))</f>
        <v>rskcsp_ds_spread_statement_record_curated</v>
      </c>
      <c r="AC94" t="str">
        <f t="shared" si="29"/>
        <v>LLC_BI__Debit__c</v>
      </c>
      <c r="AD94" t="str">
        <f t="shared" si="30"/>
        <v>BOOL</v>
      </c>
      <c r="AE94" t="str">
        <f t="shared" si="31"/>
        <v/>
      </c>
      <c r="AF94" t="str">
        <f t="shared" si="32"/>
        <v>Y</v>
      </c>
      <c r="AG94" t="str">
        <f t="shared" si="33"/>
        <v/>
      </c>
      <c r="AH94" t="str">
        <f t="shared" si="34"/>
        <v/>
      </c>
      <c r="AL94" t="str">
        <f>IF($B94="","",VLOOKUP($B94,'Object Info'!$A$2:$F$13,6,0))</f>
        <v>spread_statement_record</v>
      </c>
      <c r="AM94" t="str">
        <f t="shared" si="35"/>
        <v>Debit</v>
      </c>
      <c r="AN94" t="str">
        <f t="shared" si="36"/>
        <v>BOOL</v>
      </c>
      <c r="AO94" t="str">
        <f t="shared" si="37"/>
        <v/>
      </c>
      <c r="AP94" t="str">
        <f t="shared" si="38"/>
        <v>Y</v>
      </c>
      <c r="AQ94" t="str">
        <f t="shared" si="39"/>
        <v/>
      </c>
    </row>
    <row r="95" spans="1:43" x14ac:dyDescent="0.25">
      <c r="A95" t="str">
        <f t="shared" si="20"/>
        <v>LLC_BI__Spread_Statement_Record__cLLC_BI__Display_Type__c</v>
      </c>
      <c r="B95" t="s">
        <v>90</v>
      </c>
      <c r="C95" t="str">
        <f>_xlfn.IFNA(VLOOKUP($A95,nCino_DMW!$A$2:$AI$358,7,0),"")</f>
        <v>Spread Statement Record</v>
      </c>
      <c r="D95" t="s">
        <v>637</v>
      </c>
      <c r="E95" t="str">
        <f>_xlfn.IFNA(VLOOKUP($A95,nCino_DMW!$A$2:$AI$358,9,0),"")</f>
        <v>Display Type</v>
      </c>
      <c r="F95" t="str">
        <f>_xlfn.IFNA(VLOOKUP($A95,nCino_DMW!$A$1:$AI$358,12,0),"")</f>
        <v>This field is required and automatically updated. Determines display of Spread Statement Record.</v>
      </c>
      <c r="G95" t="str">
        <f>_xlfn.IFNA(IF(VLOOKUP($A95,nCino_DMW!$A$1:$AI$358,13,0)=0,"", VLOOKUP($A95,nCino_DMW!$A$1:$AI$358,13,0)),"")</f>
        <v>Picklist</v>
      </c>
      <c r="H95" t="str">
        <f>_xlfn.IFNA(IF(VLOOKUP($A95,nCino_DevProc!$A$2:$S$352,8,0)=0,"", VLOOKUP($A95,nCino_DevProc!$A$2:$S$352,8,0)),"")</f>
        <v>picklist</v>
      </c>
      <c r="I95" t="str">
        <f>_xlfn.IFNA(IF(VLOOKUP($A95,nCino_DMW!$A$1:$AI$358,2,0)=0,"", VLOOKUP($A95,nCino_DMW!$A$1:$AI$358,2,0)),"")</f>
        <v>See picklist options for lengths</v>
      </c>
      <c r="J95">
        <f>IF(OR(D95=0, IFERROR(VLOOKUP($A95,nCino_DevProc!$A$2:$S$352,2,0),0)=0),"", VLOOKUP($A95,nCino_DevProc!$A$2:$S$352,2,0))</f>
        <v>255</v>
      </c>
      <c r="K95" t="str">
        <f>IFERROR(IF(VLOOKUP($A95,nCino_DMW!$A$1:$AI$358,22,0)="Y", "N", IF(VLOOKUP($A95,nCino_DMW!$A$1:$AI$358,22,0)="N",  "Y", "")),"")</f>
        <v>Y</v>
      </c>
      <c r="L95" t="str">
        <f>_xlfn.IFNA(IF(VLOOKUP($A95,nCino_DevProc!$A$2:$S$352,8,0)=TRUE(), "Y", "N"),"")</f>
        <v>N</v>
      </c>
      <c r="M95" t="str">
        <f>IFERROR(IF(VLOOKUP($A95,nCino_DevProc!$A$2:$S$352,18,0)=TRUE(), "E", IF(D95="Id", "P", IF(OR(LEFT(G95, 6) = "Lookup", LEFT(G95, 6) ="Master"), "F",""))),"")</f>
        <v/>
      </c>
      <c r="N95" t="str">
        <f>_xlfn.IFNA(IF(VLOOKUP($A95,nCino_DMW!$A$1:$AI$358,4,0)="System generated", "Y", "N"),"")</f>
        <v>N</v>
      </c>
      <c r="O95" t="str">
        <f>IF(LEFT(G95,6)="lookup", G95,IF(OR(D95=0, IFERROR(VLOOKUP($A95,nCino_DevProc!$A$2:$S$352,18,0),0)=0),"", VLOOKUP($A95,nCino_DevProc!$A$2:$S$352,18,0)))</f>
        <v/>
      </c>
      <c r="P95" t="str">
        <f>IF($B95="","",VLOOKUP($B95,'Object Info'!$A$2:$F$13,3,0))</f>
        <v>rskcsp_ds_spread_statement_record</v>
      </c>
      <c r="Q95" t="str">
        <f t="shared" si="21"/>
        <v>LLC_BI__Display_Type__c</v>
      </c>
      <c r="R95" t="s">
        <v>158</v>
      </c>
      <c r="S95" t="str">
        <f t="shared" si="22"/>
        <v>Y</v>
      </c>
      <c r="T95" t="str">
        <f>IF($B95="","",VLOOKUP($B95,'Object Info'!$A$2:$F$13,4,0))</f>
        <v>rskcsp_ds_spread_statement_record_staging</v>
      </c>
      <c r="U95" t="str">
        <f t="shared" si="23"/>
        <v>LLC_BI__Display_Type__c</v>
      </c>
      <c r="V95" t="str">
        <f>IF(OR(LEFT(H95,9)="reference", D95=""),"STRING",VLOOKUP($H95,'DataType Conversion'!$A$8:$I$37,3,0))</f>
        <v>STRING</v>
      </c>
      <c r="W95">
        <f t="shared" si="24"/>
        <v>255</v>
      </c>
      <c r="X95" t="str">
        <f t="shared" si="25"/>
        <v>Y</v>
      </c>
      <c r="Y95" t="str">
        <f t="shared" si="26"/>
        <v/>
      </c>
      <c r="Z95" t="str">
        <f t="shared" si="27"/>
        <v>Y</v>
      </c>
      <c r="AA95" t="str">
        <f t="shared" si="28"/>
        <v/>
      </c>
      <c r="AB95" t="str">
        <f>IF($B95="","",VLOOKUP($B95,'Object Info'!$A$2:$F$13,5,0))</f>
        <v>rskcsp_ds_spread_statement_record_curated</v>
      </c>
      <c r="AC95" t="str">
        <f t="shared" si="29"/>
        <v>LLC_BI__Display_Type__c</v>
      </c>
      <c r="AD95" t="str">
        <f t="shared" si="30"/>
        <v>STRING</v>
      </c>
      <c r="AE95">
        <f t="shared" si="31"/>
        <v>255</v>
      </c>
      <c r="AF95" t="str">
        <f t="shared" si="32"/>
        <v>Y</v>
      </c>
      <c r="AG95" t="str">
        <f t="shared" si="33"/>
        <v/>
      </c>
      <c r="AH95" t="str">
        <f t="shared" si="34"/>
        <v/>
      </c>
      <c r="AL95" t="str">
        <f>IF($B95="","",VLOOKUP($B95,'Object Info'!$A$2:$F$13,6,0))</f>
        <v>spread_statement_record</v>
      </c>
      <c r="AM95" t="str">
        <f t="shared" si="35"/>
        <v>Display_Type</v>
      </c>
      <c r="AN95" t="str">
        <f t="shared" si="36"/>
        <v>STRING</v>
      </c>
      <c r="AO95">
        <f t="shared" si="37"/>
        <v>255</v>
      </c>
      <c r="AP95" t="str">
        <f t="shared" si="38"/>
        <v>Y</v>
      </c>
      <c r="AQ95" t="str">
        <f t="shared" si="39"/>
        <v/>
      </c>
    </row>
    <row r="96" spans="1:43" x14ac:dyDescent="0.25">
      <c r="A96" t="str">
        <f t="shared" si="20"/>
        <v>LLC_BI__Spread_Statement_Record__cLLC_BI__Formula_Long_Text__c</v>
      </c>
      <c r="B96" t="s">
        <v>90</v>
      </c>
      <c r="C96" t="str">
        <f>_xlfn.IFNA(VLOOKUP($A96,nCino_DMW!$A$2:$AI$358,7,0),"")</f>
        <v>Spread Statement Record</v>
      </c>
      <c r="D96" t="s">
        <v>653</v>
      </c>
      <c r="E96" t="str">
        <f>_xlfn.IFNA(VLOOKUP($A96,nCino_DMW!$A$2:$AI$358,9,0),"")</f>
        <v>Formula</v>
      </c>
      <c r="F96" t="str">
        <f>_xlfn.IFNA(VLOOKUP($A96,nCino_DMW!$A$1:$AI$358,12,0),"")</f>
        <v>Users populate this optional text field with a formula that defines the values in the Spreads row. By default, it is blank.</v>
      </c>
      <c r="G96" t="str">
        <f>_xlfn.IFNA(IF(VLOOKUP($A96,nCino_DMW!$A$1:$AI$358,13,0)=0,"", VLOOKUP($A96,nCino_DMW!$A$1:$AI$358,13,0)),"")</f>
        <v>Long Text Area</v>
      </c>
      <c r="H96" t="str">
        <f>_xlfn.IFNA(IF(VLOOKUP($A96,nCino_DevProc!$A$2:$S$352,8,0)=0,"", VLOOKUP($A96,nCino_DevProc!$A$2:$S$352,8,0)),"")</f>
        <v>textarea</v>
      </c>
      <c r="I96">
        <f>_xlfn.IFNA(IF(VLOOKUP($A96,nCino_DMW!$A$1:$AI$358,2,0)=0,"", VLOOKUP($A96,nCino_DMW!$A$1:$AI$358,2,0)),"")</f>
        <v>32768</v>
      </c>
      <c r="J96">
        <f>IF(OR(D96=0, IFERROR(VLOOKUP($A96,nCino_DevProc!$A$2:$S$352,2,0),0)=0),"", VLOOKUP($A96,nCino_DevProc!$A$2:$S$352,2,0))</f>
        <v>32768</v>
      </c>
      <c r="K96" t="str">
        <f>IFERROR(IF(VLOOKUP($A96,nCino_DMW!$A$1:$AI$358,22,0)="Y", "N", IF(VLOOKUP($A96,nCino_DMW!$A$1:$AI$358,22,0)="N",  "Y", "")),"")</f>
        <v>Y</v>
      </c>
      <c r="L96" t="str">
        <f>_xlfn.IFNA(IF(VLOOKUP($A96,nCino_DevProc!$A$2:$S$352,8,0)=TRUE(), "Y", "N"),"")</f>
        <v>N</v>
      </c>
      <c r="M96" t="str">
        <f>IFERROR(IF(VLOOKUP($A96,nCino_DevProc!$A$2:$S$352,18,0)=TRUE(), "E", IF(D96="Id", "P", IF(OR(LEFT(G96, 6) = "Lookup", LEFT(G96, 6) ="Master"), "F",""))),"")</f>
        <v/>
      </c>
      <c r="N96" t="str">
        <f>_xlfn.IFNA(IF(VLOOKUP($A96,nCino_DMW!$A$1:$AI$358,4,0)="System generated", "Y", "N"),"")</f>
        <v>N</v>
      </c>
      <c r="O96" t="str">
        <f>IF(LEFT(G96,6)="lookup", G96,IF(OR(D96=0, IFERROR(VLOOKUP($A96,nCino_DevProc!$A$2:$S$352,18,0),0)=0),"", VLOOKUP($A96,nCino_DevProc!$A$2:$S$352,18,0)))</f>
        <v/>
      </c>
      <c r="P96" t="str">
        <f>IF($B96="","",VLOOKUP($B96,'Object Info'!$A$2:$F$13,3,0))</f>
        <v>rskcsp_ds_spread_statement_record</v>
      </c>
      <c r="Q96" t="str">
        <f t="shared" si="21"/>
        <v>LLC_BI__Formula_Long_Text__c</v>
      </c>
      <c r="R96" t="s">
        <v>158</v>
      </c>
      <c r="S96" t="str">
        <f t="shared" si="22"/>
        <v>Y</v>
      </c>
      <c r="T96" t="str">
        <f>IF($B96="","",VLOOKUP($B96,'Object Info'!$A$2:$F$13,4,0))</f>
        <v>rskcsp_ds_spread_statement_record_staging</v>
      </c>
      <c r="U96" t="str">
        <f t="shared" si="23"/>
        <v>LLC_BI__Formula_Long_Text__c</v>
      </c>
      <c r="V96" t="str">
        <f>IF(OR(LEFT(H96,9)="reference", D96=""),"STRING",VLOOKUP($H96,'DataType Conversion'!$A$8:$I$37,3,0))</f>
        <v>STRING</v>
      </c>
      <c r="W96">
        <f t="shared" si="24"/>
        <v>32768</v>
      </c>
      <c r="X96" t="str">
        <f t="shared" si="25"/>
        <v>Y</v>
      </c>
      <c r="Y96" t="str">
        <f t="shared" si="26"/>
        <v/>
      </c>
      <c r="Z96" t="str">
        <f t="shared" si="27"/>
        <v>N</v>
      </c>
      <c r="AA96" t="str">
        <f t="shared" si="28"/>
        <v/>
      </c>
      <c r="AB96" t="str">
        <f>IF($B96="","",VLOOKUP($B96,'Object Info'!$A$2:$F$13,5,0))</f>
        <v>rskcsp_ds_spread_statement_record_curated</v>
      </c>
      <c r="AC96" t="str">
        <f t="shared" si="29"/>
        <v>LLC_BI__Formula_Long_Text__c</v>
      </c>
      <c r="AD96" t="str">
        <f t="shared" si="30"/>
        <v>STRING</v>
      </c>
      <c r="AE96">
        <f t="shared" si="31"/>
        <v>32768</v>
      </c>
      <c r="AF96" t="str">
        <f t="shared" si="32"/>
        <v>Y</v>
      </c>
      <c r="AG96" t="str">
        <f t="shared" si="33"/>
        <v/>
      </c>
      <c r="AH96" t="str">
        <f t="shared" si="34"/>
        <v/>
      </c>
      <c r="AL96" t="str">
        <f>IF($B96="","",VLOOKUP($B96,'Object Info'!$A$2:$F$13,6,0))</f>
        <v>spread_statement_record</v>
      </c>
      <c r="AM96" t="str">
        <f t="shared" si="35"/>
        <v>Formula_Long_Text</v>
      </c>
      <c r="AN96" t="str">
        <f t="shared" si="36"/>
        <v>STRING</v>
      </c>
      <c r="AO96">
        <f t="shared" si="37"/>
        <v>32768</v>
      </c>
      <c r="AP96" t="str">
        <f t="shared" si="38"/>
        <v>Y</v>
      </c>
      <c r="AQ96" t="str">
        <f t="shared" si="39"/>
        <v/>
      </c>
    </row>
    <row r="97" spans="1:43" x14ac:dyDescent="0.25">
      <c r="A97" t="str">
        <f t="shared" si="20"/>
        <v>LLC_BI__Spread_Statement_Record__cLLC_BI__KPI_Type__c</v>
      </c>
      <c r="B97" t="s">
        <v>90</v>
      </c>
      <c r="C97" t="str">
        <f>_xlfn.IFNA(VLOOKUP($A97,nCino_DMW!$A$2:$AI$358,7,0),"")</f>
        <v>Spread Statement Record</v>
      </c>
      <c r="D97" t="s">
        <v>531</v>
      </c>
      <c r="E97" t="str">
        <f>_xlfn.IFNA(VLOOKUP($A97,nCino_DMW!$A$2:$AI$358,9,0),"")</f>
        <v>Highlights Type</v>
      </c>
      <c r="F97" t="str">
        <f>_xlfn.IFNA(VLOOKUP($A97,nCino_DMW!$A$1:$AI$358,12,0),"")</f>
        <v>This field is optional. It is driven by user selections within the spreading application. When "Standard Highlight" is selected, the spread statement record (chart of account) is treated as a highlight that cannot be deselected by a user. When "User Highlight" is selected, the spread statement record can be deselected by a user. If neither are selected, the spread statement record is not treated as a highlight. By default, this picklist does not have either selected. None</v>
      </c>
      <c r="G97" t="str">
        <f>_xlfn.IFNA(IF(VLOOKUP($A97,nCino_DMW!$A$1:$AI$358,13,0)=0,"", VLOOKUP($A97,nCino_DMW!$A$1:$AI$358,13,0)),"")</f>
        <v>Picklist</v>
      </c>
      <c r="H97" t="str">
        <f>_xlfn.IFNA(IF(VLOOKUP($A97,nCino_DevProc!$A$2:$S$352,8,0)=0,"", VLOOKUP($A97,nCino_DevProc!$A$2:$S$352,8,0)),"")</f>
        <v>picklist</v>
      </c>
      <c r="I97" t="str">
        <f>_xlfn.IFNA(IF(VLOOKUP($A97,nCino_DMW!$A$1:$AI$358,2,0)=0,"", VLOOKUP($A97,nCino_DMW!$A$1:$AI$358,2,0)),"")</f>
        <v>See picklist options for lengths</v>
      </c>
      <c r="J97">
        <f>IF(OR(D97=0, IFERROR(VLOOKUP($A97,nCino_DevProc!$A$2:$S$352,2,0),0)=0),"", VLOOKUP($A97,nCino_DevProc!$A$2:$S$352,2,0))</f>
        <v>255</v>
      </c>
      <c r="K97" t="str">
        <f>IFERROR(IF(VLOOKUP($A97,nCino_DMW!$A$1:$AI$358,22,0)="Y", "N", IF(VLOOKUP($A97,nCino_DMW!$A$1:$AI$358,22,0)="N",  "Y", "")),"")</f>
        <v>Y</v>
      </c>
      <c r="L97" t="str">
        <f>_xlfn.IFNA(IF(VLOOKUP($A97,nCino_DevProc!$A$2:$S$352,8,0)=TRUE(), "Y", "N"),"")</f>
        <v>N</v>
      </c>
      <c r="M97" t="str">
        <f>IFERROR(IF(VLOOKUP($A97,nCino_DevProc!$A$2:$S$352,18,0)=TRUE(), "E", IF(D97="Id", "P", IF(OR(LEFT(G97, 6) = "Lookup", LEFT(G97, 6) ="Master"), "F",""))),"")</f>
        <v/>
      </c>
      <c r="N97" t="str">
        <f>_xlfn.IFNA(IF(VLOOKUP($A97,nCino_DMW!$A$1:$AI$358,4,0)="System generated", "Y", "N"),"")</f>
        <v>N</v>
      </c>
      <c r="O97" t="str">
        <f>IF(LEFT(G97,6)="lookup", G97,IF(OR(D97=0, IFERROR(VLOOKUP($A97,nCino_DevProc!$A$2:$S$352,18,0),0)=0),"", VLOOKUP($A97,nCino_DevProc!$A$2:$S$352,18,0)))</f>
        <v/>
      </c>
      <c r="P97" t="str">
        <f>IF($B97="","",VLOOKUP($B97,'Object Info'!$A$2:$F$13,3,0))</f>
        <v>rskcsp_ds_spread_statement_record</v>
      </c>
      <c r="Q97" t="str">
        <f t="shared" si="21"/>
        <v>LLC_BI__KPI_Type__c</v>
      </c>
      <c r="R97" t="s">
        <v>158</v>
      </c>
      <c r="S97" t="str">
        <f t="shared" si="22"/>
        <v>Y</v>
      </c>
      <c r="T97" t="str">
        <f>IF($B97="","",VLOOKUP($B97,'Object Info'!$A$2:$F$13,4,0))</f>
        <v>rskcsp_ds_spread_statement_record_staging</v>
      </c>
      <c r="U97" t="str">
        <f t="shared" si="23"/>
        <v>LLC_BI__KPI_Type__c</v>
      </c>
      <c r="V97" t="str">
        <f>IF(OR(LEFT(H97,9)="reference", D97=""),"STRING",VLOOKUP($H97,'DataType Conversion'!$A$8:$I$37,3,0))</f>
        <v>STRING</v>
      </c>
      <c r="W97">
        <f t="shared" si="24"/>
        <v>255</v>
      </c>
      <c r="X97" t="str">
        <f t="shared" si="25"/>
        <v>Y</v>
      </c>
      <c r="Y97" t="str">
        <f t="shared" si="26"/>
        <v/>
      </c>
      <c r="Z97" t="str">
        <f t="shared" si="27"/>
        <v>Y</v>
      </c>
      <c r="AA97" t="str">
        <f t="shared" si="28"/>
        <v/>
      </c>
      <c r="AB97" t="str">
        <f>IF($B97="","",VLOOKUP($B97,'Object Info'!$A$2:$F$13,5,0))</f>
        <v>rskcsp_ds_spread_statement_record_curated</v>
      </c>
      <c r="AC97" t="str">
        <f t="shared" si="29"/>
        <v>LLC_BI__KPI_Type__c</v>
      </c>
      <c r="AD97" t="str">
        <f t="shared" si="30"/>
        <v>STRING</v>
      </c>
      <c r="AE97">
        <f t="shared" si="31"/>
        <v>255</v>
      </c>
      <c r="AF97" t="str">
        <f t="shared" si="32"/>
        <v>Y</v>
      </c>
      <c r="AG97" t="str">
        <f t="shared" si="33"/>
        <v/>
      </c>
      <c r="AH97" t="str">
        <f t="shared" si="34"/>
        <v/>
      </c>
      <c r="AL97" t="str">
        <f>IF($B97="","",VLOOKUP($B97,'Object Info'!$A$2:$F$13,6,0))</f>
        <v>spread_statement_record</v>
      </c>
      <c r="AM97" t="str">
        <f t="shared" si="35"/>
        <v>KPI_Type</v>
      </c>
      <c r="AN97" t="str">
        <f t="shared" si="36"/>
        <v>STRING</v>
      </c>
      <c r="AO97">
        <f t="shared" si="37"/>
        <v>255</v>
      </c>
      <c r="AP97" t="str">
        <f t="shared" si="38"/>
        <v>Y</v>
      </c>
      <c r="AQ97" t="str">
        <f t="shared" si="39"/>
        <v/>
      </c>
    </row>
    <row r="98" spans="1:43" x14ac:dyDescent="0.25">
      <c r="A98" t="str">
        <f t="shared" si="20"/>
        <v>LLC_BI__Spread_Statement_Record__cId</v>
      </c>
      <c r="B98" t="s">
        <v>90</v>
      </c>
      <c r="C98" t="str">
        <f>_xlfn.IFNA(VLOOKUP($A98,nCino_DMW!$A$2:$AI$358,7,0),"")</f>
        <v>Spread Statement Record</v>
      </c>
      <c r="D98" t="s">
        <v>143</v>
      </c>
      <c r="E98" t="str">
        <f>_xlfn.IFNA(VLOOKUP($A98,nCino_DMW!$A$2:$AI$358,9,0),"")</f>
        <v>Id</v>
      </c>
      <c r="F98" t="str">
        <f>_xlfn.IFNA(VLOOKUP($A98,nCino_DMW!$A$1:$AI$358,12,0),"")</f>
        <v>Id</v>
      </c>
      <c r="G98" t="str">
        <f>_xlfn.IFNA(IF(VLOOKUP($A98,nCino_DMW!$A$1:$AI$358,13,0)=0,"", VLOOKUP($A98,nCino_DMW!$A$1:$AI$358,13,0)),"")</f>
        <v>Id</v>
      </c>
      <c r="H98" t="str">
        <f>_xlfn.IFNA(IF(VLOOKUP($A98,nCino_DevProc!$A$2:$S$352,8,0)=0,"", VLOOKUP($A98,nCino_DevProc!$A$2:$S$352,8,0)),"")</f>
        <v>id</v>
      </c>
      <c r="I98">
        <f>_xlfn.IFNA(IF(VLOOKUP($A98,nCino_DMW!$A$1:$AI$358,2,0)=0,"", VLOOKUP($A98,nCino_DMW!$A$1:$AI$358,2,0)),"")</f>
        <v>18</v>
      </c>
      <c r="J98">
        <f>IF(OR(D98=0, IFERROR(VLOOKUP($A98,nCino_DevProc!$A$2:$S$352,2,0),0)=0),"", VLOOKUP($A98,nCino_DevProc!$A$2:$S$352,2,0))</f>
        <v>18</v>
      </c>
      <c r="K98" t="str">
        <f>IFERROR(IF(VLOOKUP($A98,nCino_DMW!$A$1:$AI$358,22,0)="Y", "N", IF(VLOOKUP($A98,nCino_DMW!$A$1:$AI$358,22,0)="N",  "Y", "")),"")</f>
        <v>Y</v>
      </c>
      <c r="L98" t="str">
        <f>_xlfn.IFNA(IF(VLOOKUP($A98,nCino_DevProc!$A$2:$S$352,8,0)=TRUE(), "Y", "N"),"")</f>
        <v>N</v>
      </c>
      <c r="M98" t="str">
        <f>IFERROR(IF(VLOOKUP($A98,nCino_DevProc!$A$2:$S$352,18,0)=TRUE(), "E", IF(D98="Id", "P", IF(OR(LEFT(G98, 6) = "Lookup", LEFT(G98, 6) ="Master"), "F",""))),"")</f>
        <v>P</v>
      </c>
      <c r="N98" t="str">
        <f>_xlfn.IFNA(IF(VLOOKUP($A98,nCino_DMW!$A$1:$AI$358,4,0)="System generated", "Y", "N"),"")</f>
        <v>Y</v>
      </c>
      <c r="O98" t="str">
        <f>IF(LEFT(G98,6)="lookup", G98,IF(OR(D98=0, IFERROR(VLOOKUP($A98,nCino_DevProc!$A$2:$S$352,18,0),0)=0),"", VLOOKUP($A98,nCino_DevProc!$A$2:$S$352,18,0)))</f>
        <v/>
      </c>
      <c r="P98" t="str">
        <f>IF($B98="","",VLOOKUP($B98,'Object Info'!$A$2:$F$13,3,0))</f>
        <v>rskcsp_ds_spread_statement_record</v>
      </c>
      <c r="Q98" t="str">
        <f t="shared" si="21"/>
        <v>Id</v>
      </c>
      <c r="R98" t="s">
        <v>158</v>
      </c>
      <c r="S98" t="str">
        <f t="shared" si="22"/>
        <v>N</v>
      </c>
      <c r="T98" t="str">
        <f>IF($B98="","",VLOOKUP($B98,'Object Info'!$A$2:$F$13,4,0))</f>
        <v>rskcsp_ds_spread_statement_record_staging</v>
      </c>
      <c r="U98" t="str">
        <f t="shared" si="23"/>
        <v>Id</v>
      </c>
      <c r="V98" t="str">
        <f>IF(OR(LEFT(H98,9)="reference", D98=""),"STRING",VLOOKUP($H98,'DataType Conversion'!$A$8:$I$37,3,0))</f>
        <v>STRING</v>
      </c>
      <c r="W98">
        <f t="shared" si="24"/>
        <v>18</v>
      </c>
      <c r="X98" t="str">
        <f t="shared" si="25"/>
        <v>N</v>
      </c>
      <c r="Y98" t="str">
        <f t="shared" si="26"/>
        <v>C</v>
      </c>
      <c r="Z98" t="str">
        <f t="shared" si="27"/>
        <v>N</v>
      </c>
      <c r="AA98" t="str">
        <f t="shared" si="28"/>
        <v/>
      </c>
      <c r="AB98" t="str">
        <f>IF($B98="","",VLOOKUP($B98,'Object Info'!$A$2:$F$13,5,0))</f>
        <v>rskcsp_ds_spread_statement_record_curated</v>
      </c>
      <c r="AC98" t="str">
        <f t="shared" si="29"/>
        <v>Id</v>
      </c>
      <c r="AD98" t="str">
        <f t="shared" si="30"/>
        <v>STRING</v>
      </c>
      <c r="AE98">
        <f t="shared" si="31"/>
        <v>18</v>
      </c>
      <c r="AF98" t="str">
        <f t="shared" si="32"/>
        <v>N</v>
      </c>
      <c r="AG98" t="str">
        <f t="shared" si="33"/>
        <v>P</v>
      </c>
      <c r="AH98" t="str">
        <f t="shared" si="34"/>
        <v/>
      </c>
      <c r="AL98" t="str">
        <f>IF($B98="","",VLOOKUP($B98,'Object Info'!$A$2:$F$13,6,0))</f>
        <v>spread_statement_record</v>
      </c>
      <c r="AM98" t="str">
        <f t="shared" si="35"/>
        <v>Id</v>
      </c>
      <c r="AN98" t="str">
        <f t="shared" si="36"/>
        <v>STRING</v>
      </c>
      <c r="AO98">
        <f t="shared" si="37"/>
        <v>18</v>
      </c>
      <c r="AP98" t="str">
        <f t="shared" si="38"/>
        <v>N</v>
      </c>
      <c r="AQ98" t="str">
        <f t="shared" si="39"/>
        <v>P</v>
      </c>
    </row>
    <row r="99" spans="1:43" x14ac:dyDescent="0.25">
      <c r="A99" t="str">
        <f t="shared" si="20"/>
        <v>LLC_BI__Spread_Statement_Record__cLLC_BI__Include_In_Total__c</v>
      </c>
      <c r="B99" t="s">
        <v>90</v>
      </c>
      <c r="C99" t="str">
        <f>_xlfn.IFNA(VLOOKUP($A99,nCino_DMW!$A$2:$AI$358,7,0),"")</f>
        <v>Spread Statement Record</v>
      </c>
      <c r="D99" t="s">
        <v>503</v>
      </c>
      <c r="E99" t="str">
        <f>_xlfn.IFNA(VLOOKUP($A99,nCino_DMW!$A$2:$AI$358,9,0),"")</f>
        <v>Include In Total</v>
      </c>
      <c r="F99" t="str">
        <f>_xlfn.IFNA(VLOOKUP($A99,nCino_DMW!$A$1:$AI$358,12,0),"")</f>
        <v>This field is optional. It is driven by user selection within the spreading application. When enabled, the spread statement record (chart of account) will not be displayed in the group and will not be used as part of the group's calculation. When disabled, it is display and used in the calculation. By default, it is disabled.</v>
      </c>
      <c r="G99" t="str">
        <f>_xlfn.IFNA(IF(VLOOKUP($A99,nCino_DMW!$A$1:$AI$358,13,0)=0,"", VLOOKUP($A99,nCino_DMW!$A$1:$AI$358,13,0)),"")</f>
        <v>Checkbox</v>
      </c>
      <c r="H99" t="str">
        <f>_xlfn.IFNA(IF(VLOOKUP($A99,nCino_DevProc!$A$2:$S$352,8,0)=0,"", VLOOKUP($A99,nCino_DevProc!$A$2:$S$352,8,0)),"")</f>
        <v>boolean</v>
      </c>
      <c r="I99" t="str">
        <f>_xlfn.IFNA(IF(VLOOKUP($A99,nCino_DMW!$A$1:$AI$358,2,0)=0,"", VLOOKUP($A99,nCino_DMW!$A$1:$AI$358,2,0)),"")</f>
        <v>Boolean (True/False)</v>
      </c>
      <c r="J99" t="str">
        <f>IF(OR(D99=0, IFERROR(VLOOKUP($A99,nCino_DevProc!$A$2:$S$352,2,0),0)=0),"", VLOOKUP($A99,nCino_DevProc!$A$2:$S$352,2,0))</f>
        <v/>
      </c>
      <c r="K99" t="str">
        <f>IFERROR(IF(VLOOKUP($A99,nCino_DMW!$A$1:$AI$358,22,0)="Y", "N", IF(VLOOKUP($A99,nCino_DMW!$A$1:$AI$358,22,0)="N",  "Y", "")),"")</f>
        <v>Y</v>
      </c>
      <c r="L99" t="str">
        <f>_xlfn.IFNA(IF(VLOOKUP($A99,nCino_DevProc!$A$2:$S$352,8,0)=TRUE(), "Y", "N"),"")</f>
        <v>N</v>
      </c>
      <c r="M99" t="str">
        <f>IFERROR(IF(VLOOKUP($A99,nCino_DevProc!$A$2:$S$352,18,0)=TRUE(), "E", IF(D99="Id", "P", IF(OR(LEFT(G99, 6) = "Lookup", LEFT(G99, 6) ="Master"), "F",""))),"")</f>
        <v/>
      </c>
      <c r="N99" t="str">
        <f>_xlfn.IFNA(IF(VLOOKUP($A99,nCino_DMW!$A$1:$AI$358,4,0)="System generated", "Y", "N"),"")</f>
        <v>N</v>
      </c>
      <c r="O99" t="str">
        <f>IF(LEFT(G99,6)="lookup", G99,IF(OR(D99=0, IFERROR(VLOOKUP($A99,nCino_DevProc!$A$2:$S$352,18,0),0)=0),"", VLOOKUP($A99,nCino_DevProc!$A$2:$S$352,18,0)))</f>
        <v/>
      </c>
      <c r="P99" t="str">
        <f>IF($B99="","",VLOOKUP($B99,'Object Info'!$A$2:$F$13,3,0))</f>
        <v>rskcsp_ds_spread_statement_record</v>
      </c>
      <c r="Q99" t="str">
        <f t="shared" si="21"/>
        <v>LLC_BI__Include_In_Total__c</v>
      </c>
      <c r="R99" t="s">
        <v>158</v>
      </c>
      <c r="S99" t="str">
        <f t="shared" si="22"/>
        <v>Y</v>
      </c>
      <c r="T99" t="str">
        <f>IF($B99="","",VLOOKUP($B99,'Object Info'!$A$2:$F$13,4,0))</f>
        <v>rskcsp_ds_spread_statement_record_staging</v>
      </c>
      <c r="U99" t="str">
        <f t="shared" si="23"/>
        <v>LLC_BI__Include_In_Total__c</v>
      </c>
      <c r="V99" t="str">
        <f>IF(OR(LEFT(H99,9)="reference", D99=""),"STRING",VLOOKUP($H99,'DataType Conversion'!$A$8:$I$37,3,0))</f>
        <v>BOOL</v>
      </c>
      <c r="W99" t="str">
        <f t="shared" si="24"/>
        <v/>
      </c>
      <c r="X99" t="str">
        <f t="shared" si="25"/>
        <v>Y</v>
      </c>
      <c r="Y99" t="str">
        <f t="shared" si="26"/>
        <v/>
      </c>
      <c r="Z99" t="str">
        <f t="shared" si="27"/>
        <v>N</v>
      </c>
      <c r="AA99" t="str">
        <f t="shared" si="28"/>
        <v/>
      </c>
      <c r="AB99" t="str">
        <f>IF($B99="","",VLOOKUP($B99,'Object Info'!$A$2:$F$13,5,0))</f>
        <v>rskcsp_ds_spread_statement_record_curated</v>
      </c>
      <c r="AC99" t="str">
        <f t="shared" si="29"/>
        <v>LLC_BI__Include_In_Total__c</v>
      </c>
      <c r="AD99" t="str">
        <f t="shared" si="30"/>
        <v>BOOL</v>
      </c>
      <c r="AE99" t="str">
        <f t="shared" si="31"/>
        <v/>
      </c>
      <c r="AF99" t="str">
        <f t="shared" si="32"/>
        <v>Y</v>
      </c>
      <c r="AG99" t="str">
        <f t="shared" si="33"/>
        <v/>
      </c>
      <c r="AH99" t="str">
        <f t="shared" si="34"/>
        <v/>
      </c>
      <c r="AL99" t="str">
        <f>IF($B99="","",VLOOKUP($B99,'Object Info'!$A$2:$F$13,6,0))</f>
        <v>spread_statement_record</v>
      </c>
      <c r="AM99" t="str">
        <f t="shared" si="35"/>
        <v>Include_In_Total</v>
      </c>
      <c r="AN99" t="str">
        <f t="shared" si="36"/>
        <v>BOOL</v>
      </c>
      <c r="AO99" t="str">
        <f t="shared" si="37"/>
        <v/>
      </c>
      <c r="AP99" t="str">
        <f t="shared" si="38"/>
        <v>Y</v>
      </c>
      <c r="AQ99" t="str">
        <f t="shared" si="39"/>
        <v/>
      </c>
    </row>
    <row r="100" spans="1:43" x14ac:dyDescent="0.25">
      <c r="A100" t="str">
        <f t="shared" si="20"/>
        <v>LLC_BI__Spread_Statement_Record__cLLC_BI__Is_Linked__c</v>
      </c>
      <c r="B100" t="s">
        <v>90</v>
      </c>
      <c r="C100" t="str">
        <f>_xlfn.IFNA(VLOOKUP($A100,nCino_DMW!$A$2:$AI$358,7,0),"")</f>
        <v>Spread Statement Record</v>
      </c>
      <c r="D100" t="s">
        <v>572</v>
      </c>
      <c r="E100" t="str">
        <f>_xlfn.IFNA(VLOOKUP($A100,nCino_DMW!$A$2:$AI$358,9,0),"")</f>
        <v>Is Linked</v>
      </c>
      <c r="F100" t="str">
        <f>_xlfn.IFNA(VLOOKUP($A100,nCino_DMW!$A$1:$AI$358,12,0),"")</f>
        <v>This field is optional. It is populated automatically based on whether the "LLC_BI__Spread_Statement_Record_Total__c" and "LLC_BI__Spread_Statement_Record__c" fields have values. It tells the system whether the spread statement record (chart of account) is pulling its value from another chart of account or group total. If either of those fields have a value, this is enabled, otherwise it is disabled. If enabled, values cannot be manually entered for this record. By default, it is disabled.</v>
      </c>
      <c r="G100" t="str">
        <f>_xlfn.IFNA(IF(VLOOKUP($A100,nCino_DMW!$A$1:$AI$358,13,0)=0,"", VLOOKUP($A100,nCino_DMW!$A$1:$AI$358,13,0)),"")</f>
        <v>Formula (Checkbox)</v>
      </c>
      <c r="H100" t="str">
        <f>_xlfn.IFNA(IF(VLOOKUP($A100,nCino_DevProc!$A$2:$S$352,8,0)=0,"", VLOOKUP($A100,nCino_DevProc!$A$2:$S$352,8,0)),"")</f>
        <v>boolean</v>
      </c>
      <c r="I100">
        <f>_xlfn.IFNA(IF(VLOOKUP($A100,nCino_DMW!$A$1:$AI$358,2,0)=0,"", VLOOKUP($A100,nCino_DMW!$A$1:$AI$358,2,0)),"")</f>
        <v>4</v>
      </c>
      <c r="J100" t="str">
        <f>IF(OR(D100=0, IFERROR(VLOOKUP($A100,nCino_DevProc!$A$2:$S$352,2,0),0)=0),"", VLOOKUP($A100,nCino_DevProc!$A$2:$S$352,2,0))</f>
        <v/>
      </c>
      <c r="K100" t="str">
        <f>IFERROR(IF(VLOOKUP($A100,nCino_DMW!$A$1:$AI$358,22,0)="Y", "N", IF(VLOOKUP($A100,nCino_DMW!$A$1:$AI$358,22,0)="N",  "Y", "")),"")</f>
        <v>Y</v>
      </c>
      <c r="L100" t="str">
        <f>_xlfn.IFNA(IF(VLOOKUP($A100,nCino_DevProc!$A$2:$S$352,8,0)=TRUE(), "Y", "N"),"")</f>
        <v>N</v>
      </c>
      <c r="M100" t="str">
        <f>IFERROR(IF(VLOOKUP($A100,nCino_DevProc!$A$2:$S$352,18,0)=TRUE(), "E", IF(D100="Id", "P", IF(OR(LEFT(G100, 6) = "Lookup", LEFT(G100, 6) ="Master"), "F",""))),"")</f>
        <v/>
      </c>
      <c r="N100" t="str">
        <f>_xlfn.IFNA(IF(VLOOKUP($A100,nCino_DMW!$A$1:$AI$358,4,0)="System generated", "Y", "N"),"")</f>
        <v>N</v>
      </c>
      <c r="O100" t="str">
        <f>IF(LEFT(G100,6)="lookup", G100,IF(OR(D100=0, IFERROR(VLOOKUP($A100,nCino_DevProc!$A$2:$S$352,18,0),0)=0),"", VLOOKUP($A100,nCino_DevProc!$A$2:$S$352,18,0)))</f>
        <v>NOT(AND( ISBLANK( LLC_BI__Linked_Spread_Statement_Record__c ) ,ISBLANK(  LLC_BI__Linked_Spread_Statement_Total_Group__c  )))</v>
      </c>
      <c r="P100" t="str">
        <f>IF($B100="","",VLOOKUP($B100,'Object Info'!$A$2:$F$13,3,0))</f>
        <v>rskcsp_ds_spread_statement_record</v>
      </c>
      <c r="Q100" t="str">
        <f t="shared" si="21"/>
        <v>LLC_BI__Is_Linked__c</v>
      </c>
      <c r="R100" t="s">
        <v>158</v>
      </c>
      <c r="S100" t="str">
        <f t="shared" si="22"/>
        <v>Y</v>
      </c>
      <c r="T100" t="str">
        <f>IF($B100="","",VLOOKUP($B100,'Object Info'!$A$2:$F$13,4,0))</f>
        <v>rskcsp_ds_spread_statement_record_staging</v>
      </c>
      <c r="U100" t="str">
        <f t="shared" si="23"/>
        <v>LLC_BI__Is_Linked__c</v>
      </c>
      <c r="V100" t="str">
        <f>IF(OR(LEFT(H100,9)="reference", D100=""),"STRING",VLOOKUP($H100,'DataType Conversion'!$A$8:$I$37,3,0))</f>
        <v>BOOL</v>
      </c>
      <c r="W100" t="str">
        <f t="shared" si="24"/>
        <v/>
      </c>
      <c r="X100" t="str">
        <f t="shared" si="25"/>
        <v>Y</v>
      </c>
      <c r="Y100" t="str">
        <f t="shared" si="26"/>
        <v/>
      </c>
      <c r="Z100" t="str">
        <f t="shared" si="27"/>
        <v>N</v>
      </c>
      <c r="AA100" t="str">
        <f t="shared" si="28"/>
        <v/>
      </c>
      <c r="AB100" t="str">
        <f>IF($B100="","",VLOOKUP($B100,'Object Info'!$A$2:$F$13,5,0))</f>
        <v>rskcsp_ds_spread_statement_record_curated</v>
      </c>
      <c r="AC100" t="str">
        <f t="shared" si="29"/>
        <v>LLC_BI__Is_Linked__c</v>
      </c>
      <c r="AD100" t="str">
        <f t="shared" si="30"/>
        <v>BOOL</v>
      </c>
      <c r="AE100" t="str">
        <f t="shared" si="31"/>
        <v/>
      </c>
      <c r="AF100" t="str">
        <f t="shared" si="32"/>
        <v>Y</v>
      </c>
      <c r="AG100" t="str">
        <f t="shared" si="33"/>
        <v/>
      </c>
      <c r="AH100" t="str">
        <f t="shared" si="34"/>
        <v/>
      </c>
      <c r="AL100" t="str">
        <f>IF($B100="","",VLOOKUP($B100,'Object Info'!$A$2:$F$13,6,0))</f>
        <v>spread_statement_record</v>
      </c>
      <c r="AM100" t="str">
        <f t="shared" si="35"/>
        <v>Is_Linked</v>
      </c>
      <c r="AN100" t="str">
        <f t="shared" si="36"/>
        <v>BOOL</v>
      </c>
      <c r="AO100" t="str">
        <f t="shared" si="37"/>
        <v/>
      </c>
      <c r="AP100" t="str">
        <f t="shared" si="38"/>
        <v>Y</v>
      </c>
      <c r="AQ100" t="str">
        <f t="shared" si="39"/>
        <v/>
      </c>
    </row>
    <row r="101" spans="1:43" x14ac:dyDescent="0.25">
      <c r="A101" t="str">
        <f t="shared" si="20"/>
        <v>LLC_BI__Spread_Statement_Record__cLastModifiedById</v>
      </c>
      <c r="B101" t="s">
        <v>90</v>
      </c>
      <c r="C101" t="str">
        <f>_xlfn.IFNA(VLOOKUP($A101,nCino_DMW!$A$2:$AI$358,7,0),"")</f>
        <v>Spread Statement Record</v>
      </c>
      <c r="D101" t="s">
        <v>175</v>
      </c>
      <c r="E101" t="str">
        <f>_xlfn.IFNA(VLOOKUP($A101,nCino_DMW!$A$2:$AI$358,9,0),"")</f>
        <v>Last Modified By</v>
      </c>
      <c r="F101" t="str">
        <f>_xlfn.IFNA(VLOOKUP($A101,nCino_DMW!$A$1:$AI$358,12,0),"")</f>
        <v>Last modified by user.</v>
      </c>
      <c r="G101" t="str">
        <f>_xlfn.IFNA(IF(VLOOKUP($A101,nCino_DMW!$A$1:$AI$358,13,0)=0,"", VLOOKUP($A101,nCino_DMW!$A$1:$AI$358,13,0)),"")</f>
        <v>Lookup(User)</v>
      </c>
      <c r="H101" t="str">
        <f>_xlfn.IFNA(IF(VLOOKUP($A101,nCino_DevProc!$A$2:$S$352,8,0)=0,"", VLOOKUP($A101,nCino_DevProc!$A$2:$S$352,8,0)),"")</f>
        <v>reference(User)</v>
      </c>
      <c r="I101">
        <f>_xlfn.IFNA(IF(VLOOKUP($A101,nCino_DMW!$A$1:$AI$358,2,0)=0,"", VLOOKUP($A101,nCino_DMW!$A$1:$AI$358,2,0)),"")</f>
        <v>18</v>
      </c>
      <c r="J101">
        <f>IF(OR(D101=0, IFERROR(VLOOKUP($A101,nCino_DevProc!$A$2:$S$352,2,0),0)=0),"", VLOOKUP($A101,nCino_DevProc!$A$2:$S$352,2,0))</f>
        <v>18</v>
      </c>
      <c r="K101" t="str">
        <f>IFERROR(IF(VLOOKUP($A101,nCino_DMW!$A$1:$AI$358,22,0)="Y", "N", IF(VLOOKUP($A101,nCino_DMW!$A$1:$AI$358,22,0)="N",  "Y", "")),"")</f>
        <v>Y</v>
      </c>
      <c r="L101" t="str">
        <f>_xlfn.IFNA(IF(VLOOKUP($A101,nCino_DevProc!$A$2:$S$352,8,0)=TRUE(), "Y", "N"),"")</f>
        <v>N</v>
      </c>
      <c r="M101" t="str">
        <f>IFERROR(IF(VLOOKUP($A101,nCino_DevProc!$A$2:$S$352,18,0)=TRUE(), "E", IF(D101="Id", "P", IF(OR(LEFT(G101, 6) = "Lookup", LEFT(G101, 6) ="Master"), "F",""))),"")</f>
        <v>F</v>
      </c>
      <c r="N101" t="str">
        <f>_xlfn.IFNA(IF(VLOOKUP($A101,nCino_DMW!$A$1:$AI$358,4,0)="System generated", "Y", "N"),"")</f>
        <v>Y</v>
      </c>
      <c r="O101" t="str">
        <f>IF(LEFT(G101,6)="lookup", G101,IF(OR(D101=0, IFERROR(VLOOKUP($A101,nCino_DevProc!$A$2:$S$352,18,0),0)=0),"", VLOOKUP($A101,nCino_DevProc!$A$2:$S$352,18,0)))</f>
        <v>Lookup(User)</v>
      </c>
      <c r="P101" t="str">
        <f>IF($B101="","",VLOOKUP($B101,'Object Info'!$A$2:$F$13,3,0))</f>
        <v>rskcsp_ds_spread_statement_record</v>
      </c>
      <c r="Q101" t="str">
        <f t="shared" si="21"/>
        <v>LastModifiedById</v>
      </c>
      <c r="R101" t="s">
        <v>158</v>
      </c>
      <c r="S101" t="str">
        <f t="shared" si="22"/>
        <v>N</v>
      </c>
      <c r="T101" t="str">
        <f>IF($B101="","",VLOOKUP($B101,'Object Info'!$A$2:$F$13,4,0))</f>
        <v>rskcsp_ds_spread_statement_record_staging</v>
      </c>
      <c r="U101" t="str">
        <f t="shared" si="23"/>
        <v>LastModifiedById</v>
      </c>
      <c r="V101" t="str">
        <f>IF(OR(LEFT(H101,9)="reference", D101=""),"STRING",VLOOKUP($H101,'DataType Conversion'!$A$8:$I$37,3,0))</f>
        <v>STRING</v>
      </c>
      <c r="W101">
        <f t="shared" si="24"/>
        <v>18</v>
      </c>
      <c r="X101" t="str">
        <f t="shared" si="25"/>
        <v>N</v>
      </c>
      <c r="Y101" t="str">
        <f t="shared" si="26"/>
        <v/>
      </c>
      <c r="Z101" t="str">
        <f t="shared" si="27"/>
        <v>N</v>
      </c>
      <c r="AA101" t="str">
        <f t="shared" si="28"/>
        <v/>
      </c>
      <c r="AB101" t="str">
        <f>IF($B101="","",VLOOKUP($B101,'Object Info'!$A$2:$F$13,5,0))</f>
        <v>rskcsp_ds_spread_statement_record_curated</v>
      </c>
      <c r="AC101" t="str">
        <f t="shared" si="29"/>
        <v>LastModifiedById</v>
      </c>
      <c r="AD101" t="str">
        <f t="shared" si="30"/>
        <v>STRING</v>
      </c>
      <c r="AE101">
        <f t="shared" si="31"/>
        <v>18</v>
      </c>
      <c r="AF101" t="str">
        <f t="shared" si="32"/>
        <v>N</v>
      </c>
      <c r="AG101" t="str">
        <f t="shared" si="33"/>
        <v>F</v>
      </c>
      <c r="AH101" t="str">
        <f t="shared" si="34"/>
        <v/>
      </c>
      <c r="AL101" t="str">
        <f>IF($B101="","",VLOOKUP($B101,'Object Info'!$A$2:$F$13,6,0))</f>
        <v>spread_statement_record</v>
      </c>
      <c r="AM101" t="str">
        <f t="shared" si="35"/>
        <v>LastModifiedById</v>
      </c>
      <c r="AN101" t="str">
        <f t="shared" si="36"/>
        <v>STRING</v>
      </c>
      <c r="AO101">
        <f t="shared" si="37"/>
        <v>18</v>
      </c>
      <c r="AP101" t="str">
        <f t="shared" si="38"/>
        <v>N</v>
      </c>
      <c r="AQ101" t="str">
        <f t="shared" si="39"/>
        <v>F</v>
      </c>
    </row>
    <row r="102" spans="1:43" x14ac:dyDescent="0.25">
      <c r="A102" t="str">
        <f t="shared" si="20"/>
        <v>LLC_BI__Spread_Statement_Record__cLastModifiedDate</v>
      </c>
      <c r="B102" t="s">
        <v>90</v>
      </c>
      <c r="C102" t="str">
        <f>_xlfn.IFNA(VLOOKUP($A102,nCino_DMW!$A$2:$AI$358,7,0),"")</f>
        <v>Spread Statement Record</v>
      </c>
      <c r="D102" t="s">
        <v>172</v>
      </c>
      <c r="E102" t="str">
        <f>_xlfn.IFNA(VLOOKUP($A102,nCino_DMW!$A$2:$AI$358,9,0),"")</f>
        <v>Last Modified Date</v>
      </c>
      <c r="F102" t="str">
        <f>_xlfn.IFNA(VLOOKUP($A102,nCino_DMW!$A$1:$AI$358,12,0),"")</f>
        <v>Last modified date.</v>
      </c>
      <c r="G102" t="str">
        <f>_xlfn.IFNA(IF(VLOOKUP($A102,nCino_DMW!$A$1:$AI$358,13,0)=0,"", VLOOKUP($A102,nCino_DMW!$A$1:$AI$358,13,0)),"")</f>
        <v>Date Time</v>
      </c>
      <c r="H102" t="str">
        <f>_xlfn.IFNA(IF(VLOOKUP($A102,nCino_DevProc!$A$2:$S$352,8,0)=0,"", VLOOKUP($A102,nCino_DevProc!$A$2:$S$352,8,0)),"")</f>
        <v>datetime</v>
      </c>
      <c r="I102" t="str">
        <f>_xlfn.IFNA(IF(VLOOKUP($A102,nCino_DMW!$A$1:$AI$358,2,0)=0,"", VLOOKUP($A102,nCino_DMW!$A$1:$AI$358,2,0)),"")</f>
        <v/>
      </c>
      <c r="J102" t="str">
        <f>IF(OR(D102=0, IFERROR(VLOOKUP($A102,nCino_DevProc!$A$2:$S$352,2,0),0)=0),"", VLOOKUP($A102,nCino_DevProc!$A$2:$S$352,2,0))</f>
        <v/>
      </c>
      <c r="K102" t="str">
        <f>IFERROR(IF(VLOOKUP($A102,nCino_DMW!$A$1:$AI$358,22,0)="Y", "N", IF(VLOOKUP($A102,nCino_DMW!$A$1:$AI$358,22,0)="N",  "Y", "")),"")</f>
        <v>Y</v>
      </c>
      <c r="L102" t="str">
        <f>_xlfn.IFNA(IF(VLOOKUP($A102,nCino_DevProc!$A$2:$S$352,8,0)=TRUE(), "Y", "N"),"")</f>
        <v>N</v>
      </c>
      <c r="M102" t="str">
        <f>IFERROR(IF(VLOOKUP($A102,nCino_DevProc!$A$2:$S$352,18,0)=TRUE(), "E", IF(D102="Id", "P", IF(OR(LEFT(G102, 6) = "Lookup", LEFT(G102, 6) ="Master"), "F",""))),"")</f>
        <v/>
      </c>
      <c r="N102" t="str">
        <f>_xlfn.IFNA(IF(VLOOKUP($A102,nCino_DMW!$A$1:$AI$358,4,0)="System generated", "Y", "N"),"")</f>
        <v>Y</v>
      </c>
      <c r="O102" t="str">
        <f>IF(LEFT(G102,6)="lookup", G102,IF(OR(D102=0, IFERROR(VLOOKUP($A102,nCino_DevProc!$A$2:$S$352,18,0),0)=0),"", VLOOKUP($A102,nCino_DevProc!$A$2:$S$352,18,0)))</f>
        <v/>
      </c>
      <c r="P102" t="str">
        <f>IF($B102="","",VLOOKUP($B102,'Object Info'!$A$2:$F$13,3,0))</f>
        <v>rskcsp_ds_spread_statement_record</v>
      </c>
      <c r="Q102" t="str">
        <f t="shared" si="21"/>
        <v>LastModifiedDate</v>
      </c>
      <c r="R102" t="s">
        <v>158</v>
      </c>
      <c r="S102" t="str">
        <f t="shared" si="22"/>
        <v>N</v>
      </c>
      <c r="T102" t="str">
        <f>IF($B102="","",VLOOKUP($B102,'Object Info'!$A$2:$F$13,4,0))</f>
        <v>rskcsp_ds_spread_statement_record_staging</v>
      </c>
      <c r="U102" t="str">
        <f t="shared" si="23"/>
        <v>LastModifiedDate</v>
      </c>
      <c r="V102" t="str">
        <f>IF(OR(LEFT(H102,9)="reference", D102=""),"STRING",VLOOKUP($H102,'DataType Conversion'!$A$8:$I$37,3,0))</f>
        <v>DATETIME</v>
      </c>
      <c r="W102" t="str">
        <f t="shared" si="24"/>
        <v/>
      </c>
      <c r="X102" t="str">
        <f t="shared" si="25"/>
        <v>N</v>
      </c>
      <c r="Y102" t="str">
        <f t="shared" si="26"/>
        <v>C</v>
      </c>
      <c r="Z102" t="str">
        <f t="shared" si="27"/>
        <v>N</v>
      </c>
      <c r="AA102" t="str">
        <f t="shared" si="28"/>
        <v/>
      </c>
      <c r="AB102" t="str">
        <f>IF($B102="","",VLOOKUP($B102,'Object Info'!$A$2:$F$13,5,0))</f>
        <v>rskcsp_ds_spread_statement_record_curated</v>
      </c>
      <c r="AC102" t="str">
        <f t="shared" si="29"/>
        <v>LastModifiedDate</v>
      </c>
      <c r="AD102" t="str">
        <f t="shared" si="30"/>
        <v>DATETIME</v>
      </c>
      <c r="AE102" t="str">
        <f t="shared" si="31"/>
        <v/>
      </c>
      <c r="AF102" t="str">
        <f t="shared" si="32"/>
        <v>N</v>
      </c>
      <c r="AG102" t="str">
        <f t="shared" si="33"/>
        <v/>
      </c>
      <c r="AH102" t="str">
        <f t="shared" si="34"/>
        <v>Must be latest date for the record id in Staging, and date must be t-1</v>
      </c>
      <c r="AL102" t="str">
        <f>IF($B102="","",VLOOKUP($B102,'Object Info'!$A$2:$F$13,6,0))</f>
        <v>spread_statement_record</v>
      </c>
      <c r="AM102" t="str">
        <f t="shared" si="35"/>
        <v>LastModifiedDate</v>
      </c>
      <c r="AN102" t="str">
        <f t="shared" si="36"/>
        <v>DATETIME</v>
      </c>
      <c r="AO102" t="str">
        <f t="shared" si="37"/>
        <v/>
      </c>
      <c r="AP102" t="str">
        <f t="shared" si="38"/>
        <v>N</v>
      </c>
      <c r="AQ102" t="str">
        <f t="shared" si="39"/>
        <v/>
      </c>
    </row>
    <row r="103" spans="1:43" x14ac:dyDescent="0.25">
      <c r="A103" t="str">
        <f t="shared" si="20"/>
        <v>LLC_BI__Spread_Statement_Record__cLLC_BI__Linked_Spread_Statement_Record__c</v>
      </c>
      <c r="B103" t="s">
        <v>90</v>
      </c>
      <c r="C103" t="str">
        <f>_xlfn.IFNA(VLOOKUP($A103,nCino_DMW!$A$2:$AI$358,7,0),"")</f>
        <v>Spread Statement Record</v>
      </c>
      <c r="D103" t="s">
        <v>598</v>
      </c>
      <c r="E103" t="str">
        <f>_xlfn.IFNA(VLOOKUP($A103,nCino_DMW!$A$2:$AI$358,9,0),"")</f>
        <v>Linked Spread Statement Record</v>
      </c>
      <c r="F103" t="str">
        <f>_xlfn.IFNA(VLOOKUP($A103,nCino_DMW!$A$1:$AI$358,12,0),"")</f>
        <v>This field is optional and manually updated. If set then this spread statement record is read-only and linked to the referenced spread statement record.</v>
      </c>
      <c r="G103" t="str">
        <f>_xlfn.IFNA(IF(VLOOKUP($A103,nCino_DMW!$A$1:$AI$358,13,0)=0,"", VLOOKUP($A103,nCino_DMW!$A$1:$AI$358,13,0)),"")</f>
        <v>Lookup(Spread Statement Record)</v>
      </c>
      <c r="H103" t="str">
        <f>_xlfn.IFNA(IF(VLOOKUP($A103,nCino_DevProc!$A$2:$S$352,8,0)=0,"", VLOOKUP($A103,nCino_DevProc!$A$2:$S$352,8,0)),"")</f>
        <v>reference(LLC_BI__Spread_Statement_Record__c)</v>
      </c>
      <c r="I103">
        <f>_xlfn.IFNA(IF(VLOOKUP($A103,nCino_DMW!$A$1:$AI$358,2,0)=0,"", VLOOKUP($A103,nCino_DMW!$A$1:$AI$358,2,0)),"")</f>
        <v>18</v>
      </c>
      <c r="J103">
        <f>IF(OR(D103=0, IFERROR(VLOOKUP($A103,nCino_DevProc!$A$2:$S$352,2,0),0)=0),"", VLOOKUP($A103,nCino_DevProc!$A$2:$S$352,2,0))</f>
        <v>18</v>
      </c>
      <c r="K103" t="str">
        <f>IFERROR(IF(VLOOKUP($A103,nCino_DMW!$A$1:$AI$358,22,0)="Y", "N", IF(VLOOKUP($A103,nCino_DMW!$A$1:$AI$358,22,0)="N",  "Y", "")),"")</f>
        <v>Y</v>
      </c>
      <c r="L103" t="str">
        <f>_xlfn.IFNA(IF(VLOOKUP($A103,nCino_DevProc!$A$2:$S$352,8,0)=TRUE(), "Y", "N"),"")</f>
        <v>N</v>
      </c>
      <c r="M103" t="str">
        <f>IFERROR(IF(VLOOKUP($A103,nCino_DevProc!$A$2:$S$352,18,0)=TRUE(), "E", IF(D103="Id", "P", IF(OR(LEFT(G103, 6) = "Lookup", LEFT(G103, 6) ="Master"), "F",""))),"")</f>
        <v>F</v>
      </c>
      <c r="N103" t="str">
        <f>_xlfn.IFNA(IF(VLOOKUP($A103,nCino_DMW!$A$1:$AI$358,4,0)="System generated", "Y", "N"),"")</f>
        <v>N</v>
      </c>
      <c r="O103" t="str">
        <f>IF(LEFT(G103,6)="lookup", G103,IF(OR(D103=0, IFERROR(VLOOKUP($A103,nCino_DevProc!$A$2:$S$352,18,0),0)=0),"", VLOOKUP($A103,nCino_DevProc!$A$2:$S$352,18,0)))</f>
        <v>Lookup(Spread Statement Record)</v>
      </c>
      <c r="P103" t="str">
        <f>IF($B103="","",VLOOKUP($B103,'Object Info'!$A$2:$F$13,3,0))</f>
        <v>rskcsp_ds_spread_statement_record</v>
      </c>
      <c r="Q103" t="str">
        <f t="shared" si="21"/>
        <v>LLC_BI__Linked_Spread_Statement_Record__c</v>
      </c>
      <c r="R103" t="s">
        <v>158</v>
      </c>
      <c r="S103" t="str">
        <f t="shared" si="22"/>
        <v>Y</v>
      </c>
      <c r="T103" t="str">
        <f>IF($B103="","",VLOOKUP($B103,'Object Info'!$A$2:$F$13,4,0))</f>
        <v>rskcsp_ds_spread_statement_record_staging</v>
      </c>
      <c r="U103" t="str">
        <f t="shared" si="23"/>
        <v>LLC_BI__Linked_Spread_Statement_Record__c</v>
      </c>
      <c r="V103" t="str">
        <f>IF(OR(LEFT(H103,9)="reference", D103=""),"STRING",VLOOKUP($H103,'DataType Conversion'!$A$8:$I$37,3,0))</f>
        <v>STRING</v>
      </c>
      <c r="W103">
        <f t="shared" si="24"/>
        <v>18</v>
      </c>
      <c r="X103" t="str">
        <f t="shared" si="25"/>
        <v>Y</v>
      </c>
      <c r="Y103" t="str">
        <f t="shared" si="26"/>
        <v/>
      </c>
      <c r="Z103" t="str">
        <f t="shared" si="27"/>
        <v>N</v>
      </c>
      <c r="AA103" t="str">
        <f t="shared" si="28"/>
        <v/>
      </c>
      <c r="AB103" t="str">
        <f>IF($B103="","",VLOOKUP($B103,'Object Info'!$A$2:$F$13,5,0))</f>
        <v>rskcsp_ds_spread_statement_record_curated</v>
      </c>
      <c r="AC103" t="str">
        <f t="shared" si="29"/>
        <v>LLC_BI__Linked_Spread_Statement_Record__c</v>
      </c>
      <c r="AD103" t="str">
        <f t="shared" si="30"/>
        <v>STRING</v>
      </c>
      <c r="AE103">
        <f t="shared" si="31"/>
        <v>18</v>
      </c>
      <c r="AF103" t="str">
        <f t="shared" si="32"/>
        <v>Y</v>
      </c>
      <c r="AG103" t="str">
        <f t="shared" si="33"/>
        <v>F</v>
      </c>
      <c r="AH103" t="str">
        <f t="shared" si="34"/>
        <v/>
      </c>
      <c r="AL103" t="str">
        <f>IF($B103="","",VLOOKUP($B103,'Object Info'!$A$2:$F$13,6,0))</f>
        <v>spread_statement_record</v>
      </c>
      <c r="AM103" t="str">
        <f t="shared" si="35"/>
        <v>Linked_Spread_Statement_Record</v>
      </c>
      <c r="AN103" t="str">
        <f t="shared" si="36"/>
        <v>STRING</v>
      </c>
      <c r="AO103">
        <f t="shared" si="37"/>
        <v>18</v>
      </c>
      <c r="AP103" t="str">
        <f t="shared" si="38"/>
        <v>Y</v>
      </c>
      <c r="AQ103" t="str">
        <f t="shared" si="39"/>
        <v>F</v>
      </c>
    </row>
    <row r="104" spans="1:43" x14ac:dyDescent="0.25">
      <c r="A104" t="str">
        <f t="shared" si="20"/>
        <v>LLC_BI__Spread_Statement_Record__cLLC_BI__Linked_Spread_Statement_Total_Group__c</v>
      </c>
      <c r="B104" t="s">
        <v>90</v>
      </c>
      <c r="C104" t="str">
        <f>_xlfn.IFNA(VLOOKUP($A104,nCino_DMW!$A$2:$AI$358,7,0),"")</f>
        <v>Spread Statement Record</v>
      </c>
      <c r="D104" t="s">
        <v>601</v>
      </c>
      <c r="E104" t="str">
        <f>_xlfn.IFNA(VLOOKUP($A104,nCino_DMW!$A$2:$AI$358,9,0),"")</f>
        <v>Linked Spread Statement Total Group</v>
      </c>
      <c r="F104" t="str">
        <f>_xlfn.IFNA(VLOOKUP($A104,nCino_DMW!$A$1:$AI$358,12,0),"")</f>
        <v>This field is optional and manually updated. If set then this spread statement record is read-only and linked to the referenced spread statement record.</v>
      </c>
      <c r="G104" t="str">
        <f>_xlfn.IFNA(IF(VLOOKUP($A104,nCino_DMW!$A$1:$AI$358,13,0)=0,"", VLOOKUP($A104,nCino_DMW!$A$1:$AI$358,13,0)),"")</f>
        <v>Lookup(Spread Statement Total Group)</v>
      </c>
      <c r="H104" t="str">
        <f>_xlfn.IFNA(IF(VLOOKUP($A104,nCino_DevProc!$A$2:$S$352,8,0)=0,"", VLOOKUP($A104,nCino_DevProc!$A$2:$S$352,8,0)),"")</f>
        <v>reference(LLC_BI__Spread_Statement_Record_Total__c)</v>
      </c>
      <c r="I104">
        <f>_xlfn.IFNA(IF(VLOOKUP($A104,nCino_DMW!$A$1:$AI$358,2,0)=0,"", VLOOKUP($A104,nCino_DMW!$A$1:$AI$358,2,0)),"")</f>
        <v>18</v>
      </c>
      <c r="J104">
        <f>IF(OR(D104=0, IFERROR(VLOOKUP($A104,nCino_DevProc!$A$2:$S$352,2,0),0)=0),"", VLOOKUP($A104,nCino_DevProc!$A$2:$S$352,2,0))</f>
        <v>18</v>
      </c>
      <c r="K104" t="str">
        <f>IFERROR(IF(VLOOKUP($A104,nCino_DMW!$A$1:$AI$358,22,0)="Y", "N", IF(VLOOKUP($A104,nCino_DMW!$A$1:$AI$358,22,0)="N",  "Y", "")),"")</f>
        <v>Y</v>
      </c>
      <c r="L104" t="str">
        <f>_xlfn.IFNA(IF(VLOOKUP($A104,nCino_DevProc!$A$2:$S$352,8,0)=TRUE(), "Y", "N"),"")</f>
        <v>N</v>
      </c>
      <c r="M104" t="str">
        <f>IFERROR(IF(VLOOKUP($A104,nCino_DevProc!$A$2:$S$352,18,0)=TRUE(), "E", IF(D104="Id", "P", IF(OR(LEFT(G104, 6) = "Lookup", LEFT(G104, 6) ="Master"), "F",""))),"")</f>
        <v>F</v>
      </c>
      <c r="N104" t="str">
        <f>_xlfn.IFNA(IF(VLOOKUP($A104,nCino_DMW!$A$1:$AI$358,4,0)="System generated", "Y", "N"),"")</f>
        <v>N</v>
      </c>
      <c r="O104" t="str">
        <f>IF(LEFT(G104,6)="lookup", G104,IF(OR(D104=0, IFERROR(VLOOKUP($A104,nCino_DevProc!$A$2:$S$352,18,0),0)=0),"", VLOOKUP($A104,nCino_DevProc!$A$2:$S$352,18,0)))</f>
        <v>Lookup(Spread Statement Total Group)</v>
      </c>
      <c r="P104" t="str">
        <f>IF($B104="","",VLOOKUP($B104,'Object Info'!$A$2:$F$13,3,0))</f>
        <v>rskcsp_ds_spread_statement_record</v>
      </c>
      <c r="Q104" t="str">
        <f t="shared" si="21"/>
        <v>LLC_BI__Linked_Spread_Statement_Total_Group__c</v>
      </c>
      <c r="R104" t="s">
        <v>158</v>
      </c>
      <c r="S104" t="str">
        <f t="shared" si="22"/>
        <v>Y</v>
      </c>
      <c r="T104" t="str">
        <f>IF($B104="","",VLOOKUP($B104,'Object Info'!$A$2:$F$13,4,0))</f>
        <v>rskcsp_ds_spread_statement_record_staging</v>
      </c>
      <c r="U104" t="str">
        <f t="shared" si="23"/>
        <v>LLC_BI__Linked_Spread_Statement_Total_Group__c</v>
      </c>
      <c r="V104" t="str">
        <f>IF(OR(LEFT(H104,9)="reference", D104=""),"STRING",VLOOKUP($H104,'DataType Conversion'!$A$8:$I$37,3,0))</f>
        <v>STRING</v>
      </c>
      <c r="W104">
        <f t="shared" si="24"/>
        <v>18</v>
      </c>
      <c r="X104" t="str">
        <f t="shared" si="25"/>
        <v>Y</v>
      </c>
      <c r="Y104" t="str">
        <f t="shared" si="26"/>
        <v/>
      </c>
      <c r="Z104" t="str">
        <f t="shared" si="27"/>
        <v>N</v>
      </c>
      <c r="AA104" t="str">
        <f t="shared" si="28"/>
        <v/>
      </c>
      <c r="AB104" t="str">
        <f>IF($B104="","",VLOOKUP($B104,'Object Info'!$A$2:$F$13,5,0))</f>
        <v>rskcsp_ds_spread_statement_record_curated</v>
      </c>
      <c r="AC104" t="str">
        <f t="shared" si="29"/>
        <v>LLC_BI__Linked_Spread_Statement_Total_Group__c</v>
      </c>
      <c r="AD104" t="str">
        <f t="shared" si="30"/>
        <v>STRING</v>
      </c>
      <c r="AE104">
        <f t="shared" si="31"/>
        <v>18</v>
      </c>
      <c r="AF104" t="str">
        <f t="shared" si="32"/>
        <v>Y</v>
      </c>
      <c r="AG104" t="str">
        <f t="shared" si="33"/>
        <v>F</v>
      </c>
      <c r="AH104" t="str">
        <f t="shared" si="34"/>
        <v/>
      </c>
      <c r="AL104" t="str">
        <f>IF($B104="","",VLOOKUP($B104,'Object Info'!$A$2:$F$13,6,0))</f>
        <v>spread_statement_record</v>
      </c>
      <c r="AM104" t="str">
        <f t="shared" si="35"/>
        <v>Linked_Spread_Statement_Total_Group</v>
      </c>
      <c r="AN104" t="str">
        <f t="shared" si="36"/>
        <v>STRING</v>
      </c>
      <c r="AO104">
        <f t="shared" si="37"/>
        <v>18</v>
      </c>
      <c r="AP104" t="str">
        <f t="shared" si="38"/>
        <v>Y</v>
      </c>
      <c r="AQ104" t="str">
        <f t="shared" si="39"/>
        <v>F</v>
      </c>
    </row>
    <row r="105" spans="1:43" x14ac:dyDescent="0.25">
      <c r="A105" t="str">
        <f t="shared" si="20"/>
        <v>LLC_BI__Spread_Statement_Record__cLLC_BI__lookupKey__c</v>
      </c>
      <c r="B105" t="s">
        <v>90</v>
      </c>
      <c r="C105" t="str">
        <f>_xlfn.IFNA(VLOOKUP($A105,nCino_DMW!$A$2:$AI$358,7,0),"")</f>
        <v>Spread Statement Record</v>
      </c>
      <c r="D105" t="s">
        <v>192</v>
      </c>
      <c r="E105" t="str">
        <f>_xlfn.IFNA(VLOOKUP($A105,nCino_DMW!$A$2:$AI$358,9,0),"")</f>
        <v>lookupKey</v>
      </c>
      <c r="F105" t="str">
        <f>_xlfn.IFNA(VLOOKUP($A105,nCino_DMW!$A$1:$AI$358,12,0),"")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05" t="str">
        <f>_xlfn.IFNA(IF(VLOOKUP($A105,nCino_DMW!$A$1:$AI$358,13,0)=0,"", VLOOKUP($A105,nCino_DMW!$A$1:$AI$358,13,0)),"")</f>
        <v>Text (External ID) (Unique Case Insensitive)</v>
      </c>
      <c r="H105" t="str">
        <f>_xlfn.IFNA(IF(VLOOKUP($A105,nCino_DevProc!$A$2:$S$352,8,0)=0,"", VLOOKUP($A105,nCino_DevProc!$A$2:$S$352,8,0)),"")</f>
        <v>string</v>
      </c>
      <c r="I105">
        <f>_xlfn.IFNA(IF(VLOOKUP($A105,nCino_DMW!$A$1:$AI$358,2,0)=0,"", VLOOKUP($A105,nCino_DMW!$A$1:$AI$358,2,0)),"")</f>
        <v>255</v>
      </c>
      <c r="J105">
        <f>IF(OR(D105=0, IFERROR(VLOOKUP($A105,nCino_DevProc!$A$2:$S$352,2,0),0)=0),"", VLOOKUP($A105,nCino_DevProc!$A$2:$S$352,2,0))</f>
        <v>255</v>
      </c>
      <c r="K105" t="str">
        <f>IFERROR(IF(VLOOKUP($A105,nCino_DMW!$A$1:$AI$358,22,0)="Y", "N", IF(VLOOKUP($A105,nCino_DMW!$A$1:$AI$358,22,0)="N",  "Y", "")),"")</f>
        <v>Y</v>
      </c>
      <c r="L105" t="str">
        <f>_xlfn.IFNA(IF(VLOOKUP($A105,nCino_DevProc!$A$2:$S$352,8,0)=TRUE(), "Y", "N"),"")</f>
        <v>N</v>
      </c>
      <c r="M105" t="str">
        <f>IFERROR(IF(VLOOKUP($A105,nCino_DevProc!$A$2:$S$352,18,0)=TRUE(), "E", IF(D105="Id", "P", IF(OR(LEFT(G105, 6) = "Lookup", LEFT(G105, 6) ="Master"), "F",""))),"")</f>
        <v/>
      </c>
      <c r="N105" t="str">
        <f>_xlfn.IFNA(IF(VLOOKUP($A105,nCino_DMW!$A$1:$AI$358,4,0)="System generated", "Y", "N"),"")</f>
        <v>N</v>
      </c>
      <c r="O105" t="str">
        <f>IF(LEFT(G105,6)="lookup", G105,IF(OR(D105=0, IFERROR(VLOOKUP($A105,nCino_DevProc!$A$2:$S$352,18,0),0)=0),"", VLOOKUP($A105,nCino_DevProc!$A$2:$S$352,18,0)))</f>
        <v/>
      </c>
      <c r="P105" t="str">
        <f>IF($B105="","",VLOOKUP($B105,'Object Info'!$A$2:$F$13,3,0))</f>
        <v>rskcsp_ds_spread_statement_record</v>
      </c>
      <c r="Q105" t="str">
        <f t="shared" si="21"/>
        <v>LLC_BI__lookupKey__c</v>
      </c>
      <c r="R105" t="s">
        <v>158</v>
      </c>
      <c r="S105" t="str">
        <f t="shared" si="22"/>
        <v>Y</v>
      </c>
      <c r="T105" t="str">
        <f>IF($B105="","",VLOOKUP($B105,'Object Info'!$A$2:$F$13,4,0))</f>
        <v>rskcsp_ds_spread_statement_record_staging</v>
      </c>
      <c r="U105" t="str">
        <f t="shared" si="23"/>
        <v>LLC_BI__lookupKey__c</v>
      </c>
      <c r="V105" t="str">
        <f>IF(OR(LEFT(H105,9)="reference", D105=""),"STRING",VLOOKUP($H105,'DataType Conversion'!$A$8:$I$37,3,0))</f>
        <v>STRING</v>
      </c>
      <c r="W105">
        <f t="shared" si="24"/>
        <v>255</v>
      </c>
      <c r="X105" t="str">
        <f t="shared" si="25"/>
        <v>Y</v>
      </c>
      <c r="Y105" t="str">
        <f t="shared" si="26"/>
        <v/>
      </c>
      <c r="Z105" t="str">
        <f t="shared" si="27"/>
        <v>N</v>
      </c>
      <c r="AA105" t="str">
        <f t="shared" si="28"/>
        <v/>
      </c>
      <c r="AB105" t="str">
        <f>IF($B105="","",VLOOKUP($B105,'Object Info'!$A$2:$F$13,5,0))</f>
        <v>rskcsp_ds_spread_statement_record_curated</v>
      </c>
      <c r="AC105" t="str">
        <f t="shared" si="29"/>
        <v>LLC_BI__lookupKey__c</v>
      </c>
      <c r="AD105" t="str">
        <f t="shared" si="30"/>
        <v>STRING</v>
      </c>
      <c r="AE105">
        <f t="shared" si="31"/>
        <v>255</v>
      </c>
      <c r="AF105" t="str">
        <f t="shared" si="32"/>
        <v>Y</v>
      </c>
      <c r="AG105" t="str">
        <f t="shared" si="33"/>
        <v/>
      </c>
      <c r="AH105" t="str">
        <f t="shared" si="34"/>
        <v/>
      </c>
      <c r="AL105" t="str">
        <f>IF($B105="","",VLOOKUP($B105,'Object Info'!$A$2:$F$13,6,0))</f>
        <v>spread_statement_record</v>
      </c>
      <c r="AM105" t="str">
        <f t="shared" si="35"/>
        <v>lookupKey</v>
      </c>
      <c r="AN105" t="str">
        <f t="shared" si="36"/>
        <v>STRING</v>
      </c>
      <c r="AO105">
        <f t="shared" si="37"/>
        <v>255</v>
      </c>
      <c r="AP105" t="str">
        <f t="shared" si="38"/>
        <v>Y</v>
      </c>
      <c r="AQ105" t="str">
        <f t="shared" si="39"/>
        <v/>
      </c>
    </row>
    <row r="106" spans="1:43" x14ac:dyDescent="0.25">
      <c r="A106" t="str">
        <f t="shared" si="20"/>
        <v>LLC_BI__Spread_Statement_Record__cLLC_BI__Operation__c</v>
      </c>
      <c r="B106" t="s">
        <v>90</v>
      </c>
      <c r="C106" t="str">
        <f>_xlfn.IFNA(VLOOKUP($A106,nCino_DMW!$A$2:$AI$358,7,0),"")</f>
        <v>Spread Statement Record</v>
      </c>
      <c r="D106" t="s">
        <v>620</v>
      </c>
      <c r="E106" t="str">
        <f>_xlfn.IFNA(VLOOKUP($A106,nCino_DMW!$A$2:$AI$358,9,0),"")</f>
        <v>Operation</v>
      </c>
      <c r="F106" t="str">
        <f>_xlfn.IFNA(VLOOKUP($A106,nCino_DMW!$A$1:$AI$358,12,0),"")</f>
        <v>This field is optional. It is driven by user selection within the spreading application. It indicates what type of mathematical operation should be performed on the spread statement record (chart of account) this spread statement record represents.</v>
      </c>
      <c r="G106" t="str">
        <f>_xlfn.IFNA(IF(VLOOKUP($A106,nCino_DMW!$A$1:$AI$358,13,0)=0,"", VLOOKUP($A106,nCino_DMW!$A$1:$AI$358,13,0)),"")</f>
        <v>Picklist</v>
      </c>
      <c r="H106" t="str">
        <f>_xlfn.IFNA(IF(VLOOKUP($A106,nCino_DevProc!$A$2:$S$352,8,0)=0,"", VLOOKUP($A106,nCino_DevProc!$A$2:$S$352,8,0)),"")</f>
        <v>picklist</v>
      </c>
      <c r="I106" t="str">
        <f>_xlfn.IFNA(IF(VLOOKUP($A106,nCino_DMW!$A$1:$AI$358,2,0)=0,"", VLOOKUP($A106,nCino_DMW!$A$1:$AI$358,2,0)),"")</f>
        <v>See picklist options for lengths</v>
      </c>
      <c r="J106">
        <f>IF(OR(D106=0, IFERROR(VLOOKUP($A106,nCino_DevProc!$A$2:$S$352,2,0),0)=0),"", VLOOKUP($A106,nCino_DevProc!$A$2:$S$352,2,0))</f>
        <v>255</v>
      </c>
      <c r="K106" t="str">
        <f>IFERROR(IF(VLOOKUP($A106,nCino_DMW!$A$1:$AI$358,22,0)="Y", "N", IF(VLOOKUP($A106,nCino_DMW!$A$1:$AI$358,22,0)="N",  "Y", "")),"")</f>
        <v>Y</v>
      </c>
      <c r="L106" t="str">
        <f>_xlfn.IFNA(IF(VLOOKUP($A106,nCino_DevProc!$A$2:$S$352,8,0)=TRUE(), "Y", "N"),"")</f>
        <v>N</v>
      </c>
      <c r="M106" t="str">
        <f>IFERROR(IF(VLOOKUP($A106,nCino_DevProc!$A$2:$S$352,18,0)=TRUE(), "E", IF(D106="Id", "P", IF(OR(LEFT(G106, 6) = "Lookup", LEFT(G106, 6) ="Master"), "F",""))),"")</f>
        <v/>
      </c>
      <c r="N106" t="str">
        <f>_xlfn.IFNA(IF(VLOOKUP($A106,nCino_DMW!$A$1:$AI$358,4,0)="System generated", "Y", "N"),"")</f>
        <v>N</v>
      </c>
      <c r="O106" t="str">
        <f>IF(LEFT(G106,6)="lookup", G106,IF(OR(D106=0, IFERROR(VLOOKUP($A106,nCino_DevProc!$A$2:$S$352,18,0),0)=0),"", VLOOKUP($A106,nCino_DevProc!$A$2:$S$352,18,0)))</f>
        <v/>
      </c>
      <c r="P106" t="str">
        <f>IF($B106="","",VLOOKUP($B106,'Object Info'!$A$2:$F$13,3,0))</f>
        <v>rskcsp_ds_spread_statement_record</v>
      </c>
      <c r="Q106" t="str">
        <f t="shared" si="21"/>
        <v>LLC_BI__Operation__c</v>
      </c>
      <c r="R106" t="s">
        <v>158</v>
      </c>
      <c r="S106" t="str">
        <f t="shared" si="22"/>
        <v>Y</v>
      </c>
      <c r="T106" t="str">
        <f>IF($B106="","",VLOOKUP($B106,'Object Info'!$A$2:$F$13,4,0))</f>
        <v>rskcsp_ds_spread_statement_record_staging</v>
      </c>
      <c r="U106" t="str">
        <f t="shared" si="23"/>
        <v>LLC_BI__Operation__c</v>
      </c>
      <c r="V106" t="str">
        <f>IF(OR(LEFT(H106,9)="reference", D106=""),"STRING",VLOOKUP($H106,'DataType Conversion'!$A$8:$I$37,3,0))</f>
        <v>STRING</v>
      </c>
      <c r="W106">
        <f t="shared" si="24"/>
        <v>255</v>
      </c>
      <c r="X106" t="str">
        <f t="shared" si="25"/>
        <v>Y</v>
      </c>
      <c r="Y106" t="str">
        <f t="shared" si="26"/>
        <v/>
      </c>
      <c r="Z106" t="str">
        <f t="shared" si="27"/>
        <v>Y</v>
      </c>
      <c r="AA106" t="str">
        <f t="shared" si="28"/>
        <v/>
      </c>
      <c r="AB106" t="str">
        <f>IF($B106="","",VLOOKUP($B106,'Object Info'!$A$2:$F$13,5,0))</f>
        <v>rskcsp_ds_spread_statement_record_curated</v>
      </c>
      <c r="AC106" t="str">
        <f t="shared" si="29"/>
        <v>LLC_BI__Operation__c</v>
      </c>
      <c r="AD106" t="str">
        <f t="shared" si="30"/>
        <v>STRING</v>
      </c>
      <c r="AE106">
        <f t="shared" si="31"/>
        <v>255</v>
      </c>
      <c r="AF106" t="str">
        <f t="shared" si="32"/>
        <v>Y</v>
      </c>
      <c r="AG106" t="str">
        <f t="shared" si="33"/>
        <v/>
      </c>
      <c r="AH106" t="str">
        <f t="shared" si="34"/>
        <v/>
      </c>
      <c r="AL106" t="str">
        <f>IF($B106="","",VLOOKUP($B106,'Object Info'!$A$2:$F$13,6,0))</f>
        <v>spread_statement_record</v>
      </c>
      <c r="AM106" t="str">
        <f t="shared" si="35"/>
        <v>Operation</v>
      </c>
      <c r="AN106" t="str">
        <f t="shared" si="36"/>
        <v>STRING</v>
      </c>
      <c r="AO106">
        <f t="shared" si="37"/>
        <v>255</v>
      </c>
      <c r="AP106" t="str">
        <f t="shared" si="38"/>
        <v>Y</v>
      </c>
      <c r="AQ106" t="str">
        <f t="shared" si="39"/>
        <v/>
      </c>
    </row>
    <row r="107" spans="1:43" x14ac:dyDescent="0.25">
      <c r="A107" t="str">
        <f t="shared" si="20"/>
        <v>LLC_BI__Spread_Statement_Record__cLLC_BI__Operation_Add__c</v>
      </c>
      <c r="B107" t="s">
        <v>90</v>
      </c>
      <c r="C107" t="str">
        <f>_xlfn.IFNA(VLOOKUP($A107,nCino_DMW!$A$2:$AI$358,7,0),"")</f>
        <v>Spread Statement Record</v>
      </c>
      <c r="D107" t="s">
        <v>604</v>
      </c>
      <c r="E107" t="str">
        <f>_xlfn.IFNA(VLOOKUP($A107,nCino_DMW!$A$2:$AI$358,9,0),"")</f>
        <v>Operation Add</v>
      </c>
      <c r="F107" t="str">
        <f>_xlfn.IFNA(VLOOKUP($A107,nCino_DMW!$A$1:$AI$358,12,0),"")</f>
        <v>This field is optional. It is driven by the "LLC_BI__Operation__c" field. When enabled, the value for this spread statement record (chart of account) is added to the currently calculated value in the group. When disabled, this field does nothing. This field is enabled whenever "LLC_BI__Operation__c" is blank or set to "ADD"</v>
      </c>
      <c r="G107" t="str">
        <f>_xlfn.IFNA(IF(VLOOKUP($A107,nCino_DMW!$A$1:$AI$358,13,0)=0,"", VLOOKUP($A107,nCino_DMW!$A$1:$AI$358,13,0)),"")</f>
        <v>Formula (Checkbox)</v>
      </c>
      <c r="H107" t="str">
        <f>_xlfn.IFNA(IF(VLOOKUP($A107,nCino_DevProc!$A$2:$S$352,8,0)=0,"", VLOOKUP($A107,nCino_DevProc!$A$2:$S$352,8,0)),"")</f>
        <v>boolean</v>
      </c>
      <c r="I107">
        <f>_xlfn.IFNA(IF(VLOOKUP($A107,nCino_DMW!$A$1:$AI$358,2,0)=0,"", VLOOKUP($A107,nCino_DMW!$A$1:$AI$358,2,0)),"")</f>
        <v>4</v>
      </c>
      <c r="J107" t="str">
        <f>IF(OR(D107=0, IFERROR(VLOOKUP($A107,nCino_DevProc!$A$2:$S$352,2,0),0)=0),"", VLOOKUP($A107,nCino_DevProc!$A$2:$S$352,2,0))</f>
        <v/>
      </c>
      <c r="K107" t="str">
        <f>IFERROR(IF(VLOOKUP($A107,nCino_DMW!$A$1:$AI$358,22,0)="Y", "N", IF(VLOOKUP($A107,nCino_DMW!$A$1:$AI$358,22,0)="N",  "Y", "")),"")</f>
        <v>Y</v>
      </c>
      <c r="L107" t="str">
        <f>_xlfn.IFNA(IF(VLOOKUP($A107,nCino_DevProc!$A$2:$S$352,8,0)=TRUE(), "Y", "N"),"")</f>
        <v>N</v>
      </c>
      <c r="M107" t="str">
        <f>IFERROR(IF(VLOOKUP($A107,nCino_DevProc!$A$2:$S$352,18,0)=TRUE(), "E", IF(D107="Id", "P", IF(OR(LEFT(G107, 6) = "Lookup", LEFT(G107, 6) ="Master"), "F",""))),"")</f>
        <v/>
      </c>
      <c r="N107" t="str">
        <f>_xlfn.IFNA(IF(VLOOKUP($A107,nCino_DMW!$A$1:$AI$358,4,0)="System generated", "Y", "N"),"")</f>
        <v>N</v>
      </c>
      <c r="O107" t="str">
        <f>IF(LEFT(G107,6)="lookup", G107,IF(OR(D107=0, IFERROR(VLOOKUP($A107,nCino_DevProc!$A$2:$S$352,18,0),0)=0),"", VLOOKUP($A107,nCino_DevProc!$A$2:$S$352,18,0)))</f>
        <v>OR( ISBLANK( TEXT(LLC_BI__Operation__c) ) ,ISPICKVAL(LLC_BI__Operation__c, 'ADD'))</v>
      </c>
      <c r="P107" t="str">
        <f>IF($B107="","",VLOOKUP($B107,'Object Info'!$A$2:$F$13,3,0))</f>
        <v>rskcsp_ds_spread_statement_record</v>
      </c>
      <c r="Q107" t="str">
        <f t="shared" si="21"/>
        <v>LLC_BI__Operation_Add__c</v>
      </c>
      <c r="R107" t="s">
        <v>158</v>
      </c>
      <c r="S107" t="str">
        <f t="shared" si="22"/>
        <v>Y</v>
      </c>
      <c r="T107" t="str">
        <f>IF($B107="","",VLOOKUP($B107,'Object Info'!$A$2:$F$13,4,0))</f>
        <v>rskcsp_ds_spread_statement_record_staging</v>
      </c>
      <c r="U107" t="str">
        <f t="shared" si="23"/>
        <v>LLC_BI__Operation_Add__c</v>
      </c>
      <c r="V107" t="str">
        <f>IF(OR(LEFT(H107,9)="reference", D107=""),"STRING",VLOOKUP($H107,'DataType Conversion'!$A$8:$I$37,3,0))</f>
        <v>BOOL</v>
      </c>
      <c r="W107" t="str">
        <f t="shared" si="24"/>
        <v/>
      </c>
      <c r="X107" t="str">
        <f t="shared" si="25"/>
        <v>Y</v>
      </c>
      <c r="Y107" t="str">
        <f t="shared" si="26"/>
        <v/>
      </c>
      <c r="Z107" t="str">
        <f t="shared" si="27"/>
        <v>N</v>
      </c>
      <c r="AA107" t="str">
        <f t="shared" si="28"/>
        <v/>
      </c>
      <c r="AB107" t="str">
        <f>IF($B107="","",VLOOKUP($B107,'Object Info'!$A$2:$F$13,5,0))</f>
        <v>rskcsp_ds_spread_statement_record_curated</v>
      </c>
      <c r="AC107" t="str">
        <f t="shared" si="29"/>
        <v>LLC_BI__Operation_Add__c</v>
      </c>
      <c r="AD107" t="str">
        <f t="shared" si="30"/>
        <v>BOOL</v>
      </c>
      <c r="AE107" t="str">
        <f t="shared" si="31"/>
        <v/>
      </c>
      <c r="AF107" t="str">
        <f t="shared" si="32"/>
        <v>Y</v>
      </c>
      <c r="AG107" t="str">
        <f t="shared" si="33"/>
        <v/>
      </c>
      <c r="AH107" t="str">
        <f t="shared" si="34"/>
        <v/>
      </c>
      <c r="AL107" t="str">
        <f>IF($B107="","",VLOOKUP($B107,'Object Info'!$A$2:$F$13,6,0))</f>
        <v>spread_statement_record</v>
      </c>
      <c r="AM107" t="str">
        <f t="shared" si="35"/>
        <v>Operation_Add</v>
      </c>
      <c r="AN107" t="str">
        <f t="shared" si="36"/>
        <v>BOOL</v>
      </c>
      <c r="AO107" t="str">
        <f t="shared" si="37"/>
        <v/>
      </c>
      <c r="AP107" t="str">
        <f t="shared" si="38"/>
        <v>Y</v>
      </c>
      <c r="AQ107" t="str">
        <f t="shared" si="39"/>
        <v/>
      </c>
    </row>
    <row r="108" spans="1:43" x14ac:dyDescent="0.25">
      <c r="A108" t="str">
        <f t="shared" si="20"/>
        <v>LLC_BI__Spread_Statement_Record__cLLC_BI__Operation_Divide__c</v>
      </c>
      <c r="B108" t="s">
        <v>90</v>
      </c>
      <c r="C108" t="str">
        <f>_xlfn.IFNA(VLOOKUP($A108,nCino_DMW!$A$2:$AI$358,7,0),"")</f>
        <v>Spread Statement Record</v>
      </c>
      <c r="D108" t="s">
        <v>608</v>
      </c>
      <c r="E108" t="str">
        <f>_xlfn.IFNA(VLOOKUP($A108,nCino_DMW!$A$2:$AI$358,9,0),"")</f>
        <v>Operation Divide</v>
      </c>
      <c r="F108" t="str">
        <f>_xlfn.IFNA(VLOOKUP($A108,nCino_DMW!$A$1:$AI$358,12,0),"")</f>
        <v>This field is optional. It is driven by the "LLC_BI__Operation__c" field. When enabled, the currently calculated value in the group is divided by the value for this spread statement record (chart of account). When disabled, this field does nothing. This field is enabled whenever "LLC_BI__Operation__c" is set to "DIVIDE"</v>
      </c>
      <c r="G108" t="str">
        <f>_xlfn.IFNA(IF(VLOOKUP($A108,nCino_DMW!$A$1:$AI$358,13,0)=0,"", VLOOKUP($A108,nCino_DMW!$A$1:$AI$358,13,0)),"")</f>
        <v>Formula (Checkbox)</v>
      </c>
      <c r="H108" t="str">
        <f>_xlfn.IFNA(IF(VLOOKUP($A108,nCino_DevProc!$A$2:$S$352,8,0)=0,"", VLOOKUP($A108,nCino_DevProc!$A$2:$S$352,8,0)),"")</f>
        <v>boolean</v>
      </c>
      <c r="I108">
        <f>_xlfn.IFNA(IF(VLOOKUP($A108,nCino_DMW!$A$1:$AI$358,2,0)=0,"", VLOOKUP($A108,nCino_DMW!$A$1:$AI$358,2,0)),"")</f>
        <v>4</v>
      </c>
      <c r="J108" t="str">
        <f>IF(OR(D108=0, IFERROR(VLOOKUP($A108,nCino_DevProc!$A$2:$S$352,2,0),0)=0),"", VLOOKUP($A108,nCino_DevProc!$A$2:$S$352,2,0))</f>
        <v/>
      </c>
      <c r="K108" t="str">
        <f>IFERROR(IF(VLOOKUP($A108,nCino_DMW!$A$1:$AI$358,22,0)="Y", "N", IF(VLOOKUP($A108,nCino_DMW!$A$1:$AI$358,22,0)="N",  "Y", "")),"")</f>
        <v>Y</v>
      </c>
      <c r="L108" t="str">
        <f>_xlfn.IFNA(IF(VLOOKUP($A108,nCino_DevProc!$A$2:$S$352,8,0)=TRUE(), "Y", "N"),"")</f>
        <v>N</v>
      </c>
      <c r="M108" t="str">
        <f>IFERROR(IF(VLOOKUP($A108,nCino_DevProc!$A$2:$S$352,18,0)=TRUE(), "E", IF(D108="Id", "P", IF(OR(LEFT(G108, 6) = "Lookup", LEFT(G108, 6) ="Master"), "F",""))),"")</f>
        <v/>
      </c>
      <c r="N108" t="str">
        <f>_xlfn.IFNA(IF(VLOOKUP($A108,nCino_DMW!$A$1:$AI$358,4,0)="System generated", "Y", "N"),"")</f>
        <v>N</v>
      </c>
      <c r="O108" t="str">
        <f>IF(LEFT(G108,6)="lookup", G108,IF(OR(D108=0, IFERROR(VLOOKUP($A108,nCino_DevProc!$A$2:$S$352,18,0),0)=0),"", VLOOKUP($A108,nCino_DevProc!$A$2:$S$352,18,0)))</f>
        <v>ISPICKVAL(LLC_BI__Operation__c, 'DIVIDE')</v>
      </c>
      <c r="P108" t="str">
        <f>IF($B108="","",VLOOKUP($B108,'Object Info'!$A$2:$F$13,3,0))</f>
        <v>rskcsp_ds_spread_statement_record</v>
      </c>
      <c r="Q108" t="str">
        <f t="shared" si="21"/>
        <v>LLC_BI__Operation_Divide__c</v>
      </c>
      <c r="R108" t="s">
        <v>158</v>
      </c>
      <c r="S108" t="str">
        <f t="shared" si="22"/>
        <v>Y</v>
      </c>
      <c r="T108" t="str">
        <f>IF($B108="","",VLOOKUP($B108,'Object Info'!$A$2:$F$13,4,0))</f>
        <v>rskcsp_ds_spread_statement_record_staging</v>
      </c>
      <c r="U108" t="str">
        <f t="shared" si="23"/>
        <v>LLC_BI__Operation_Divide__c</v>
      </c>
      <c r="V108" t="str">
        <f>IF(OR(LEFT(H108,9)="reference", D108=""),"STRING",VLOOKUP($H108,'DataType Conversion'!$A$8:$I$37,3,0))</f>
        <v>BOOL</v>
      </c>
      <c r="W108" t="str">
        <f t="shared" si="24"/>
        <v/>
      </c>
      <c r="X108" t="str">
        <f t="shared" si="25"/>
        <v>Y</v>
      </c>
      <c r="Y108" t="str">
        <f t="shared" si="26"/>
        <v/>
      </c>
      <c r="Z108" t="str">
        <f t="shared" si="27"/>
        <v>N</v>
      </c>
      <c r="AA108" t="str">
        <f t="shared" si="28"/>
        <v/>
      </c>
      <c r="AB108" t="str">
        <f>IF($B108="","",VLOOKUP($B108,'Object Info'!$A$2:$F$13,5,0))</f>
        <v>rskcsp_ds_spread_statement_record_curated</v>
      </c>
      <c r="AC108" t="str">
        <f t="shared" si="29"/>
        <v>LLC_BI__Operation_Divide__c</v>
      </c>
      <c r="AD108" t="str">
        <f t="shared" si="30"/>
        <v>BOOL</v>
      </c>
      <c r="AE108" t="str">
        <f t="shared" si="31"/>
        <v/>
      </c>
      <c r="AF108" t="str">
        <f t="shared" si="32"/>
        <v>Y</v>
      </c>
      <c r="AG108" t="str">
        <f t="shared" si="33"/>
        <v/>
      </c>
      <c r="AH108" t="str">
        <f t="shared" si="34"/>
        <v/>
      </c>
      <c r="AL108" t="str">
        <f>IF($B108="","",VLOOKUP($B108,'Object Info'!$A$2:$F$13,6,0))</f>
        <v>spread_statement_record</v>
      </c>
      <c r="AM108" t="str">
        <f t="shared" si="35"/>
        <v>Operation_Divide</v>
      </c>
      <c r="AN108" t="str">
        <f t="shared" si="36"/>
        <v>BOOL</v>
      </c>
      <c r="AO108" t="str">
        <f t="shared" si="37"/>
        <v/>
      </c>
      <c r="AP108" t="str">
        <f t="shared" si="38"/>
        <v>Y</v>
      </c>
      <c r="AQ108" t="str">
        <f t="shared" si="39"/>
        <v/>
      </c>
    </row>
    <row r="109" spans="1:43" x14ac:dyDescent="0.25">
      <c r="A109" t="str">
        <f t="shared" si="20"/>
        <v>LLC_BI__Spread_Statement_Record__cLLC_BI__Operation_Multiply__c</v>
      </c>
      <c r="B109" t="s">
        <v>90</v>
      </c>
      <c r="C109" t="str">
        <f>_xlfn.IFNA(VLOOKUP($A109,nCino_DMW!$A$2:$AI$358,7,0),"")</f>
        <v>Spread Statement Record</v>
      </c>
      <c r="D109" t="s">
        <v>612</v>
      </c>
      <c r="E109" t="str">
        <f>_xlfn.IFNA(VLOOKUP($A109,nCino_DMW!$A$2:$AI$358,9,0),"")</f>
        <v>Operation Multiply</v>
      </c>
      <c r="F109" t="str">
        <f>_xlfn.IFNA(VLOOKUP($A109,nCino_DMW!$A$1:$AI$358,12,0),"")</f>
        <v>This field is optional. It is driven by the "LLC_BI__Operation__c" field. When enabled, the value for this spread statement record (chart of account) is multiplied to the currently calculated value in the group. When disabled, this field does nothing. This field is enabled whenever "LLC_BI__Operation__c" is "MULTIPLY"</v>
      </c>
      <c r="G109" t="str">
        <f>_xlfn.IFNA(IF(VLOOKUP($A109,nCino_DMW!$A$1:$AI$358,13,0)=0,"", VLOOKUP($A109,nCino_DMW!$A$1:$AI$358,13,0)),"")</f>
        <v>Formula (Checkbox)</v>
      </c>
      <c r="H109" t="str">
        <f>_xlfn.IFNA(IF(VLOOKUP($A109,nCino_DevProc!$A$2:$S$352,8,0)=0,"", VLOOKUP($A109,nCino_DevProc!$A$2:$S$352,8,0)),"")</f>
        <v>boolean</v>
      </c>
      <c r="I109">
        <f>_xlfn.IFNA(IF(VLOOKUP($A109,nCino_DMW!$A$1:$AI$358,2,0)=0,"", VLOOKUP($A109,nCino_DMW!$A$1:$AI$358,2,0)),"")</f>
        <v>4</v>
      </c>
      <c r="J109" t="str">
        <f>IF(OR(D109=0, IFERROR(VLOOKUP($A109,nCino_DevProc!$A$2:$S$352,2,0),0)=0),"", VLOOKUP($A109,nCino_DevProc!$A$2:$S$352,2,0))</f>
        <v/>
      </c>
      <c r="K109" t="str">
        <f>IFERROR(IF(VLOOKUP($A109,nCino_DMW!$A$1:$AI$358,22,0)="Y", "N", IF(VLOOKUP($A109,nCino_DMW!$A$1:$AI$358,22,0)="N",  "Y", "")),"")</f>
        <v>Y</v>
      </c>
      <c r="L109" t="str">
        <f>_xlfn.IFNA(IF(VLOOKUP($A109,nCino_DevProc!$A$2:$S$352,8,0)=TRUE(), "Y", "N"),"")</f>
        <v>N</v>
      </c>
      <c r="M109" t="str">
        <f>IFERROR(IF(VLOOKUP($A109,nCino_DevProc!$A$2:$S$352,18,0)=TRUE(), "E", IF(D109="Id", "P", IF(OR(LEFT(G109, 6) = "Lookup", LEFT(G109, 6) ="Master"), "F",""))),"")</f>
        <v/>
      </c>
      <c r="N109" t="str">
        <f>_xlfn.IFNA(IF(VLOOKUP($A109,nCino_DMW!$A$1:$AI$358,4,0)="System generated", "Y", "N"),"")</f>
        <v>N</v>
      </c>
      <c r="O109" t="str">
        <f>IF(LEFT(G109,6)="lookup", G109,IF(OR(D109=0, IFERROR(VLOOKUP($A109,nCino_DevProc!$A$2:$S$352,18,0),0)=0),"", VLOOKUP($A109,nCino_DevProc!$A$2:$S$352,18,0)))</f>
        <v>ISPICKVAL(LLC_BI__Operation__c, 'MULTIPLY')</v>
      </c>
      <c r="P109" t="str">
        <f>IF($B109="","",VLOOKUP($B109,'Object Info'!$A$2:$F$13,3,0))</f>
        <v>rskcsp_ds_spread_statement_record</v>
      </c>
      <c r="Q109" t="str">
        <f t="shared" si="21"/>
        <v>LLC_BI__Operation_Multiply__c</v>
      </c>
      <c r="R109" t="s">
        <v>158</v>
      </c>
      <c r="S109" t="str">
        <f t="shared" si="22"/>
        <v>Y</v>
      </c>
      <c r="T109" t="str">
        <f>IF($B109="","",VLOOKUP($B109,'Object Info'!$A$2:$F$13,4,0))</f>
        <v>rskcsp_ds_spread_statement_record_staging</v>
      </c>
      <c r="U109" t="str">
        <f t="shared" si="23"/>
        <v>LLC_BI__Operation_Multiply__c</v>
      </c>
      <c r="V109" t="str">
        <f>IF(OR(LEFT(H109,9)="reference", D109=""),"STRING",VLOOKUP($H109,'DataType Conversion'!$A$8:$I$37,3,0))</f>
        <v>BOOL</v>
      </c>
      <c r="W109" t="str">
        <f t="shared" si="24"/>
        <v/>
      </c>
      <c r="X109" t="str">
        <f t="shared" si="25"/>
        <v>Y</v>
      </c>
      <c r="Y109" t="str">
        <f t="shared" si="26"/>
        <v/>
      </c>
      <c r="Z109" t="str">
        <f t="shared" si="27"/>
        <v>N</v>
      </c>
      <c r="AA109" t="str">
        <f t="shared" si="28"/>
        <v/>
      </c>
      <c r="AB109" t="str">
        <f>IF($B109="","",VLOOKUP($B109,'Object Info'!$A$2:$F$13,5,0))</f>
        <v>rskcsp_ds_spread_statement_record_curated</v>
      </c>
      <c r="AC109" t="str">
        <f t="shared" si="29"/>
        <v>LLC_BI__Operation_Multiply__c</v>
      </c>
      <c r="AD109" t="str">
        <f t="shared" si="30"/>
        <v>BOOL</v>
      </c>
      <c r="AE109" t="str">
        <f t="shared" si="31"/>
        <v/>
      </c>
      <c r="AF109" t="str">
        <f t="shared" si="32"/>
        <v>Y</v>
      </c>
      <c r="AG109" t="str">
        <f t="shared" si="33"/>
        <v/>
      </c>
      <c r="AH109" t="str">
        <f t="shared" si="34"/>
        <v/>
      </c>
      <c r="AL109" t="str">
        <f>IF($B109="","",VLOOKUP($B109,'Object Info'!$A$2:$F$13,6,0))</f>
        <v>spread_statement_record</v>
      </c>
      <c r="AM109" t="str">
        <f t="shared" si="35"/>
        <v>Operation_Multiply</v>
      </c>
      <c r="AN109" t="str">
        <f t="shared" si="36"/>
        <v>BOOL</v>
      </c>
      <c r="AO109" t="str">
        <f t="shared" si="37"/>
        <v/>
      </c>
      <c r="AP109" t="str">
        <f t="shared" si="38"/>
        <v>Y</v>
      </c>
      <c r="AQ109" t="str">
        <f t="shared" si="39"/>
        <v/>
      </c>
    </row>
    <row r="110" spans="1:43" x14ac:dyDescent="0.25">
      <c r="A110" t="str">
        <f t="shared" si="20"/>
        <v>LLC_BI__Spread_Statement_Record__cLLC_BI__Operation_Subtract__c</v>
      </c>
      <c r="B110" t="s">
        <v>90</v>
      </c>
      <c r="C110" t="str">
        <f>_xlfn.IFNA(VLOOKUP($A110,nCino_DMW!$A$2:$AI$358,7,0),"")</f>
        <v>Spread Statement Record</v>
      </c>
      <c r="D110" t="s">
        <v>616</v>
      </c>
      <c r="E110" t="str">
        <f>_xlfn.IFNA(VLOOKUP($A110,nCino_DMW!$A$2:$AI$358,9,0),"")</f>
        <v>Operation Subtract</v>
      </c>
      <c r="F110" t="str">
        <f>_xlfn.IFNA(VLOOKUP($A110,nCino_DMW!$A$1:$AI$358,12,0),"")</f>
        <v>This field is optional. It is driven by the "LLC_BI__Operation__c" field. When enabled, the currently calculated value in the group is subtracted by the value for this spread statement record (chart of account). When disabled, this field does nothing. This field is enabled whenever "LLC_BI__Operation__c" is set to "SUBTRACT"</v>
      </c>
      <c r="G110" t="str">
        <f>_xlfn.IFNA(IF(VLOOKUP($A110,nCino_DMW!$A$1:$AI$358,13,0)=0,"", VLOOKUP($A110,nCino_DMW!$A$1:$AI$358,13,0)),"")</f>
        <v>Formula (Checkbox)</v>
      </c>
      <c r="H110" t="str">
        <f>_xlfn.IFNA(IF(VLOOKUP($A110,nCino_DevProc!$A$2:$S$352,8,0)=0,"", VLOOKUP($A110,nCino_DevProc!$A$2:$S$352,8,0)),"")</f>
        <v>boolean</v>
      </c>
      <c r="I110">
        <f>_xlfn.IFNA(IF(VLOOKUP($A110,nCino_DMW!$A$1:$AI$358,2,0)=0,"", VLOOKUP($A110,nCino_DMW!$A$1:$AI$358,2,0)),"")</f>
        <v>4</v>
      </c>
      <c r="J110" t="str">
        <f>IF(OR(D110=0, IFERROR(VLOOKUP($A110,nCino_DevProc!$A$2:$S$352,2,0),0)=0),"", VLOOKUP($A110,nCino_DevProc!$A$2:$S$352,2,0))</f>
        <v/>
      </c>
      <c r="K110" t="str">
        <f>IFERROR(IF(VLOOKUP($A110,nCino_DMW!$A$1:$AI$358,22,0)="Y", "N", IF(VLOOKUP($A110,nCino_DMW!$A$1:$AI$358,22,0)="N",  "Y", "")),"")</f>
        <v>Y</v>
      </c>
      <c r="L110" t="str">
        <f>_xlfn.IFNA(IF(VLOOKUP($A110,nCino_DevProc!$A$2:$S$352,8,0)=TRUE(), "Y", "N"),"")</f>
        <v>N</v>
      </c>
      <c r="M110" t="str">
        <f>IFERROR(IF(VLOOKUP($A110,nCino_DevProc!$A$2:$S$352,18,0)=TRUE(), "E", IF(D110="Id", "P", IF(OR(LEFT(G110, 6) = "Lookup", LEFT(G110, 6) ="Master"), "F",""))),"")</f>
        <v/>
      </c>
      <c r="N110" t="str">
        <f>_xlfn.IFNA(IF(VLOOKUP($A110,nCino_DMW!$A$1:$AI$358,4,0)="System generated", "Y", "N"),"")</f>
        <v>N</v>
      </c>
      <c r="O110" t="str">
        <f>IF(LEFT(G110,6)="lookup", G110,IF(OR(D110=0, IFERROR(VLOOKUP($A110,nCino_DevProc!$A$2:$S$352,18,0),0)=0),"", VLOOKUP($A110,nCino_DevProc!$A$2:$S$352,18,0)))</f>
        <v>ISPICKVAL(LLC_BI__Operation__c, 'SUBTRACT')</v>
      </c>
      <c r="P110" t="str">
        <f>IF($B110="","",VLOOKUP($B110,'Object Info'!$A$2:$F$13,3,0))</f>
        <v>rskcsp_ds_spread_statement_record</v>
      </c>
      <c r="Q110" t="str">
        <f t="shared" si="21"/>
        <v>LLC_BI__Operation_Subtract__c</v>
      </c>
      <c r="R110" t="s">
        <v>158</v>
      </c>
      <c r="S110" t="str">
        <f t="shared" si="22"/>
        <v>Y</v>
      </c>
      <c r="T110" t="str">
        <f>IF($B110="","",VLOOKUP($B110,'Object Info'!$A$2:$F$13,4,0))</f>
        <v>rskcsp_ds_spread_statement_record_staging</v>
      </c>
      <c r="U110" t="str">
        <f t="shared" si="23"/>
        <v>LLC_BI__Operation_Subtract__c</v>
      </c>
      <c r="V110" t="str">
        <f>IF(OR(LEFT(H110,9)="reference", D110=""),"STRING",VLOOKUP($H110,'DataType Conversion'!$A$8:$I$37,3,0))</f>
        <v>BOOL</v>
      </c>
      <c r="W110" t="str">
        <f t="shared" si="24"/>
        <v/>
      </c>
      <c r="X110" t="str">
        <f t="shared" si="25"/>
        <v>Y</v>
      </c>
      <c r="Y110" t="str">
        <f t="shared" si="26"/>
        <v/>
      </c>
      <c r="Z110" t="str">
        <f t="shared" si="27"/>
        <v>N</v>
      </c>
      <c r="AA110" t="str">
        <f t="shared" si="28"/>
        <v/>
      </c>
      <c r="AB110" t="str">
        <f>IF($B110="","",VLOOKUP($B110,'Object Info'!$A$2:$F$13,5,0))</f>
        <v>rskcsp_ds_spread_statement_record_curated</v>
      </c>
      <c r="AC110" t="str">
        <f t="shared" si="29"/>
        <v>LLC_BI__Operation_Subtract__c</v>
      </c>
      <c r="AD110" t="str">
        <f t="shared" si="30"/>
        <v>BOOL</v>
      </c>
      <c r="AE110" t="str">
        <f t="shared" si="31"/>
        <v/>
      </c>
      <c r="AF110" t="str">
        <f t="shared" si="32"/>
        <v>Y</v>
      </c>
      <c r="AG110" t="str">
        <f t="shared" si="33"/>
        <v/>
      </c>
      <c r="AH110" t="str">
        <f t="shared" si="34"/>
        <v/>
      </c>
      <c r="AL110" t="str">
        <f>IF($B110="","",VLOOKUP($B110,'Object Info'!$A$2:$F$13,6,0))</f>
        <v>spread_statement_record</v>
      </c>
      <c r="AM110" t="str">
        <f t="shared" si="35"/>
        <v>Operation_Subtract</v>
      </c>
      <c r="AN110" t="str">
        <f t="shared" si="36"/>
        <v>BOOL</v>
      </c>
      <c r="AO110" t="str">
        <f t="shared" si="37"/>
        <v/>
      </c>
      <c r="AP110" t="str">
        <f t="shared" si="38"/>
        <v>Y</v>
      </c>
      <c r="AQ110" t="str">
        <f t="shared" si="39"/>
        <v/>
      </c>
    </row>
    <row r="111" spans="1:43" x14ac:dyDescent="0.25">
      <c r="A111" t="str">
        <f t="shared" si="20"/>
        <v>LLC_BI__Spread_Statement_Record__cLLC_BI__Period_Over_Period_Change__c</v>
      </c>
      <c r="B111" t="s">
        <v>90</v>
      </c>
      <c r="C111" t="str">
        <f>_xlfn.IFNA(VLOOKUP($A111,nCino_DMW!$A$2:$AI$358,7,0),"")</f>
        <v>Spread Statement Record</v>
      </c>
      <c r="D111" t="s">
        <v>623</v>
      </c>
      <c r="E111" t="str">
        <f>_xlfn.IFNA(VLOOKUP($A111,nCino_DMW!$A$2:$AI$358,9,0),"")</f>
        <v>Period Over Period Change</v>
      </c>
      <c r="F111" t="str">
        <f>_xlfn.IFNA(VLOOKUP($A111,nCino_DMW!$A$1:$AI$358,12,0),"")</f>
        <v>This defaults to false. User updated. This field indicates whether the record values should show as a period over period change.</v>
      </c>
      <c r="G111" t="str">
        <f>_xlfn.IFNA(IF(VLOOKUP($A111,nCino_DMW!$A$1:$AI$358,13,0)=0,"", VLOOKUP($A111,nCino_DMW!$A$1:$AI$358,13,0)),"")</f>
        <v>Checkbox</v>
      </c>
      <c r="H111" t="str">
        <f>_xlfn.IFNA(IF(VLOOKUP($A111,nCino_DevProc!$A$2:$S$352,8,0)=0,"", VLOOKUP($A111,nCino_DevProc!$A$2:$S$352,8,0)),"")</f>
        <v>boolean</v>
      </c>
      <c r="I111" t="str">
        <f>_xlfn.IFNA(IF(VLOOKUP($A111,nCino_DMW!$A$1:$AI$358,2,0)=0,"", VLOOKUP($A111,nCino_DMW!$A$1:$AI$358,2,0)),"")</f>
        <v>Boolean (True/False)</v>
      </c>
      <c r="J111" t="str">
        <f>IF(OR(D111=0, IFERROR(VLOOKUP($A111,nCino_DevProc!$A$2:$S$352,2,0),0)=0),"", VLOOKUP($A111,nCino_DevProc!$A$2:$S$352,2,0))</f>
        <v/>
      </c>
      <c r="K111" t="str">
        <f>IFERROR(IF(VLOOKUP($A111,nCino_DMW!$A$1:$AI$358,22,0)="Y", "N", IF(VLOOKUP($A111,nCino_DMW!$A$1:$AI$358,22,0)="N",  "Y", "")),"")</f>
        <v>Y</v>
      </c>
      <c r="L111" t="str">
        <f>_xlfn.IFNA(IF(VLOOKUP($A111,nCino_DevProc!$A$2:$S$352,8,0)=TRUE(), "Y", "N"),"")</f>
        <v>N</v>
      </c>
      <c r="M111" t="str">
        <f>IFERROR(IF(VLOOKUP($A111,nCino_DevProc!$A$2:$S$352,18,0)=TRUE(), "E", IF(D111="Id", "P", IF(OR(LEFT(G111, 6) = "Lookup", LEFT(G111, 6) ="Master"), "F",""))),"")</f>
        <v/>
      </c>
      <c r="N111" t="str">
        <f>_xlfn.IFNA(IF(VLOOKUP($A111,nCino_DMW!$A$1:$AI$358,4,0)="System generated", "Y", "N"),"")</f>
        <v>N</v>
      </c>
      <c r="O111" t="str">
        <f>IF(LEFT(G111,6)="lookup", G111,IF(OR(D111=0, IFERROR(VLOOKUP($A111,nCino_DevProc!$A$2:$S$352,18,0),0)=0),"", VLOOKUP($A111,nCino_DevProc!$A$2:$S$352,18,0)))</f>
        <v/>
      </c>
      <c r="P111" t="str">
        <f>IF($B111="","",VLOOKUP($B111,'Object Info'!$A$2:$F$13,3,0))</f>
        <v>rskcsp_ds_spread_statement_record</v>
      </c>
      <c r="Q111" t="str">
        <f t="shared" si="21"/>
        <v>LLC_BI__Period_Over_Period_Change__c</v>
      </c>
      <c r="R111" t="s">
        <v>158</v>
      </c>
      <c r="S111" t="str">
        <f t="shared" si="22"/>
        <v>Y</v>
      </c>
      <c r="T111" t="str">
        <f>IF($B111="","",VLOOKUP($B111,'Object Info'!$A$2:$F$13,4,0))</f>
        <v>rskcsp_ds_spread_statement_record_staging</v>
      </c>
      <c r="U111" t="str">
        <f t="shared" si="23"/>
        <v>LLC_BI__Period_Over_Period_Change__c</v>
      </c>
      <c r="V111" t="str">
        <f>IF(OR(LEFT(H111,9)="reference", D111=""),"STRING",VLOOKUP($H111,'DataType Conversion'!$A$8:$I$37,3,0))</f>
        <v>BOOL</v>
      </c>
      <c r="W111" t="str">
        <f t="shared" si="24"/>
        <v/>
      </c>
      <c r="X111" t="str">
        <f t="shared" si="25"/>
        <v>Y</v>
      </c>
      <c r="Y111" t="str">
        <f t="shared" si="26"/>
        <v/>
      </c>
      <c r="Z111" t="str">
        <f t="shared" si="27"/>
        <v>N</v>
      </c>
      <c r="AA111" t="str">
        <f t="shared" si="28"/>
        <v/>
      </c>
      <c r="AB111" t="str">
        <f>IF($B111="","",VLOOKUP($B111,'Object Info'!$A$2:$F$13,5,0))</f>
        <v>rskcsp_ds_spread_statement_record_curated</v>
      </c>
      <c r="AC111" t="str">
        <f t="shared" si="29"/>
        <v>LLC_BI__Period_Over_Period_Change__c</v>
      </c>
      <c r="AD111" t="str">
        <f t="shared" si="30"/>
        <v>BOOL</v>
      </c>
      <c r="AE111" t="str">
        <f t="shared" si="31"/>
        <v/>
      </c>
      <c r="AF111" t="str">
        <f t="shared" si="32"/>
        <v>Y</v>
      </c>
      <c r="AG111" t="str">
        <f t="shared" si="33"/>
        <v/>
      </c>
      <c r="AH111" t="str">
        <f t="shared" si="34"/>
        <v/>
      </c>
      <c r="AL111" t="str">
        <f>IF($B111="","",VLOOKUP($B111,'Object Info'!$A$2:$F$13,6,0))</f>
        <v>spread_statement_record</v>
      </c>
      <c r="AM111" t="str">
        <f t="shared" si="35"/>
        <v>Period_Over_Period_Change</v>
      </c>
      <c r="AN111" t="str">
        <f t="shared" si="36"/>
        <v>BOOL</v>
      </c>
      <c r="AO111" t="str">
        <f t="shared" si="37"/>
        <v/>
      </c>
      <c r="AP111" t="str">
        <f t="shared" si="38"/>
        <v>Y</v>
      </c>
      <c r="AQ111" t="str">
        <f t="shared" si="39"/>
        <v/>
      </c>
    </row>
    <row r="112" spans="1:43" x14ac:dyDescent="0.25">
      <c r="A112" t="str">
        <f t="shared" si="20"/>
        <v>LLC_BI__Spread_Statement_Record__cLLC_BI__Period_Over_Prior_Fiscal_Year__c</v>
      </c>
      <c r="B112" t="s">
        <v>90</v>
      </c>
      <c r="C112" t="str">
        <f>_xlfn.IFNA(VLOOKUP($A112,nCino_DMW!$A$2:$AI$358,7,0),"")</f>
        <v>Spread Statement Record</v>
      </c>
      <c r="D112" t="s">
        <v>641</v>
      </c>
      <c r="E112" t="str">
        <f>_xlfn.IFNA(VLOOKUP($A112,nCino_DMW!$A$2:$AI$358,9,0),"")</f>
        <v>Period Over Prior Fiscal Year</v>
      </c>
      <c r="F112" t="str">
        <f>_xlfn.IFNA(VLOOKUP($A112,nCino_DMW!$A$1:$AI$358,12,0),"")</f>
        <v>This defaults to false. User updated. This field indicates whether the record values should show the period over fiscal year change of the linked record.</v>
      </c>
      <c r="G112" t="str">
        <f>_xlfn.IFNA(IF(VLOOKUP($A112,nCino_DMW!$A$1:$AI$358,13,0)=0,"", VLOOKUP($A112,nCino_DMW!$A$1:$AI$358,13,0)),"")</f>
        <v>Checkbox</v>
      </c>
      <c r="H112" t="str">
        <f>_xlfn.IFNA(IF(VLOOKUP($A112,nCino_DevProc!$A$2:$S$352,8,0)=0,"", VLOOKUP($A112,nCino_DevProc!$A$2:$S$352,8,0)),"")</f>
        <v>boolean</v>
      </c>
      <c r="I112" t="str">
        <f>_xlfn.IFNA(IF(VLOOKUP($A112,nCino_DMW!$A$1:$AI$358,2,0)=0,"", VLOOKUP($A112,nCino_DMW!$A$1:$AI$358,2,0)),"")</f>
        <v>Boolean (True/False)</v>
      </c>
      <c r="J112" t="str">
        <f>IF(OR(D112=0, IFERROR(VLOOKUP($A112,nCino_DevProc!$A$2:$S$352,2,0),0)=0),"", VLOOKUP($A112,nCino_DevProc!$A$2:$S$352,2,0))</f>
        <v/>
      </c>
      <c r="K112" t="str">
        <f>IFERROR(IF(VLOOKUP($A112,nCino_DMW!$A$1:$AI$358,22,0)="Y", "N", IF(VLOOKUP($A112,nCino_DMW!$A$1:$AI$358,22,0)="N",  "Y", "")),"")</f>
        <v>Y</v>
      </c>
      <c r="L112" t="str">
        <f>_xlfn.IFNA(IF(VLOOKUP($A112,nCino_DevProc!$A$2:$S$352,8,0)=TRUE(), "Y", "N"),"")</f>
        <v>N</v>
      </c>
      <c r="M112" t="str">
        <f>IFERROR(IF(VLOOKUP($A112,nCino_DevProc!$A$2:$S$352,18,0)=TRUE(), "E", IF(D112="Id", "P", IF(OR(LEFT(G112, 6) = "Lookup", LEFT(G112, 6) ="Master"), "F",""))),"")</f>
        <v/>
      </c>
      <c r="N112" t="str">
        <f>_xlfn.IFNA(IF(VLOOKUP($A112,nCino_DMW!$A$1:$AI$358,4,0)="System generated", "Y", "N"),"")</f>
        <v>N</v>
      </c>
      <c r="O112" t="str">
        <f>IF(LEFT(G112,6)="lookup", G112,IF(OR(D112=0, IFERROR(VLOOKUP($A112,nCino_DevProc!$A$2:$S$352,18,0),0)=0),"", VLOOKUP($A112,nCino_DevProc!$A$2:$S$352,18,0)))</f>
        <v/>
      </c>
      <c r="P112" t="str">
        <f>IF($B112="","",VLOOKUP($B112,'Object Info'!$A$2:$F$13,3,0))</f>
        <v>rskcsp_ds_spread_statement_record</v>
      </c>
      <c r="Q112" t="str">
        <f t="shared" si="21"/>
        <v>LLC_BI__Period_Over_Prior_Fiscal_Year__c</v>
      </c>
      <c r="R112" t="s">
        <v>158</v>
      </c>
      <c r="S112" t="str">
        <f t="shared" si="22"/>
        <v>Y</v>
      </c>
      <c r="T112" t="str">
        <f>IF($B112="","",VLOOKUP($B112,'Object Info'!$A$2:$F$13,4,0))</f>
        <v>rskcsp_ds_spread_statement_record_staging</v>
      </c>
      <c r="U112" t="str">
        <f t="shared" si="23"/>
        <v>LLC_BI__Period_Over_Prior_Fiscal_Year__c</v>
      </c>
      <c r="V112" t="str">
        <f>IF(OR(LEFT(H112,9)="reference", D112=""),"STRING",VLOOKUP($H112,'DataType Conversion'!$A$8:$I$37,3,0))</f>
        <v>BOOL</v>
      </c>
      <c r="W112" t="str">
        <f t="shared" si="24"/>
        <v/>
      </c>
      <c r="X112" t="str">
        <f t="shared" si="25"/>
        <v>Y</v>
      </c>
      <c r="Y112" t="str">
        <f t="shared" si="26"/>
        <v/>
      </c>
      <c r="Z112" t="str">
        <f t="shared" si="27"/>
        <v>N</v>
      </c>
      <c r="AA112" t="str">
        <f t="shared" si="28"/>
        <v/>
      </c>
      <c r="AB112" t="str">
        <f>IF($B112="","",VLOOKUP($B112,'Object Info'!$A$2:$F$13,5,0))</f>
        <v>rskcsp_ds_spread_statement_record_curated</v>
      </c>
      <c r="AC112" t="str">
        <f t="shared" si="29"/>
        <v>LLC_BI__Period_Over_Prior_Fiscal_Year__c</v>
      </c>
      <c r="AD112" t="str">
        <f t="shared" si="30"/>
        <v>BOOL</v>
      </c>
      <c r="AE112" t="str">
        <f t="shared" si="31"/>
        <v/>
      </c>
      <c r="AF112" t="str">
        <f t="shared" si="32"/>
        <v>Y</v>
      </c>
      <c r="AG112" t="str">
        <f t="shared" si="33"/>
        <v/>
      </c>
      <c r="AH112" t="str">
        <f t="shared" si="34"/>
        <v/>
      </c>
      <c r="AL112" t="str">
        <f>IF($B112="","",VLOOKUP($B112,'Object Info'!$A$2:$F$13,6,0))</f>
        <v>spread_statement_record</v>
      </c>
      <c r="AM112" t="str">
        <f t="shared" si="35"/>
        <v>Period_Over_Prior_Fiscal_Year</v>
      </c>
      <c r="AN112" t="str">
        <f t="shared" si="36"/>
        <v>BOOL</v>
      </c>
      <c r="AO112" t="str">
        <f t="shared" si="37"/>
        <v/>
      </c>
      <c r="AP112" t="str">
        <f t="shared" si="38"/>
        <v>Y</v>
      </c>
      <c r="AQ112" t="str">
        <f t="shared" si="39"/>
        <v/>
      </c>
    </row>
    <row r="113" spans="1:43" x14ac:dyDescent="0.25">
      <c r="A113" t="str">
        <f t="shared" si="20"/>
        <v>LLC_BI__Spread_Statement_Record__cLLC_BI__Prior_Fiscal_Year__c</v>
      </c>
      <c r="B113" t="s">
        <v>90</v>
      </c>
      <c r="C113" t="str">
        <f>_xlfn.IFNA(VLOOKUP($A113,nCino_DMW!$A$2:$AI$358,7,0),"")</f>
        <v>Spread Statement Record</v>
      </c>
      <c r="D113" t="s">
        <v>634</v>
      </c>
      <c r="E113" t="str">
        <f>_xlfn.IFNA(VLOOKUP($A113,nCino_DMW!$A$2:$AI$358,9,0),"")</f>
        <v>Prior Fiscal Year</v>
      </c>
      <c r="F113" t="str">
        <f>_xlfn.IFNA(VLOOKUP($A113,nCino_DMW!$A$1:$AI$358,12,0),"")</f>
        <v xml:space="preserve">	This defaults to false. User updated. When checked, linked records will populate any period in a certain year with the value of the period marked as fiscal year in the previous year.</v>
      </c>
      <c r="G113" t="str">
        <f>_xlfn.IFNA(IF(VLOOKUP($A113,nCino_DMW!$A$1:$AI$358,13,0)=0,"", VLOOKUP($A113,nCino_DMW!$A$1:$AI$358,13,0)),"")</f>
        <v>Checkbox</v>
      </c>
      <c r="H113" t="str">
        <f>_xlfn.IFNA(IF(VLOOKUP($A113,nCino_DevProc!$A$2:$S$352,8,0)=0,"", VLOOKUP($A113,nCino_DevProc!$A$2:$S$352,8,0)),"")</f>
        <v>boolean</v>
      </c>
      <c r="I113" t="str">
        <f>_xlfn.IFNA(IF(VLOOKUP($A113,nCino_DMW!$A$1:$AI$358,2,0)=0,"", VLOOKUP($A113,nCino_DMW!$A$1:$AI$358,2,0)),"")</f>
        <v>Boolean (True/False)</v>
      </c>
      <c r="J113" t="str">
        <f>IF(OR(D113=0, IFERROR(VLOOKUP($A113,nCino_DevProc!$A$2:$S$352,2,0),0)=0),"", VLOOKUP($A113,nCino_DevProc!$A$2:$S$352,2,0))</f>
        <v/>
      </c>
      <c r="K113" t="str">
        <f>IFERROR(IF(VLOOKUP($A113,nCino_DMW!$A$1:$AI$358,22,0)="Y", "N", IF(VLOOKUP($A113,nCino_DMW!$A$1:$AI$358,22,0)="N",  "Y", "")),"")</f>
        <v>Y</v>
      </c>
      <c r="L113" t="str">
        <f>_xlfn.IFNA(IF(VLOOKUP($A113,nCino_DevProc!$A$2:$S$352,8,0)=TRUE(), "Y", "N"),"")</f>
        <v>N</v>
      </c>
      <c r="M113" t="str">
        <f>IFERROR(IF(VLOOKUP($A113,nCino_DevProc!$A$2:$S$352,18,0)=TRUE(), "E", IF(D113="Id", "P", IF(OR(LEFT(G113, 6) = "Lookup", LEFT(G113, 6) ="Master"), "F",""))),"")</f>
        <v/>
      </c>
      <c r="N113" t="str">
        <f>_xlfn.IFNA(IF(VLOOKUP($A113,nCino_DMW!$A$1:$AI$358,4,0)="System generated", "Y", "N"),"")</f>
        <v>N</v>
      </c>
      <c r="O113" t="str">
        <f>IF(LEFT(G113,6)="lookup", G113,IF(OR(D113=0, IFERROR(VLOOKUP($A113,nCino_DevProc!$A$2:$S$352,18,0),0)=0),"", VLOOKUP($A113,nCino_DevProc!$A$2:$S$352,18,0)))</f>
        <v/>
      </c>
      <c r="P113" t="str">
        <f>IF($B113="","",VLOOKUP($B113,'Object Info'!$A$2:$F$13,3,0))</f>
        <v>rskcsp_ds_spread_statement_record</v>
      </c>
      <c r="Q113" t="str">
        <f t="shared" si="21"/>
        <v>LLC_BI__Prior_Fiscal_Year__c</v>
      </c>
      <c r="R113" t="s">
        <v>158</v>
      </c>
      <c r="S113" t="str">
        <f t="shared" si="22"/>
        <v>Y</v>
      </c>
      <c r="T113" t="str">
        <f>IF($B113="","",VLOOKUP($B113,'Object Info'!$A$2:$F$13,4,0))</f>
        <v>rskcsp_ds_spread_statement_record_staging</v>
      </c>
      <c r="U113" t="str">
        <f t="shared" si="23"/>
        <v>LLC_BI__Prior_Fiscal_Year__c</v>
      </c>
      <c r="V113" t="str">
        <f>IF(OR(LEFT(H113,9)="reference", D113=""),"STRING",VLOOKUP($H113,'DataType Conversion'!$A$8:$I$37,3,0))</f>
        <v>BOOL</v>
      </c>
      <c r="W113" t="str">
        <f t="shared" si="24"/>
        <v/>
      </c>
      <c r="X113" t="str">
        <f t="shared" si="25"/>
        <v>Y</v>
      </c>
      <c r="Y113" t="str">
        <f t="shared" si="26"/>
        <v/>
      </c>
      <c r="Z113" t="str">
        <f t="shared" si="27"/>
        <v>N</v>
      </c>
      <c r="AA113" t="str">
        <f t="shared" si="28"/>
        <v/>
      </c>
      <c r="AB113" t="str">
        <f>IF($B113="","",VLOOKUP($B113,'Object Info'!$A$2:$F$13,5,0))</f>
        <v>rskcsp_ds_spread_statement_record_curated</v>
      </c>
      <c r="AC113" t="str">
        <f t="shared" si="29"/>
        <v>LLC_BI__Prior_Fiscal_Year__c</v>
      </c>
      <c r="AD113" t="str">
        <f t="shared" si="30"/>
        <v>BOOL</v>
      </c>
      <c r="AE113" t="str">
        <f t="shared" si="31"/>
        <v/>
      </c>
      <c r="AF113" t="str">
        <f t="shared" si="32"/>
        <v>Y</v>
      </c>
      <c r="AG113" t="str">
        <f t="shared" si="33"/>
        <v/>
      </c>
      <c r="AH113" t="str">
        <f t="shared" si="34"/>
        <v/>
      </c>
      <c r="AL113" t="str">
        <f>IF($B113="","",VLOOKUP($B113,'Object Info'!$A$2:$F$13,6,0))</f>
        <v>spread_statement_record</v>
      </c>
      <c r="AM113" t="str">
        <f t="shared" si="35"/>
        <v>Prior_Fiscal_Year</v>
      </c>
      <c r="AN113" t="str">
        <f t="shared" si="36"/>
        <v>BOOL</v>
      </c>
      <c r="AO113" t="str">
        <f t="shared" si="37"/>
        <v/>
      </c>
      <c r="AP113" t="str">
        <f t="shared" si="38"/>
        <v>Y</v>
      </c>
      <c r="AQ113" t="str">
        <f t="shared" si="39"/>
        <v/>
      </c>
    </row>
    <row r="114" spans="1:43" x14ac:dyDescent="0.25">
      <c r="A114" t="str">
        <f t="shared" si="20"/>
        <v>LLC_BI__Spread_Statement_Record__cLLC_BI__Record_Type__c</v>
      </c>
      <c r="B114" t="s">
        <v>90</v>
      </c>
      <c r="C114" t="str">
        <f>_xlfn.IFNA(VLOOKUP($A114,nCino_DMW!$A$2:$AI$358,7,0),"")</f>
        <v>Spread Statement Record</v>
      </c>
      <c r="D114" t="s">
        <v>631</v>
      </c>
      <c r="E114" t="str">
        <f>_xlfn.IFNA(VLOOKUP($A114,nCino_DMW!$A$2:$AI$358,9,0),"")</f>
        <v>Record Type</v>
      </c>
      <c r="F114" t="str">
        <f>_xlfn.IFNA(VLOOKUP($A114,nCino_DMW!$A$1:$AI$358,12,0),"")</f>
        <v>This field is required. It is driven by user selected within the spreading application. It specifies the type of spread statement record (chart of account). "Standard" is the default selection, it is editable and relies on either user entry or links to function. "Days In Period" is non-editable and displays the days based on the statement date &amp; number of months. "Debt Service" is non-editable and displays the total debt service from the debt schedule. "Rent Roll Annual Income" is non-editable and displays the annual income from the rent roll within CRE. "Simulated" is non-editable and allows the spread statement record to be calculated via a formula, dictated by an attachment on the LLC_BI__Spread__c. By default, this is set to "Standard"</v>
      </c>
      <c r="G114" t="str">
        <f>_xlfn.IFNA(IF(VLOOKUP($A114,nCino_DMW!$A$1:$AI$358,13,0)=0,"", VLOOKUP($A114,nCino_DMW!$A$1:$AI$358,13,0)),"")</f>
        <v>Picklist</v>
      </c>
      <c r="H114" t="str">
        <f>_xlfn.IFNA(IF(VLOOKUP($A114,nCino_DevProc!$A$2:$S$352,8,0)=0,"", VLOOKUP($A114,nCino_DevProc!$A$2:$S$352,8,0)),"")</f>
        <v>picklist</v>
      </c>
      <c r="I114" t="str">
        <f>_xlfn.IFNA(IF(VLOOKUP($A114,nCino_DMW!$A$1:$AI$358,2,0)=0,"", VLOOKUP($A114,nCino_DMW!$A$1:$AI$358,2,0)),"")</f>
        <v>See picklist options for lengths</v>
      </c>
      <c r="J114">
        <f>IF(OR(D114=0, IFERROR(VLOOKUP($A114,nCino_DevProc!$A$2:$S$352,2,0),0)=0),"", VLOOKUP($A114,nCino_DevProc!$A$2:$S$352,2,0))</f>
        <v>255</v>
      </c>
      <c r="K114" t="str">
        <f>IFERROR(IF(VLOOKUP($A114,nCino_DMW!$A$1:$AI$358,22,0)="Y", "N", IF(VLOOKUP($A114,nCino_DMW!$A$1:$AI$358,22,0)="N",  "Y", "")),"")</f>
        <v>Y</v>
      </c>
      <c r="L114" t="str">
        <f>_xlfn.IFNA(IF(VLOOKUP($A114,nCino_DevProc!$A$2:$S$352,8,0)=TRUE(), "Y", "N"),"")</f>
        <v>N</v>
      </c>
      <c r="M114" t="str">
        <f>IFERROR(IF(VLOOKUP($A114,nCino_DevProc!$A$2:$S$352,18,0)=TRUE(), "E", IF(D114="Id", "P", IF(OR(LEFT(G114, 6) = "Lookup", LEFT(G114, 6) ="Master"), "F",""))),"")</f>
        <v/>
      </c>
      <c r="N114" t="str">
        <f>_xlfn.IFNA(IF(VLOOKUP($A114,nCino_DMW!$A$1:$AI$358,4,0)="System generated", "Y", "N"),"")</f>
        <v>N</v>
      </c>
      <c r="O114" t="str">
        <f>IF(LEFT(G114,6)="lookup", G114,IF(OR(D114=0, IFERROR(VLOOKUP($A114,nCino_DevProc!$A$2:$S$352,18,0),0)=0),"", VLOOKUP($A114,nCino_DevProc!$A$2:$S$352,18,0)))</f>
        <v/>
      </c>
      <c r="P114" t="str">
        <f>IF($B114="","",VLOOKUP($B114,'Object Info'!$A$2:$F$13,3,0))</f>
        <v>rskcsp_ds_spread_statement_record</v>
      </c>
      <c r="Q114" t="str">
        <f t="shared" si="21"/>
        <v>LLC_BI__Record_Type__c</v>
      </c>
      <c r="R114" t="s">
        <v>158</v>
      </c>
      <c r="S114" t="str">
        <f t="shared" si="22"/>
        <v>Y</v>
      </c>
      <c r="T114" t="str">
        <f>IF($B114="","",VLOOKUP($B114,'Object Info'!$A$2:$F$13,4,0))</f>
        <v>rskcsp_ds_spread_statement_record_staging</v>
      </c>
      <c r="U114" t="str">
        <f t="shared" si="23"/>
        <v>LLC_BI__Record_Type__c</v>
      </c>
      <c r="V114" t="str">
        <f>IF(OR(LEFT(H114,9)="reference", D114=""),"STRING",VLOOKUP($H114,'DataType Conversion'!$A$8:$I$37,3,0))</f>
        <v>STRING</v>
      </c>
      <c r="W114">
        <f t="shared" si="24"/>
        <v>255</v>
      </c>
      <c r="X114" t="str">
        <f t="shared" si="25"/>
        <v>Y</v>
      </c>
      <c r="Y114" t="str">
        <f t="shared" si="26"/>
        <v/>
      </c>
      <c r="Z114" t="str">
        <f t="shared" si="27"/>
        <v>Y</v>
      </c>
      <c r="AA114" t="str">
        <f t="shared" si="28"/>
        <v/>
      </c>
      <c r="AB114" t="str">
        <f>IF($B114="","",VLOOKUP($B114,'Object Info'!$A$2:$F$13,5,0))</f>
        <v>rskcsp_ds_spread_statement_record_curated</v>
      </c>
      <c r="AC114" t="str">
        <f t="shared" si="29"/>
        <v>LLC_BI__Record_Type__c</v>
      </c>
      <c r="AD114" t="str">
        <f t="shared" si="30"/>
        <v>STRING</v>
      </c>
      <c r="AE114">
        <f t="shared" si="31"/>
        <v>255</v>
      </c>
      <c r="AF114" t="str">
        <f t="shared" si="32"/>
        <v>Y</v>
      </c>
      <c r="AG114" t="str">
        <f t="shared" si="33"/>
        <v/>
      </c>
      <c r="AH114" t="str">
        <f t="shared" si="34"/>
        <v/>
      </c>
      <c r="AL114" t="str">
        <f>IF($B114="","",VLOOKUP($B114,'Object Info'!$A$2:$F$13,6,0))</f>
        <v>spread_statement_record</v>
      </c>
      <c r="AM114" t="str">
        <f t="shared" si="35"/>
        <v>Record_Type</v>
      </c>
      <c r="AN114" t="str">
        <f t="shared" si="36"/>
        <v>STRING</v>
      </c>
      <c r="AO114">
        <f t="shared" si="37"/>
        <v>255</v>
      </c>
      <c r="AP114" t="str">
        <f t="shared" si="38"/>
        <v>Y</v>
      </c>
      <c r="AQ114" t="str">
        <f t="shared" si="39"/>
        <v/>
      </c>
    </row>
    <row r="115" spans="1:43" x14ac:dyDescent="0.25">
      <c r="A115" t="str">
        <f t="shared" si="20"/>
        <v>LLC_BI__Spread_Statement_Record__cLLC_BI__Row_Number__c</v>
      </c>
      <c r="B115" t="s">
        <v>90</v>
      </c>
      <c r="C115" t="str">
        <f>_xlfn.IFNA(VLOOKUP($A115,nCino_DMW!$A$2:$AI$358,7,0),"")</f>
        <v>Spread Statement Record</v>
      </c>
      <c r="D115" t="s">
        <v>510</v>
      </c>
      <c r="E115" t="str">
        <f>_xlfn.IFNA(VLOOKUP($A115,nCino_DMW!$A$2:$AI$358,9,0),"")</f>
        <v>Row Number</v>
      </c>
      <c r="F115" t="str">
        <f>_xlfn.IFNA(VLOOKUP($A115,nCino_DMW!$A$1:$AI$358,12,0),"")</f>
        <v>This field is optional. It is automatically set whenever a spread statement record (chart of account) is created in the spreading applicaiton. This field determines the order the spread statement records will be displayed within the group. This cannot be edited within the spreading application, it must be edited through the Salesforce interface.</v>
      </c>
      <c r="G115" t="str">
        <f>_xlfn.IFNA(IF(VLOOKUP($A115,nCino_DMW!$A$1:$AI$358,13,0)=0,"", VLOOKUP($A115,nCino_DMW!$A$1:$AI$358,13,0)),"")</f>
        <v>Number</v>
      </c>
      <c r="H115" t="str">
        <f>_xlfn.IFNA(IF(VLOOKUP($A115,nCino_DevProc!$A$2:$S$352,8,0)=0,"", VLOOKUP($A115,nCino_DevProc!$A$2:$S$352,8,0)),"")</f>
        <v>double</v>
      </c>
      <c r="I115" t="str">
        <f>_xlfn.IFNA(IF(VLOOKUP($A115,nCino_DMW!$A$1:$AI$358,2,0)=0,"", VLOOKUP($A115,nCino_DMW!$A$1:$AI$358,2,0)),"")</f>
        <v>18, 0</v>
      </c>
      <c r="J115" t="str">
        <f>IF(OR(D115=0, IFERROR(VLOOKUP($A115,nCino_DevProc!$A$2:$S$352,2,0),0)=0),"", VLOOKUP($A115,nCino_DevProc!$A$2:$S$352,2,0))</f>
        <v>18, 0</v>
      </c>
      <c r="K115" t="str">
        <f>IFERROR(IF(VLOOKUP($A115,nCino_DMW!$A$1:$AI$358,22,0)="Y", "N", IF(VLOOKUP($A115,nCino_DMW!$A$1:$AI$358,22,0)="N",  "Y", "")),"")</f>
        <v>N</v>
      </c>
      <c r="L115" t="str">
        <f>_xlfn.IFNA(IF(VLOOKUP($A115,nCino_DevProc!$A$2:$S$352,8,0)=TRUE(), "Y", "N"),"")</f>
        <v>N</v>
      </c>
      <c r="M115" t="str">
        <f>IFERROR(IF(VLOOKUP($A115,nCino_DevProc!$A$2:$S$352,18,0)=TRUE(), "E", IF(D115="Id", "P", IF(OR(LEFT(G115, 6) = "Lookup", LEFT(G115, 6) ="Master"), "F",""))),"")</f>
        <v/>
      </c>
      <c r="N115" t="str">
        <f>_xlfn.IFNA(IF(VLOOKUP($A115,nCino_DMW!$A$1:$AI$358,4,0)="System generated", "Y", "N"),"")</f>
        <v>N</v>
      </c>
      <c r="O115" t="str">
        <f>IF(LEFT(G115,6)="lookup", G115,IF(OR(D115=0, IFERROR(VLOOKUP($A115,nCino_DevProc!$A$2:$S$352,18,0),0)=0),"", VLOOKUP($A115,nCino_DevProc!$A$2:$S$352,18,0)))</f>
        <v/>
      </c>
      <c r="P115" t="str">
        <f>IF($B115="","",VLOOKUP($B115,'Object Info'!$A$2:$F$13,3,0))</f>
        <v>rskcsp_ds_spread_statement_record</v>
      </c>
      <c r="Q115" t="str">
        <f t="shared" si="21"/>
        <v>LLC_BI__Row_Number__c</v>
      </c>
      <c r="R115" t="s">
        <v>158</v>
      </c>
      <c r="S115" t="str">
        <f t="shared" si="22"/>
        <v>Y</v>
      </c>
      <c r="T115" t="str">
        <f>IF($B115="","",VLOOKUP($B115,'Object Info'!$A$2:$F$13,4,0))</f>
        <v>rskcsp_ds_spread_statement_record_staging</v>
      </c>
      <c r="U115" t="str">
        <f t="shared" si="23"/>
        <v>LLC_BI__Row_Number__c</v>
      </c>
      <c r="V115" t="str">
        <f>IF(OR(LEFT(H115,9)="reference", D115=""),"STRING",VLOOKUP($H115,'DataType Conversion'!$A$8:$I$37,3,0))</f>
        <v>DECIMAL</v>
      </c>
      <c r="W115" t="str">
        <f t="shared" si="24"/>
        <v>18, 0</v>
      </c>
      <c r="X115" t="str">
        <f t="shared" si="25"/>
        <v>Y</v>
      </c>
      <c r="Y115" t="str">
        <f t="shared" si="26"/>
        <v/>
      </c>
      <c r="Z115" t="str">
        <f t="shared" si="27"/>
        <v>N</v>
      </c>
      <c r="AA115" t="str">
        <f t="shared" si="28"/>
        <v/>
      </c>
      <c r="AB115" t="str">
        <f>IF($B115="","",VLOOKUP($B115,'Object Info'!$A$2:$F$13,5,0))</f>
        <v>rskcsp_ds_spread_statement_record_curated</v>
      </c>
      <c r="AC115" t="str">
        <f t="shared" si="29"/>
        <v>LLC_BI__Row_Number__c</v>
      </c>
      <c r="AD115" t="str">
        <f t="shared" si="30"/>
        <v>DECIMAL</v>
      </c>
      <c r="AE115" t="str">
        <f t="shared" si="31"/>
        <v>18, 0</v>
      </c>
      <c r="AF115" t="str">
        <f t="shared" si="32"/>
        <v>Y</v>
      </c>
      <c r="AG115" t="str">
        <f t="shared" si="33"/>
        <v/>
      </c>
      <c r="AH115" t="str">
        <f t="shared" si="34"/>
        <v/>
      </c>
      <c r="AL115" t="str">
        <f>IF($B115="","",VLOOKUP($B115,'Object Info'!$A$2:$F$13,6,0))</f>
        <v>spread_statement_record</v>
      </c>
      <c r="AM115" t="str">
        <f t="shared" si="35"/>
        <v>Row_Number</v>
      </c>
      <c r="AN115" t="str">
        <f t="shared" si="36"/>
        <v>DECIMAL</v>
      </c>
      <c r="AO115" t="str">
        <f t="shared" si="37"/>
        <v>18, 0</v>
      </c>
      <c r="AP115" t="str">
        <f t="shared" si="38"/>
        <v>Y</v>
      </c>
      <c r="AQ115" t="str">
        <f t="shared" si="39"/>
        <v/>
      </c>
    </row>
    <row r="116" spans="1:43" x14ac:dyDescent="0.25">
      <c r="A116" t="str">
        <f t="shared" si="20"/>
        <v>LLC_BI__Spread_Statement_Record__cLLC_BI__Source_Row__c</v>
      </c>
      <c r="B116" t="s">
        <v>90</v>
      </c>
      <c r="C116" t="str">
        <f>_xlfn.IFNA(VLOOKUP($A116,nCino_DMW!$A$2:$AI$358,7,0),"")</f>
        <v>Spread Statement Record</v>
      </c>
      <c r="D116" t="s">
        <v>647</v>
      </c>
      <c r="E116" t="str">
        <f>_xlfn.IFNA(VLOOKUP($A116,nCino_DMW!$A$2:$AI$358,9,0),"")</f>
        <v>Source Row</v>
      </c>
      <c r="F116" t="str">
        <f>_xlfn.IFNA(VLOOKUP($A116,nCino_DMW!$A$1:$AI$358,12,0),"")</f>
        <v>The system auto-populates this optional lookup field with the id of the cloned row from the Spreads Statement Record template.</v>
      </c>
      <c r="G116" t="str">
        <f>_xlfn.IFNA(IF(VLOOKUP($A116,nCino_DMW!$A$1:$AI$358,13,0)=0,"", VLOOKUP($A116,nCino_DMW!$A$1:$AI$358,13,0)),"")</f>
        <v>Lookup(Spread Statement Record)</v>
      </c>
      <c r="H116" t="str">
        <f>_xlfn.IFNA(IF(VLOOKUP($A116,nCino_DevProc!$A$2:$S$352,8,0)=0,"", VLOOKUP($A116,nCino_DevProc!$A$2:$S$352,8,0)),"")</f>
        <v>reference(LLC_BI__Spread_Statement_Record__c)</v>
      </c>
      <c r="I116">
        <f>_xlfn.IFNA(IF(VLOOKUP($A116,nCino_DMW!$A$1:$AI$358,2,0)=0,"", VLOOKUP($A116,nCino_DMW!$A$1:$AI$358,2,0)),"")</f>
        <v>18</v>
      </c>
      <c r="J116">
        <f>IF(OR(D116=0, IFERROR(VLOOKUP($A116,nCino_DevProc!$A$2:$S$352,2,0),0)=0),"", VLOOKUP($A116,nCino_DevProc!$A$2:$S$352,2,0))</f>
        <v>18</v>
      </c>
      <c r="K116" t="str">
        <f>IFERROR(IF(VLOOKUP($A116,nCino_DMW!$A$1:$AI$358,22,0)="Y", "N", IF(VLOOKUP($A116,nCino_DMW!$A$1:$AI$358,22,0)="N",  "Y", "")),"")</f>
        <v>Y</v>
      </c>
      <c r="L116" t="str">
        <f>_xlfn.IFNA(IF(VLOOKUP($A116,nCino_DevProc!$A$2:$S$352,8,0)=TRUE(), "Y", "N"),"")</f>
        <v>N</v>
      </c>
      <c r="M116" t="str">
        <f>IFERROR(IF(VLOOKUP($A116,nCino_DevProc!$A$2:$S$352,18,0)=TRUE(), "E", IF(D116="Id", "P", IF(OR(LEFT(G116, 6) = "Lookup", LEFT(G116, 6) ="Master"), "F",""))),"")</f>
        <v>F</v>
      </c>
      <c r="N116" t="str">
        <f>_xlfn.IFNA(IF(VLOOKUP($A116,nCino_DMW!$A$1:$AI$358,4,0)="System generated", "Y", "N"),"")</f>
        <v>N</v>
      </c>
      <c r="O116" t="str">
        <f>IF(LEFT(G116,6)="lookup", G116,IF(OR(D116=0, IFERROR(VLOOKUP($A116,nCino_DevProc!$A$2:$S$352,18,0),0)=0),"", VLOOKUP($A116,nCino_DevProc!$A$2:$S$352,18,0)))</f>
        <v>Lookup(Spread Statement Record)</v>
      </c>
      <c r="P116" t="str">
        <f>IF($B116="","",VLOOKUP($B116,'Object Info'!$A$2:$F$13,3,0))</f>
        <v>rskcsp_ds_spread_statement_record</v>
      </c>
      <c r="Q116" t="str">
        <f t="shared" si="21"/>
        <v>LLC_BI__Source_Row__c</v>
      </c>
      <c r="R116" t="s">
        <v>158</v>
      </c>
      <c r="S116" t="str">
        <f t="shared" si="22"/>
        <v>Y</v>
      </c>
      <c r="T116" t="str">
        <f>IF($B116="","",VLOOKUP($B116,'Object Info'!$A$2:$F$13,4,0))</f>
        <v>rskcsp_ds_spread_statement_record_staging</v>
      </c>
      <c r="U116" t="str">
        <f t="shared" si="23"/>
        <v>LLC_BI__Source_Row__c</v>
      </c>
      <c r="V116" t="str">
        <f>IF(OR(LEFT(H116,9)="reference", D116=""),"STRING",VLOOKUP($H116,'DataType Conversion'!$A$8:$I$37,3,0))</f>
        <v>STRING</v>
      </c>
      <c r="W116">
        <f t="shared" si="24"/>
        <v>18</v>
      </c>
      <c r="X116" t="str">
        <f t="shared" si="25"/>
        <v>Y</v>
      </c>
      <c r="Y116" t="str">
        <f t="shared" si="26"/>
        <v/>
      </c>
      <c r="Z116" t="str">
        <f t="shared" si="27"/>
        <v>N</v>
      </c>
      <c r="AA116" t="str">
        <f t="shared" si="28"/>
        <v/>
      </c>
      <c r="AB116" t="str">
        <f>IF($B116="","",VLOOKUP($B116,'Object Info'!$A$2:$F$13,5,0))</f>
        <v>rskcsp_ds_spread_statement_record_curated</v>
      </c>
      <c r="AC116" t="str">
        <f t="shared" si="29"/>
        <v>LLC_BI__Source_Row__c</v>
      </c>
      <c r="AD116" t="str">
        <f t="shared" si="30"/>
        <v>STRING</v>
      </c>
      <c r="AE116">
        <f t="shared" si="31"/>
        <v>18</v>
      </c>
      <c r="AF116" t="str">
        <f t="shared" si="32"/>
        <v>Y</v>
      </c>
      <c r="AG116" t="str">
        <f t="shared" si="33"/>
        <v>F</v>
      </c>
      <c r="AH116" t="str">
        <f t="shared" si="34"/>
        <v/>
      </c>
      <c r="AL116" t="str">
        <f>IF($B116="","",VLOOKUP($B116,'Object Info'!$A$2:$F$13,6,0))</f>
        <v>spread_statement_record</v>
      </c>
      <c r="AM116" t="str">
        <f t="shared" si="35"/>
        <v>Source_Row</v>
      </c>
      <c r="AN116" t="str">
        <f t="shared" si="36"/>
        <v>STRING</v>
      </c>
      <c r="AO116">
        <f t="shared" si="37"/>
        <v>18</v>
      </c>
      <c r="AP116" t="str">
        <f t="shared" si="38"/>
        <v>Y</v>
      </c>
      <c r="AQ116" t="str">
        <f t="shared" si="39"/>
        <v>F</v>
      </c>
    </row>
    <row r="117" spans="1:43" x14ac:dyDescent="0.25">
      <c r="A117" t="str">
        <f t="shared" si="20"/>
        <v>LLC_BI__Spread_Statement_Record__cName</v>
      </c>
      <c r="B117" t="s">
        <v>90</v>
      </c>
      <c r="C117" t="str">
        <f>_xlfn.IFNA(VLOOKUP($A117,nCino_DMW!$A$2:$AI$358,7,0),"")</f>
        <v>Spread Statement Record</v>
      </c>
      <c r="D117" t="s">
        <v>28</v>
      </c>
      <c r="E117" t="str">
        <f>_xlfn.IFNA(VLOOKUP($A117,nCino_DMW!$A$2:$AI$358,9,0),"")</f>
        <v xml:space="preserve">Spread Statement Record Name	</v>
      </c>
      <c r="F117" t="str">
        <f>_xlfn.IFNA(VLOOKUP($A117,nCino_DMW!$A$1:$AI$358,12,0),"")</f>
        <v>Spread Statement Record Name</v>
      </c>
      <c r="G117" t="str">
        <f>_xlfn.IFNA(IF(VLOOKUP($A117,nCino_DMW!$A$1:$AI$358,13,0)=0,"", VLOOKUP($A117,nCino_DMW!$A$1:$AI$358,13,0)),"")</f>
        <v>Text</v>
      </c>
      <c r="H117" t="str">
        <f>_xlfn.IFNA(IF(VLOOKUP($A117,nCino_DevProc!$A$2:$S$352,8,0)=0,"", VLOOKUP($A117,nCino_DevProc!$A$2:$S$352,8,0)),"")</f>
        <v>string</v>
      </c>
      <c r="I117">
        <f>_xlfn.IFNA(IF(VLOOKUP($A117,nCino_DMW!$A$1:$AI$358,2,0)=0,"", VLOOKUP($A117,nCino_DMW!$A$1:$AI$358,2,0)),"")</f>
        <v>80</v>
      </c>
      <c r="J117">
        <f>IF(OR(D117=0, IFERROR(VLOOKUP($A117,nCino_DevProc!$A$2:$S$352,2,0),0)=0),"", VLOOKUP($A117,nCino_DevProc!$A$2:$S$352,2,0))</f>
        <v>80</v>
      </c>
      <c r="K117" t="str">
        <f>IFERROR(IF(VLOOKUP($A117,nCino_DMW!$A$1:$AI$358,22,0)="Y", "N", IF(VLOOKUP($A117,nCino_DMW!$A$1:$AI$358,22,0)="N",  "Y", "")),"")</f>
        <v>Y</v>
      </c>
      <c r="L117" t="str">
        <f>_xlfn.IFNA(IF(VLOOKUP($A117,nCino_DevProc!$A$2:$S$352,8,0)=TRUE(), "Y", "N"),"")</f>
        <v>N</v>
      </c>
      <c r="M117" t="str">
        <f>IFERROR(IF(VLOOKUP($A117,nCino_DevProc!$A$2:$S$352,18,0)=TRUE(), "E", IF(D117="Id", "P", IF(OR(LEFT(G117, 6) = "Lookup", LEFT(G117, 6) ="Master"), "F",""))),"")</f>
        <v/>
      </c>
      <c r="N117" t="str">
        <f>_xlfn.IFNA(IF(VLOOKUP($A117,nCino_DMW!$A$1:$AI$358,4,0)="System generated", "Y", "N"),"")</f>
        <v>Y</v>
      </c>
      <c r="O117" t="str">
        <f>IF(LEFT(G117,6)="lookup", G117,IF(OR(D117=0, IFERROR(VLOOKUP($A117,nCino_DevProc!$A$2:$S$352,18,0),0)=0),"", VLOOKUP($A117,nCino_DevProc!$A$2:$S$352,18,0)))</f>
        <v/>
      </c>
      <c r="P117" t="str">
        <f>IF($B117="","",VLOOKUP($B117,'Object Info'!$A$2:$F$13,3,0))</f>
        <v>rskcsp_ds_spread_statement_record</v>
      </c>
      <c r="Q117" t="str">
        <f t="shared" si="21"/>
        <v>Name</v>
      </c>
      <c r="R117" t="s">
        <v>158</v>
      </c>
      <c r="S117" t="str">
        <f t="shared" si="22"/>
        <v>Y</v>
      </c>
      <c r="T117" t="str">
        <f>IF($B117="","",VLOOKUP($B117,'Object Info'!$A$2:$F$13,4,0))</f>
        <v>rskcsp_ds_spread_statement_record_staging</v>
      </c>
      <c r="U117" t="str">
        <f t="shared" si="23"/>
        <v>Name</v>
      </c>
      <c r="V117" t="str">
        <f>IF(OR(LEFT(H117,9)="reference", D117=""),"STRING",VLOOKUP($H117,'DataType Conversion'!$A$8:$I$37,3,0))</f>
        <v>STRING</v>
      </c>
      <c r="W117">
        <f t="shared" si="24"/>
        <v>80</v>
      </c>
      <c r="X117" t="str">
        <f t="shared" si="25"/>
        <v>Y</v>
      </c>
      <c r="Y117" t="str">
        <f t="shared" si="26"/>
        <v/>
      </c>
      <c r="Z117" t="str">
        <f t="shared" si="27"/>
        <v>N</v>
      </c>
      <c r="AA117" t="str">
        <f t="shared" si="28"/>
        <v/>
      </c>
      <c r="AB117" t="str">
        <f>IF($B117="","",VLOOKUP($B117,'Object Info'!$A$2:$F$13,5,0))</f>
        <v>rskcsp_ds_spread_statement_record_curated</v>
      </c>
      <c r="AC117" t="str">
        <f t="shared" si="29"/>
        <v>Name</v>
      </c>
      <c r="AD117" t="str">
        <f t="shared" si="30"/>
        <v>STRING</v>
      </c>
      <c r="AE117">
        <f t="shared" si="31"/>
        <v>80</v>
      </c>
      <c r="AF117" t="str">
        <f t="shared" si="32"/>
        <v>Y</v>
      </c>
      <c r="AG117" t="str">
        <f t="shared" si="33"/>
        <v/>
      </c>
      <c r="AH117" t="str">
        <f t="shared" si="34"/>
        <v/>
      </c>
      <c r="AL117" t="str">
        <f>IF($B117="","",VLOOKUP($B117,'Object Info'!$A$2:$F$13,6,0))</f>
        <v>spread_statement_record</v>
      </c>
      <c r="AM117" t="str">
        <f t="shared" si="35"/>
        <v>Name</v>
      </c>
      <c r="AN117" t="str">
        <f t="shared" si="36"/>
        <v>STRING</v>
      </c>
      <c r="AO117">
        <f t="shared" si="37"/>
        <v>80</v>
      </c>
      <c r="AP117" t="str">
        <f t="shared" si="38"/>
        <v>Y</v>
      </c>
      <c r="AQ117" t="str">
        <f t="shared" si="39"/>
        <v/>
      </c>
    </row>
    <row r="118" spans="1:43" x14ac:dyDescent="0.25">
      <c r="A118" t="str">
        <f t="shared" si="20"/>
        <v>LLC_BI__Spread_Statement_Record__cLLC_BI__Spread_Statement_Record_Total__c</v>
      </c>
      <c r="B118" t="s">
        <v>90</v>
      </c>
      <c r="C118" t="str">
        <f>_xlfn.IFNA(VLOOKUP($A118,nCino_DMW!$A$2:$AI$358,7,0),"")</f>
        <v>Spread Statement Record</v>
      </c>
      <c r="D118" t="s">
        <v>99</v>
      </c>
      <c r="E118" t="str">
        <f>_xlfn.IFNA(VLOOKUP($A118,nCino_DMW!$A$2:$AI$358,9,0),"")</f>
        <v>Spread Statement Record Total</v>
      </c>
      <c r="F118" t="str">
        <f>_xlfn.IFNA(VLOOKUP($A118,nCino_DMW!$A$1:$AI$358,12,0),"")</f>
        <v>This field is optional. It is populated automatically whenever the spread statement record (chart of account) is linked to a spread statement record total (group total). This field specifies the spread Statement record total associated with the Spread Statement record. When linked, this spread statement record will always display the values of the spread statement record total it is linked to.</v>
      </c>
      <c r="G118" t="str">
        <f>_xlfn.IFNA(IF(VLOOKUP($A118,nCino_DMW!$A$1:$AI$358,13,0)=0,"", VLOOKUP($A118,nCino_DMW!$A$1:$AI$358,13,0)),"")</f>
        <v>Lookup(Spread Statement Total Group)</v>
      </c>
      <c r="H118" t="str">
        <f>_xlfn.IFNA(IF(VLOOKUP($A118,nCino_DevProc!$A$2:$S$352,8,0)=0,"", VLOOKUP($A118,nCino_DevProc!$A$2:$S$352,8,0)),"")</f>
        <v>reference(LLC_BI__Spread_Statement_Record_Total__c)</v>
      </c>
      <c r="I118">
        <f>_xlfn.IFNA(IF(VLOOKUP($A118,nCino_DMW!$A$1:$AI$358,2,0)=0,"", VLOOKUP($A118,nCino_DMW!$A$1:$AI$358,2,0)),"")</f>
        <v>18</v>
      </c>
      <c r="K118" t="str">
        <f>IFERROR(IF(VLOOKUP($A118,nCino_DMW!$A$1:$AI$358,22,0)="Y", "N", IF(VLOOKUP($A118,nCino_DMW!$A$1:$AI$358,22,0)="N",  "Y", "")),"")</f>
        <v>N</v>
      </c>
      <c r="L118" t="str">
        <f>_xlfn.IFNA(IF(VLOOKUP($A118,nCino_DevProc!$A$2:$S$352,8,0)=TRUE(), "Y", "N"),"")</f>
        <v>N</v>
      </c>
      <c r="M118" t="str">
        <f>IFERROR(IF(VLOOKUP($A118,nCino_DevProc!$A$2:$S$352,18,0)=TRUE(), "E", IF(D118="Id", "P", IF(OR(LEFT(G118, 6) = "Lookup", LEFT(G118, 6) ="Master"), "F",""))),"")</f>
        <v>F</v>
      </c>
      <c r="N118" t="str">
        <f>_xlfn.IFNA(IF(VLOOKUP($A118,nCino_DMW!$A$1:$AI$358,4,0)="System generated", "Y", "N"),"")</f>
        <v>N</v>
      </c>
      <c r="O118" t="str">
        <f>IF(LEFT(G118,6)="lookup", G118,IF(OR(D118=0, IFERROR(VLOOKUP($A118,nCino_DevProc!$A$2:$S$352,18,0),0)=0),"", VLOOKUP($A118,nCino_DevProc!$A$2:$S$352,18,0)))</f>
        <v>Lookup(Spread Statement Total Group)</v>
      </c>
      <c r="P118" t="str">
        <f>IF($B118="","",VLOOKUP($B118,'Object Info'!$A$2:$F$13,3,0))</f>
        <v>rskcsp_ds_spread_statement_record</v>
      </c>
      <c r="Q118" t="str">
        <f t="shared" si="21"/>
        <v>LLC_BI__Spread_Statement_Record_Total__c</v>
      </c>
      <c r="R118" t="s">
        <v>158</v>
      </c>
      <c r="S118" t="str">
        <f t="shared" si="22"/>
        <v>Y</v>
      </c>
      <c r="T118" t="str">
        <f>IF($B118="","",VLOOKUP($B118,'Object Info'!$A$2:$F$13,4,0))</f>
        <v>rskcsp_ds_spread_statement_record_staging</v>
      </c>
      <c r="U118" t="str">
        <f t="shared" si="23"/>
        <v>LLC_BI__Spread_Statement_Record_Total__c</v>
      </c>
      <c r="V118" t="str">
        <f>IF(OR(LEFT(H118,9)="reference", D118=""),"STRING",VLOOKUP($H118,'DataType Conversion'!$A$8:$I$37,3,0))</f>
        <v>STRING</v>
      </c>
      <c r="W118" t="str">
        <f t="shared" si="24"/>
        <v/>
      </c>
      <c r="X118" t="str">
        <f t="shared" si="25"/>
        <v>Y</v>
      </c>
      <c r="Y118" t="str">
        <f t="shared" si="26"/>
        <v/>
      </c>
      <c r="Z118" t="str">
        <f t="shared" si="27"/>
        <v>N</v>
      </c>
      <c r="AA118" t="str">
        <f t="shared" si="28"/>
        <v/>
      </c>
      <c r="AB118" t="str">
        <f>IF($B118="","",VLOOKUP($B118,'Object Info'!$A$2:$F$13,5,0))</f>
        <v>rskcsp_ds_spread_statement_record_curated</v>
      </c>
      <c r="AC118" t="str">
        <f t="shared" si="29"/>
        <v>LLC_BI__Spread_Statement_Record_Total__c</v>
      </c>
      <c r="AD118" t="str">
        <f t="shared" si="30"/>
        <v>STRING</v>
      </c>
      <c r="AE118" t="str">
        <f t="shared" si="31"/>
        <v/>
      </c>
      <c r="AF118" t="str">
        <f t="shared" si="32"/>
        <v>Y</v>
      </c>
      <c r="AG118" t="str">
        <f t="shared" si="33"/>
        <v>F</v>
      </c>
      <c r="AH118" t="str">
        <f t="shared" si="34"/>
        <v/>
      </c>
      <c r="AL118" t="str">
        <f>IF($B118="","",VLOOKUP($B118,'Object Info'!$A$2:$F$13,6,0))</f>
        <v>spread_statement_record</v>
      </c>
      <c r="AM118" t="str">
        <f t="shared" si="35"/>
        <v>Spread_Statement_Record_Total</v>
      </c>
      <c r="AN118" t="str">
        <f t="shared" si="36"/>
        <v>STRING</v>
      </c>
      <c r="AO118" t="str">
        <f t="shared" si="37"/>
        <v/>
      </c>
      <c r="AP118" t="str">
        <f t="shared" si="38"/>
        <v>Y</v>
      </c>
      <c r="AQ118" t="str">
        <f t="shared" si="39"/>
        <v>F</v>
      </c>
    </row>
    <row r="119" spans="1:43" x14ac:dyDescent="0.25">
      <c r="A119" t="str">
        <f t="shared" si="20"/>
        <v>LLC_BI__Spread_Statement_Record__cLLC_BI__Spread_Statement_Type__c</v>
      </c>
      <c r="B119" t="s">
        <v>90</v>
      </c>
      <c r="C119" t="str">
        <f>_xlfn.IFNA(VLOOKUP($A119,nCino_DMW!$A$2:$AI$358,7,0),"")</f>
        <v>Spread Statement Record</v>
      </c>
      <c r="D119" t="s">
        <v>96</v>
      </c>
      <c r="E119" t="str">
        <f>_xlfn.IFNA(VLOOKUP($A119,nCino_DMW!$A$2:$AI$358,9,0),"")</f>
        <v>Spread Statement Type</v>
      </c>
      <c r="F119" t="str">
        <f>_xlfn.IFNA(VLOOKUP($A119,nCino_DMW!$A$1:$AI$358,12,0),"")</f>
        <v>This field is optional. It is populated automatically whenever the spread statement record (chart of account) is linked to a spread statement record. This field specifies the spread Statement record associated with the Spread Statement record. When linked, this spread statement record will always display the values of the spread statement record it is linked to.</v>
      </c>
      <c r="G119" t="str">
        <f>_xlfn.IFNA(IF(VLOOKUP($A119,nCino_DMW!$A$1:$AI$358,13,0)=0,"", VLOOKUP($A119,nCino_DMW!$A$1:$AI$358,13,0)),"")</f>
        <v>Master-Detail(Spread Statement Template)</v>
      </c>
      <c r="H119" t="str">
        <f>_xlfn.IFNA(IF(VLOOKUP($A119,nCino_DevProc!$A$2:$S$352,8,0)=0,"", VLOOKUP($A119,nCino_DevProc!$A$2:$S$352,8,0)),"")</f>
        <v>reference(LLC_BI__Spread_Statement_Type__c)</v>
      </c>
      <c r="I119">
        <f>_xlfn.IFNA(IF(VLOOKUP($A119,nCino_DMW!$A$1:$AI$358,2,0)=0,"", VLOOKUP($A119,nCino_DMW!$A$1:$AI$358,2,0)),"")</f>
        <v>18</v>
      </c>
      <c r="K119" t="str">
        <f>IFERROR(IF(VLOOKUP($A119,nCino_DMW!$A$1:$AI$358,22,0)="Y", "N", IF(VLOOKUP($A119,nCino_DMW!$A$1:$AI$358,22,0)="N",  "Y", "")),"")</f>
        <v>Y</v>
      </c>
      <c r="L119" t="str">
        <f>_xlfn.IFNA(IF(VLOOKUP($A119,nCino_DevProc!$A$2:$S$352,8,0)=TRUE(), "Y", "N"),"")</f>
        <v>N</v>
      </c>
      <c r="M119" t="str">
        <f>IFERROR(IF(VLOOKUP($A119,nCino_DevProc!$A$2:$S$352,18,0)=TRUE(), "E", IF(D119="Id", "P", IF(OR(LEFT(G119, 6) = "Lookup", LEFT(G119, 6) ="Master"), "F",""))),"")</f>
        <v>F</v>
      </c>
      <c r="N119" t="str">
        <f>_xlfn.IFNA(IF(VLOOKUP($A119,nCino_DMW!$A$1:$AI$358,4,0)="System generated", "Y", "N"),"")</f>
        <v>N</v>
      </c>
      <c r="O119" t="str">
        <f>IF(LEFT(G119,6)="lookup", G119,IF(OR(D119=0, IFERROR(VLOOKUP($A119,nCino_DevProc!$A$2:$S$352,18,0),0)=0),"", VLOOKUP($A119,nCino_DevProc!$A$2:$S$352,18,0)))</f>
        <v/>
      </c>
      <c r="P119" t="str">
        <f>IF($B119="","",VLOOKUP($B119,'Object Info'!$A$2:$F$13,3,0))</f>
        <v>rskcsp_ds_spread_statement_record</v>
      </c>
      <c r="Q119" t="str">
        <f t="shared" si="21"/>
        <v>LLC_BI__Spread_Statement_Type__c</v>
      </c>
      <c r="R119" t="s">
        <v>158</v>
      </c>
      <c r="S119" t="str">
        <f t="shared" si="22"/>
        <v>Y</v>
      </c>
      <c r="T119" t="str">
        <f>IF($B119="","",VLOOKUP($B119,'Object Info'!$A$2:$F$13,4,0))</f>
        <v>rskcsp_ds_spread_statement_record_staging</v>
      </c>
      <c r="U119" t="str">
        <f t="shared" si="23"/>
        <v>LLC_BI__Spread_Statement_Type__c</v>
      </c>
      <c r="V119" t="str">
        <f>IF(OR(LEFT(H119,9)="reference", D119=""),"STRING",VLOOKUP($H119,'DataType Conversion'!$A$8:$I$37,3,0))</f>
        <v>STRING</v>
      </c>
      <c r="W119" t="str">
        <f t="shared" si="24"/>
        <v/>
      </c>
      <c r="X119" t="str">
        <f t="shared" si="25"/>
        <v>Y</v>
      </c>
      <c r="Y119" t="str">
        <f t="shared" si="26"/>
        <v/>
      </c>
      <c r="Z119" t="str">
        <f t="shared" si="27"/>
        <v>N</v>
      </c>
      <c r="AA119" t="str">
        <f t="shared" si="28"/>
        <v/>
      </c>
      <c r="AB119" t="str">
        <f>IF($B119="","",VLOOKUP($B119,'Object Info'!$A$2:$F$13,5,0))</f>
        <v>rskcsp_ds_spread_statement_record_curated</v>
      </c>
      <c r="AC119" t="str">
        <f t="shared" si="29"/>
        <v>LLC_BI__Spread_Statement_Type__c</v>
      </c>
      <c r="AD119" t="str">
        <f t="shared" si="30"/>
        <v>STRING</v>
      </c>
      <c r="AE119" t="str">
        <f t="shared" si="31"/>
        <v/>
      </c>
      <c r="AF119" t="str">
        <f t="shared" si="32"/>
        <v>Y</v>
      </c>
      <c r="AG119" t="str">
        <f t="shared" si="33"/>
        <v>F</v>
      </c>
      <c r="AH119" t="str">
        <f t="shared" si="34"/>
        <v/>
      </c>
      <c r="AL119" t="str">
        <f>IF($B119="","",VLOOKUP($B119,'Object Info'!$A$2:$F$13,6,0))</f>
        <v>spread_statement_record</v>
      </c>
      <c r="AM119" t="str">
        <f t="shared" si="35"/>
        <v>Spread_Statement_Type</v>
      </c>
      <c r="AN119" t="str">
        <f t="shared" si="36"/>
        <v>STRING</v>
      </c>
      <c r="AO119" t="str">
        <f t="shared" si="37"/>
        <v/>
      </c>
      <c r="AP119" t="str">
        <f t="shared" si="38"/>
        <v>Y</v>
      </c>
      <c r="AQ119" t="str">
        <f t="shared" si="39"/>
        <v>F</v>
      </c>
    </row>
    <row r="120" spans="1:43" x14ac:dyDescent="0.25">
      <c r="A120" t="str">
        <f t="shared" si="20"/>
        <v>LLC_BI__Spread_Statement_Record_Total__cCreatedById</v>
      </c>
      <c r="B120" t="s">
        <v>99</v>
      </c>
      <c r="C120" t="str">
        <f>_xlfn.IFNA(VLOOKUP($A120,nCino_DMW!$A$2:$AI$358,7,0),"")</f>
        <v>Spread Statement Total Group</v>
      </c>
      <c r="D120" t="s">
        <v>168</v>
      </c>
      <c r="E120" t="str">
        <f>_xlfn.IFNA(VLOOKUP($A120,nCino_DMW!$A$2:$AI$358,9,0),"")</f>
        <v>Created By</v>
      </c>
      <c r="F120" t="str">
        <f>_xlfn.IFNA(VLOOKUP($A120,nCino_DMW!$A$1:$AI$358,12,0),"")</f>
        <v>Record created by user.</v>
      </c>
      <c r="G120" t="str">
        <f>_xlfn.IFNA(IF(VLOOKUP($A120,nCino_DMW!$A$1:$AI$358,13,0)=0,"", VLOOKUP($A120,nCino_DMW!$A$1:$AI$358,13,0)),"")</f>
        <v>Lookup(User)</v>
      </c>
      <c r="H120" t="str">
        <f>_xlfn.IFNA(IF(VLOOKUP($A120,nCino_DevProc!$A$2:$S$352,8,0)=0,"", VLOOKUP($A120,nCino_DevProc!$A$2:$S$352,8,0)),"")</f>
        <v>reference(User)</v>
      </c>
      <c r="I120">
        <f>_xlfn.IFNA(IF(VLOOKUP($A120,nCino_DMW!$A$1:$AI$358,2,0)=0,"", VLOOKUP($A120,nCino_DMW!$A$1:$AI$358,2,0)),"")</f>
        <v>18</v>
      </c>
      <c r="K120" t="str">
        <f>IFERROR(IF(VLOOKUP($A120,nCino_DMW!$A$1:$AI$358,22,0)="Y", "N", IF(VLOOKUP($A120,nCino_DMW!$A$1:$AI$358,22,0)="N",  "Y", "")),"")</f>
        <v>Y</v>
      </c>
      <c r="L120" t="str">
        <f>_xlfn.IFNA(IF(VLOOKUP($A120,nCino_DevProc!$A$2:$S$352,8,0)=TRUE(), "Y", "N"),"")</f>
        <v>N</v>
      </c>
      <c r="M120" t="str">
        <f>IFERROR(IF(VLOOKUP($A120,nCino_DevProc!$A$2:$S$352,18,0)=TRUE(), "E", IF(D120="Id", "P", IF(OR(LEFT(G120, 6) = "Lookup", LEFT(G120, 6) ="Master"), "F",""))),"")</f>
        <v>F</v>
      </c>
      <c r="N120" t="str">
        <f>_xlfn.IFNA(IF(VLOOKUP($A120,nCino_DMW!$A$1:$AI$358,4,0)="System generated", "Y", "N"),"")</f>
        <v>Y</v>
      </c>
      <c r="O120" t="str">
        <f>IF(LEFT(G120,6)="lookup", G120,IF(OR(D120=0, IFERROR(VLOOKUP($A120,nCino_DevProc!$A$2:$S$352,18,0),0)=0),"", VLOOKUP($A120,nCino_DevProc!$A$2:$S$352,18,0)))</f>
        <v>Lookup(User)</v>
      </c>
      <c r="P120" t="str">
        <f>IF($B120="","",VLOOKUP($B120,'Object Info'!$A$2:$F$13,3,0))</f>
        <v>rskcsp_ds_spread_statement_record_total</v>
      </c>
      <c r="Q120" t="str">
        <f t="shared" si="21"/>
        <v>CreatedById</v>
      </c>
      <c r="R120" t="s">
        <v>158</v>
      </c>
      <c r="S120" t="str">
        <f t="shared" si="22"/>
        <v>Y</v>
      </c>
      <c r="T120" t="str">
        <f>IF($B120="","",VLOOKUP($B120,'Object Info'!$A$2:$F$13,4,0))</f>
        <v>rskcsp_ds_spread_statement_record_total_staging</v>
      </c>
      <c r="U120" t="str">
        <f t="shared" si="23"/>
        <v>CreatedById</v>
      </c>
      <c r="V120" t="str">
        <f>IF(OR(LEFT(H120,9)="reference", D120=""),"STRING",VLOOKUP($H120,'DataType Conversion'!$A$8:$I$37,3,0))</f>
        <v>STRING</v>
      </c>
      <c r="W120" t="str">
        <f t="shared" si="24"/>
        <v/>
      </c>
      <c r="X120" t="str">
        <f t="shared" si="25"/>
        <v>Y</v>
      </c>
      <c r="Y120" t="str">
        <f t="shared" si="26"/>
        <v/>
      </c>
      <c r="Z120" t="str">
        <f t="shared" si="27"/>
        <v>N</v>
      </c>
      <c r="AA120" t="str">
        <f t="shared" si="28"/>
        <v>Must be populated when changeType = CREATE</v>
      </c>
      <c r="AB120" t="str">
        <f>IF($B120="","",VLOOKUP($B120,'Object Info'!$A$2:$F$13,5,0))</f>
        <v>rskcsp_ds_spread_statement_record_total_curated</v>
      </c>
      <c r="AC120" t="str">
        <f t="shared" si="29"/>
        <v>CreatedById</v>
      </c>
      <c r="AD120" t="str">
        <f t="shared" si="30"/>
        <v>STRING</v>
      </c>
      <c r="AE120" t="str">
        <f t="shared" si="31"/>
        <v/>
      </c>
      <c r="AF120" t="str">
        <f t="shared" si="32"/>
        <v>Y</v>
      </c>
      <c r="AG120" t="str">
        <f t="shared" si="33"/>
        <v>F</v>
      </c>
      <c r="AH120" t="str">
        <f t="shared" si="34"/>
        <v/>
      </c>
      <c r="AL120" t="str">
        <f>IF($B120="","",VLOOKUP($B120,'Object Info'!$A$2:$F$13,6,0))</f>
        <v>spread_statement_record_total</v>
      </c>
      <c r="AM120" t="str">
        <f t="shared" si="35"/>
        <v>CreatedById</v>
      </c>
      <c r="AN120" t="str">
        <f t="shared" si="36"/>
        <v>STRING</v>
      </c>
      <c r="AO120" t="str">
        <f t="shared" si="37"/>
        <v/>
      </c>
      <c r="AP120" t="str">
        <f t="shared" si="38"/>
        <v>Y</v>
      </c>
      <c r="AQ120" t="str">
        <f t="shared" si="39"/>
        <v>F</v>
      </c>
    </row>
    <row r="121" spans="1:43" x14ac:dyDescent="0.25">
      <c r="A121" t="str">
        <f t="shared" si="20"/>
        <v>LLC_BI__Spread_Statement_Record_Total__cCreatedDate</v>
      </c>
      <c r="B121" t="s">
        <v>99</v>
      </c>
      <c r="C121" t="str">
        <f>_xlfn.IFNA(VLOOKUP($A121,nCino_DMW!$A$2:$AI$358,7,0),"")</f>
        <v>Spread Statement Total Group</v>
      </c>
      <c r="D121" t="s">
        <v>164</v>
      </c>
      <c r="E121" t="str">
        <f>_xlfn.IFNA(VLOOKUP($A121,nCino_DMW!$A$2:$AI$358,9,0),"")</f>
        <v>Created Date</v>
      </c>
      <c r="F121" t="str">
        <f>_xlfn.IFNA(VLOOKUP($A121,nCino_DMW!$A$1:$AI$358,12,0),"")</f>
        <v>Record created date.</v>
      </c>
      <c r="G121" t="str">
        <f>_xlfn.IFNA(IF(VLOOKUP($A121,nCino_DMW!$A$1:$AI$358,13,0)=0,"", VLOOKUP($A121,nCino_DMW!$A$1:$AI$358,13,0)),"")</f>
        <v>Date Time</v>
      </c>
      <c r="H121" t="str">
        <f>_xlfn.IFNA(IF(VLOOKUP($A121,nCino_DevProc!$A$2:$S$352,8,0)=0,"", VLOOKUP($A121,nCino_DevProc!$A$2:$S$352,8,0)),"")</f>
        <v>datetime</v>
      </c>
      <c r="I121" t="str">
        <f>_xlfn.IFNA(IF(VLOOKUP($A121,nCino_DMW!$A$1:$AI$358,2,0)=0,"", VLOOKUP($A121,nCino_DMW!$A$1:$AI$358,2,0)),"")</f>
        <v/>
      </c>
      <c r="K121" t="str">
        <f>IFERROR(IF(VLOOKUP($A121,nCino_DMW!$A$1:$AI$358,22,0)="Y", "N", IF(VLOOKUP($A121,nCino_DMW!$A$1:$AI$358,22,0)="N",  "Y", "")),"")</f>
        <v>Y</v>
      </c>
      <c r="L121" t="str">
        <f>_xlfn.IFNA(IF(VLOOKUP($A121,nCino_DevProc!$A$2:$S$352,8,0)=TRUE(), "Y", "N"),"")</f>
        <v>N</v>
      </c>
      <c r="M121" t="str">
        <f>IFERROR(IF(VLOOKUP($A121,nCino_DevProc!$A$2:$S$352,18,0)=TRUE(), "E", IF(D121="Id", "P", IF(OR(LEFT(G121, 6) = "Lookup", LEFT(G121, 6) ="Master"), "F",""))),"")</f>
        <v/>
      </c>
      <c r="N121" t="str">
        <f>_xlfn.IFNA(IF(VLOOKUP($A121,nCino_DMW!$A$1:$AI$358,4,0)="System generated", "Y", "N"),"")</f>
        <v>Y</v>
      </c>
      <c r="O121" t="str">
        <f>IF(LEFT(G121,6)="lookup", G121,IF(OR(D121=0, IFERROR(VLOOKUP($A121,nCino_DevProc!$A$2:$S$352,18,0),0)=0),"", VLOOKUP($A121,nCino_DevProc!$A$2:$S$352,18,0)))</f>
        <v/>
      </c>
      <c r="P121" t="str">
        <f>IF($B121="","",VLOOKUP($B121,'Object Info'!$A$2:$F$13,3,0))</f>
        <v>rskcsp_ds_spread_statement_record_total</v>
      </c>
      <c r="Q121" t="str">
        <f t="shared" si="21"/>
        <v>CreatedDate</v>
      </c>
      <c r="R121" t="s">
        <v>158</v>
      </c>
      <c r="S121" t="str">
        <f t="shared" si="22"/>
        <v>Y</v>
      </c>
      <c r="T121" t="str">
        <f>IF($B121="","",VLOOKUP($B121,'Object Info'!$A$2:$F$13,4,0))</f>
        <v>rskcsp_ds_spread_statement_record_total_staging</v>
      </c>
      <c r="U121" t="str">
        <f t="shared" si="23"/>
        <v>CreatedDate</v>
      </c>
      <c r="V121" t="str">
        <f>IF(OR(LEFT(H121,9)="reference", D121=""),"STRING",VLOOKUP($H121,'DataType Conversion'!$A$8:$I$37,3,0))</f>
        <v>DATETIME</v>
      </c>
      <c r="W121" t="str">
        <f t="shared" si="24"/>
        <v/>
      </c>
      <c r="X121" t="str">
        <f t="shared" si="25"/>
        <v>Y</v>
      </c>
      <c r="Y121" t="str">
        <f t="shared" si="26"/>
        <v/>
      </c>
      <c r="Z121" t="str">
        <f t="shared" si="27"/>
        <v>N</v>
      </c>
      <c r="AA121" t="str">
        <f t="shared" si="28"/>
        <v>Must be populated when changeType = CREATE</v>
      </c>
      <c r="AB121" t="str">
        <f>IF($B121="","",VLOOKUP($B121,'Object Info'!$A$2:$F$13,5,0))</f>
        <v>rskcsp_ds_spread_statement_record_total_curated</v>
      </c>
      <c r="AC121" t="str">
        <f t="shared" si="29"/>
        <v>CreatedDate</v>
      </c>
      <c r="AD121" t="str">
        <f t="shared" si="30"/>
        <v>DATETIME</v>
      </c>
      <c r="AE121" t="str">
        <f t="shared" si="31"/>
        <v/>
      </c>
      <c r="AF121" t="str">
        <f t="shared" si="32"/>
        <v>Y</v>
      </c>
      <c r="AG121" t="str">
        <f t="shared" si="33"/>
        <v/>
      </c>
      <c r="AH121" t="str">
        <f t="shared" si="34"/>
        <v/>
      </c>
      <c r="AL121" t="str">
        <f>IF($B121="","",VLOOKUP($B121,'Object Info'!$A$2:$F$13,6,0))</f>
        <v>spread_statement_record_total</v>
      </c>
      <c r="AM121" t="str">
        <f t="shared" si="35"/>
        <v>CreatedDate</v>
      </c>
      <c r="AN121" t="str">
        <f t="shared" si="36"/>
        <v>DATETIME</v>
      </c>
      <c r="AO121" t="str">
        <f t="shared" si="37"/>
        <v/>
      </c>
      <c r="AP121" t="str">
        <f t="shared" si="38"/>
        <v>Y</v>
      </c>
      <c r="AQ121" t="str">
        <f t="shared" si="39"/>
        <v/>
      </c>
    </row>
    <row r="122" spans="1:43" x14ac:dyDescent="0.25">
      <c r="A122" t="str">
        <f t="shared" si="20"/>
        <v>LLC_BI__Spread_Statement_Record_Total__cCurrencyIsoCode</v>
      </c>
      <c r="B122" t="s">
        <v>99</v>
      </c>
      <c r="C122" t="str">
        <f>_xlfn.IFNA(VLOOKUP($A122,nCino_DMW!$A$2:$AI$358,7,0),"")</f>
        <v>Spread Statement Total Group</v>
      </c>
      <c r="D122" t="s">
        <v>160</v>
      </c>
      <c r="E122" t="str">
        <f>_xlfn.IFNA(VLOOKUP($A122,nCino_DMW!$A$2:$AI$358,9,0),"")</f>
        <v>Currency</v>
      </c>
      <c r="F122" t="str">
        <f>_xlfn.IFNA(VLOOKUP($A122,nCino_DMW!$A$1:$AI$358,12,0),"")</f>
        <v>This is a picklist field that allows the user to select the applicable currency (e.g. GBP, EU, etc.)</v>
      </c>
      <c r="G122" t="str">
        <f>_xlfn.IFNA(IF(VLOOKUP($A122,nCino_DMW!$A$1:$AI$358,13,0)=0,"", VLOOKUP($A122,nCino_DMW!$A$1:$AI$358,13,0)),"")</f>
        <v>Picklist</v>
      </c>
      <c r="H122" t="str">
        <f>_xlfn.IFNA(IF(VLOOKUP($A122,nCino_DevProc!$A$2:$S$352,8,0)=0,"", VLOOKUP($A122,nCino_DevProc!$A$2:$S$352,8,0)),"")</f>
        <v>picklist</v>
      </c>
      <c r="I122" t="str">
        <f>_xlfn.IFNA(IF(VLOOKUP($A122,nCino_DMW!$A$1:$AI$358,2,0)=0,"", VLOOKUP($A122,nCino_DMW!$A$1:$AI$358,2,0)),"")</f>
        <v>See picklist options for lengths</v>
      </c>
      <c r="K122" t="str">
        <f>IFERROR(IF(VLOOKUP($A122,nCino_DMW!$A$1:$AI$358,22,0)="Y", "N", IF(VLOOKUP($A122,nCino_DMW!$A$1:$AI$358,22,0)="N",  "Y", "")),"")</f>
        <v>Y</v>
      </c>
      <c r="L122" t="str">
        <f>_xlfn.IFNA(IF(VLOOKUP($A122,nCino_DevProc!$A$2:$S$352,8,0)=TRUE(), "Y", "N"),"")</f>
        <v>N</v>
      </c>
      <c r="M122" t="str">
        <f>IFERROR(IF(VLOOKUP($A122,nCino_DevProc!$A$2:$S$352,18,0)=TRUE(), "E", IF(D122="Id", "P", IF(OR(LEFT(G122, 6) = "Lookup", LEFT(G122, 6) ="Master"), "F",""))),"")</f>
        <v/>
      </c>
      <c r="N122" t="str">
        <f>_xlfn.IFNA(IF(VLOOKUP($A122,nCino_DMW!$A$1:$AI$358,4,0)="System generated", "Y", "N"),"")</f>
        <v>N</v>
      </c>
      <c r="O122" t="str">
        <f>IF(LEFT(G122,6)="lookup", G122,IF(OR(D122=0, IFERROR(VLOOKUP($A122,nCino_DevProc!$A$2:$S$352,18,0),0)=0),"", VLOOKUP($A122,nCino_DevProc!$A$2:$S$352,18,0)))</f>
        <v/>
      </c>
      <c r="P122" t="str">
        <f>IF($B122="","",VLOOKUP($B122,'Object Info'!$A$2:$F$13,3,0))</f>
        <v>rskcsp_ds_spread_statement_record_total</v>
      </c>
      <c r="Q122" t="str">
        <f t="shared" si="21"/>
        <v>CurrencyIsoCode</v>
      </c>
      <c r="R122" t="s">
        <v>158</v>
      </c>
      <c r="S122" t="str">
        <f t="shared" si="22"/>
        <v>Y</v>
      </c>
      <c r="T122" t="str">
        <f>IF($B122="","",VLOOKUP($B122,'Object Info'!$A$2:$F$13,4,0))</f>
        <v>rskcsp_ds_spread_statement_record_total_staging</v>
      </c>
      <c r="U122" t="str">
        <f t="shared" si="23"/>
        <v>CurrencyIsoCode</v>
      </c>
      <c r="V122" t="str">
        <f>IF(OR(LEFT(H122,9)="reference", D122=""),"STRING",VLOOKUP($H122,'DataType Conversion'!$A$8:$I$37,3,0))</f>
        <v>STRING</v>
      </c>
      <c r="W122" t="str">
        <f t="shared" si="24"/>
        <v/>
      </c>
      <c r="X122" t="str">
        <f t="shared" si="25"/>
        <v>Y</v>
      </c>
      <c r="Y122" t="str">
        <f t="shared" si="26"/>
        <v/>
      </c>
      <c r="Z122" t="str">
        <f t="shared" si="27"/>
        <v>Y</v>
      </c>
      <c r="AA122" t="str">
        <f t="shared" si="28"/>
        <v/>
      </c>
      <c r="AB122" t="str">
        <f>IF($B122="","",VLOOKUP($B122,'Object Info'!$A$2:$F$13,5,0))</f>
        <v>rskcsp_ds_spread_statement_record_total_curated</v>
      </c>
      <c r="AC122" t="str">
        <f t="shared" si="29"/>
        <v>CurrencyIsoCode</v>
      </c>
      <c r="AD122" t="str">
        <f t="shared" si="30"/>
        <v>STRING</v>
      </c>
      <c r="AE122" t="str">
        <f t="shared" si="31"/>
        <v/>
      </c>
      <c r="AF122" t="str">
        <f t="shared" si="32"/>
        <v>Y</v>
      </c>
      <c r="AG122" t="str">
        <f t="shared" si="33"/>
        <v/>
      </c>
      <c r="AH122" t="str">
        <f t="shared" si="34"/>
        <v/>
      </c>
      <c r="AL122" t="str">
        <f>IF($B122="","",VLOOKUP($B122,'Object Info'!$A$2:$F$13,6,0))</f>
        <v>spread_statement_record_total</v>
      </c>
      <c r="AM122" t="str">
        <f t="shared" si="35"/>
        <v>CurrencyIsoCode</v>
      </c>
      <c r="AN122" t="str">
        <f t="shared" si="36"/>
        <v>STRING</v>
      </c>
      <c r="AO122" t="str">
        <f t="shared" si="37"/>
        <v/>
      </c>
      <c r="AP122" t="str">
        <f t="shared" si="38"/>
        <v>Y</v>
      </c>
      <c r="AQ122" t="str">
        <f t="shared" si="39"/>
        <v/>
      </c>
    </row>
    <row r="123" spans="1:43" x14ac:dyDescent="0.25">
      <c r="A123" t="str">
        <f t="shared" si="20"/>
        <v>LLC_BI__Spread_Statement_Record_Total__cLLC_BI__Debit__c</v>
      </c>
      <c r="B123" t="s">
        <v>99</v>
      </c>
      <c r="C123" t="str">
        <f>_xlfn.IFNA(VLOOKUP($A123,nCino_DMW!$A$2:$AI$358,7,0),"")</f>
        <v>Spread Statement Total Group</v>
      </c>
      <c r="D123" t="s">
        <v>494</v>
      </c>
      <c r="E123" t="str">
        <f>_xlfn.IFNA(VLOOKUP($A123,nCino_DMW!$A$2:$AI$358,9,0),"")</f>
        <v>Debit</v>
      </c>
      <c r="F123" t="str">
        <f>_xlfn.IFNA(VLOOKUP($A123,nCino_DMW!$A$1:$AI$358,12,0),"")</f>
        <v>This field is optional. It is driven by user selection during creation of the spread statement record total (group total). When enabled, the spread statement record total (group total) is treated as a debit. When disabled, the spread statement record total is treated as a credit. By default, it is disabled. After initial creation, this cannot be edited within the spreading application, it must be edited through the Salesforce interface.</v>
      </c>
      <c r="G123" t="str">
        <f>_xlfn.IFNA(IF(VLOOKUP($A123,nCino_DMW!$A$1:$AI$358,13,0)=0,"", VLOOKUP($A123,nCino_DMW!$A$1:$AI$358,13,0)),"")</f>
        <v>Checkbox</v>
      </c>
      <c r="H123" t="str">
        <f>_xlfn.IFNA(IF(VLOOKUP($A123,nCino_DevProc!$A$2:$S$352,8,0)=0,"", VLOOKUP($A123,nCino_DevProc!$A$2:$S$352,8,0)),"")</f>
        <v>boolean</v>
      </c>
      <c r="I123" t="str">
        <f>_xlfn.IFNA(IF(VLOOKUP($A123,nCino_DMW!$A$1:$AI$358,2,0)=0,"", VLOOKUP($A123,nCino_DMW!$A$1:$AI$358,2,0)),"")</f>
        <v>Boolean (True/False)</v>
      </c>
      <c r="K123" t="str">
        <f>IFERROR(IF(VLOOKUP($A123,nCino_DMW!$A$1:$AI$358,22,0)="Y", "N", IF(VLOOKUP($A123,nCino_DMW!$A$1:$AI$358,22,0)="N",  "Y", "")),"")</f>
        <v>Y</v>
      </c>
      <c r="L123" t="str">
        <f>_xlfn.IFNA(IF(VLOOKUP($A123,nCino_DevProc!$A$2:$S$352,8,0)=TRUE(), "Y", "N"),"")</f>
        <v>N</v>
      </c>
      <c r="M123" t="str">
        <f>IFERROR(IF(VLOOKUP($A123,nCino_DevProc!$A$2:$S$352,18,0)=TRUE(), "E", IF(D123="Id", "P", IF(OR(LEFT(G123, 6) = "Lookup", LEFT(G123, 6) ="Master"), "F",""))),"")</f>
        <v/>
      </c>
      <c r="N123" t="str">
        <f>_xlfn.IFNA(IF(VLOOKUP($A123,nCino_DMW!$A$1:$AI$358,4,0)="System generated", "Y", "N"),"")</f>
        <v>N</v>
      </c>
      <c r="O123" t="str">
        <f>IF(LEFT(G123,6)="lookup", G123,IF(OR(D123=0, IFERROR(VLOOKUP($A123,nCino_DevProc!$A$2:$S$352,18,0),0)=0),"", VLOOKUP($A123,nCino_DevProc!$A$2:$S$352,18,0)))</f>
        <v/>
      </c>
      <c r="P123" t="str">
        <f>IF($B123="","",VLOOKUP($B123,'Object Info'!$A$2:$F$13,3,0))</f>
        <v>rskcsp_ds_spread_statement_record_total</v>
      </c>
      <c r="Q123" t="str">
        <f t="shared" si="21"/>
        <v>LLC_BI__Debit__c</v>
      </c>
      <c r="R123" t="s">
        <v>158</v>
      </c>
      <c r="S123" t="str">
        <f t="shared" si="22"/>
        <v>Y</v>
      </c>
      <c r="T123" t="str">
        <f>IF($B123="","",VLOOKUP($B123,'Object Info'!$A$2:$F$13,4,0))</f>
        <v>rskcsp_ds_spread_statement_record_total_staging</v>
      </c>
      <c r="U123" t="str">
        <f t="shared" si="23"/>
        <v>LLC_BI__Debit__c</v>
      </c>
      <c r="V123" t="str">
        <f>IF(OR(LEFT(H123,9)="reference", D123=""),"STRING",VLOOKUP($H123,'DataType Conversion'!$A$8:$I$37,3,0))</f>
        <v>BOOL</v>
      </c>
      <c r="W123" t="str">
        <f t="shared" si="24"/>
        <v/>
      </c>
      <c r="X123" t="str">
        <f t="shared" si="25"/>
        <v>Y</v>
      </c>
      <c r="Y123" t="str">
        <f t="shared" si="26"/>
        <v/>
      </c>
      <c r="Z123" t="str">
        <f t="shared" si="27"/>
        <v>N</v>
      </c>
      <c r="AA123" t="str">
        <f t="shared" si="28"/>
        <v/>
      </c>
      <c r="AB123" t="str">
        <f>IF($B123="","",VLOOKUP($B123,'Object Info'!$A$2:$F$13,5,0))</f>
        <v>rskcsp_ds_spread_statement_record_total_curated</v>
      </c>
      <c r="AC123" t="str">
        <f t="shared" si="29"/>
        <v>LLC_BI__Debit__c</v>
      </c>
      <c r="AD123" t="str">
        <f t="shared" si="30"/>
        <v>BOOL</v>
      </c>
      <c r="AE123" t="str">
        <f t="shared" si="31"/>
        <v/>
      </c>
      <c r="AF123" t="str">
        <f t="shared" si="32"/>
        <v>Y</v>
      </c>
      <c r="AG123" t="str">
        <f t="shared" si="33"/>
        <v/>
      </c>
      <c r="AH123" t="str">
        <f t="shared" si="34"/>
        <v/>
      </c>
      <c r="AL123" t="str">
        <f>IF($B123="","",VLOOKUP($B123,'Object Info'!$A$2:$F$13,6,0))</f>
        <v>spread_statement_record_total</v>
      </c>
      <c r="AM123" t="str">
        <f t="shared" si="35"/>
        <v>Debit</v>
      </c>
      <c r="AN123" t="str">
        <f t="shared" si="36"/>
        <v>BOOL</v>
      </c>
      <c r="AO123" t="str">
        <f t="shared" si="37"/>
        <v/>
      </c>
      <c r="AP123" t="str">
        <f t="shared" si="38"/>
        <v>Y</v>
      </c>
      <c r="AQ123" t="str">
        <f t="shared" si="39"/>
        <v/>
      </c>
    </row>
    <row r="124" spans="1:43" x14ac:dyDescent="0.25">
      <c r="A124" t="str">
        <f t="shared" si="20"/>
        <v>LLC_BI__Spread_Statement_Record_Total__cLLC_BI__Global_Analysis_Type__c</v>
      </c>
      <c r="B124" t="s">
        <v>99</v>
      </c>
      <c r="C124" t="str">
        <f>_xlfn.IFNA(VLOOKUP($A124,nCino_DMW!$A$2:$AI$358,7,0),"")</f>
        <v>Spread Statement Total Group</v>
      </c>
      <c r="D124" t="s">
        <v>524</v>
      </c>
      <c r="E124" t="str">
        <f>_xlfn.IFNA(VLOOKUP($A124,nCino_DMW!$A$2:$AI$358,9,0),"")</f>
        <v>Global Analysis Type</v>
      </c>
      <c r="F124" t="str">
        <f>_xlfn.IFNA(VLOOKUP($A124,nCino_DMW!$A$1:$AI$358,12,0),"")</f>
        <v>This field is optional. It is driven by user selection during creation of the spread statement record total (group total). When "Cash Flow" or "Debt Service" is selected, the value(s) for this spread statement record total (group total) will be used in global analysis for a relationship using the underwriting bundle this spread statement record total is associated with. By default, this picklist is set to None. After initial creation, this cannot be edited within the spreading application, it must be edited through the Salesforce interface.</v>
      </c>
      <c r="G124" t="str">
        <f>_xlfn.IFNA(IF(VLOOKUP($A124,nCino_DMW!$A$1:$AI$358,13,0)=0,"", VLOOKUP($A124,nCino_DMW!$A$1:$AI$358,13,0)),"")</f>
        <v>Picklist</v>
      </c>
      <c r="H124" t="str">
        <f>_xlfn.IFNA(IF(VLOOKUP($A124,nCino_DevProc!$A$2:$S$352,8,0)=0,"", VLOOKUP($A124,nCino_DevProc!$A$2:$S$352,8,0)),"")</f>
        <v>picklist</v>
      </c>
      <c r="I124" t="str">
        <f>_xlfn.IFNA(IF(VLOOKUP($A124,nCino_DMW!$A$1:$AI$358,2,0)=0,"", VLOOKUP($A124,nCino_DMW!$A$1:$AI$358,2,0)),"")</f>
        <v>See picklist options for lengths</v>
      </c>
      <c r="K124" t="str">
        <f>IFERROR(IF(VLOOKUP($A124,nCino_DMW!$A$1:$AI$358,22,0)="Y", "N", IF(VLOOKUP($A124,nCino_DMW!$A$1:$AI$358,22,0)="N",  "Y", "")),"")</f>
        <v>Y</v>
      </c>
      <c r="L124" t="str">
        <f>_xlfn.IFNA(IF(VLOOKUP($A124,nCino_DevProc!$A$2:$S$352,8,0)=TRUE(), "Y", "N"),"")</f>
        <v>N</v>
      </c>
      <c r="M124" t="str">
        <f>IFERROR(IF(VLOOKUP($A124,nCino_DevProc!$A$2:$S$352,18,0)=TRUE(), "E", IF(D124="Id", "P", IF(OR(LEFT(G124, 6) = "Lookup", LEFT(G124, 6) ="Master"), "F",""))),"")</f>
        <v/>
      </c>
      <c r="N124" t="str">
        <f>_xlfn.IFNA(IF(VLOOKUP($A124,nCino_DMW!$A$1:$AI$358,4,0)="System generated", "Y", "N"),"")</f>
        <v>N</v>
      </c>
      <c r="O124" t="str">
        <f>IF(LEFT(G124,6)="lookup", G124,IF(OR(D124=0, IFERROR(VLOOKUP($A124,nCino_DevProc!$A$2:$S$352,18,0),0)=0),"", VLOOKUP($A124,nCino_DevProc!$A$2:$S$352,18,0)))</f>
        <v/>
      </c>
      <c r="P124" t="str">
        <f>IF($B124="","",VLOOKUP($B124,'Object Info'!$A$2:$F$13,3,0))</f>
        <v>rskcsp_ds_spread_statement_record_total</v>
      </c>
      <c r="Q124" t="str">
        <f t="shared" si="21"/>
        <v>LLC_BI__Global_Analysis_Type__c</v>
      </c>
      <c r="R124" t="s">
        <v>158</v>
      </c>
      <c r="S124" t="str">
        <f t="shared" si="22"/>
        <v>Y</v>
      </c>
      <c r="T124" t="str">
        <f>IF($B124="","",VLOOKUP($B124,'Object Info'!$A$2:$F$13,4,0))</f>
        <v>rskcsp_ds_spread_statement_record_total_staging</v>
      </c>
      <c r="U124" t="str">
        <f t="shared" si="23"/>
        <v>LLC_BI__Global_Analysis_Type__c</v>
      </c>
      <c r="V124" t="str">
        <f>IF(OR(LEFT(H124,9)="reference", D124=""),"STRING",VLOOKUP($H124,'DataType Conversion'!$A$8:$I$37,3,0))</f>
        <v>STRING</v>
      </c>
      <c r="W124" t="str">
        <f t="shared" si="24"/>
        <v/>
      </c>
      <c r="X124" t="str">
        <f t="shared" si="25"/>
        <v>Y</v>
      </c>
      <c r="Y124" t="str">
        <f t="shared" si="26"/>
        <v/>
      </c>
      <c r="Z124" t="str">
        <f t="shared" si="27"/>
        <v>Y</v>
      </c>
      <c r="AA124" t="str">
        <f t="shared" si="28"/>
        <v/>
      </c>
      <c r="AB124" t="str">
        <f>IF($B124="","",VLOOKUP($B124,'Object Info'!$A$2:$F$13,5,0))</f>
        <v>rskcsp_ds_spread_statement_record_total_curated</v>
      </c>
      <c r="AC124" t="str">
        <f t="shared" si="29"/>
        <v>LLC_BI__Global_Analysis_Type__c</v>
      </c>
      <c r="AD124" t="str">
        <f t="shared" si="30"/>
        <v>STRING</v>
      </c>
      <c r="AE124" t="str">
        <f t="shared" si="31"/>
        <v/>
      </c>
      <c r="AF124" t="str">
        <f t="shared" si="32"/>
        <v>Y</v>
      </c>
      <c r="AG124" t="str">
        <f t="shared" si="33"/>
        <v/>
      </c>
      <c r="AH124" t="str">
        <f t="shared" si="34"/>
        <v/>
      </c>
      <c r="AL124" t="str">
        <f>IF($B124="","",VLOOKUP($B124,'Object Info'!$A$2:$F$13,6,0))</f>
        <v>spread_statement_record_total</v>
      </c>
      <c r="AM124" t="str">
        <f t="shared" si="35"/>
        <v>Global_Analysis_Type</v>
      </c>
      <c r="AN124" t="str">
        <f t="shared" si="36"/>
        <v>STRING</v>
      </c>
      <c r="AO124" t="str">
        <f t="shared" si="37"/>
        <v/>
      </c>
      <c r="AP124" t="str">
        <f t="shared" si="38"/>
        <v>Y</v>
      </c>
      <c r="AQ124" t="str">
        <f t="shared" si="39"/>
        <v/>
      </c>
    </row>
    <row r="125" spans="1:43" x14ac:dyDescent="0.25">
      <c r="A125" t="str">
        <f t="shared" si="20"/>
        <v>LLC_BI__Spread_Statement_Record_Total__cLLC_BI__Color__c</v>
      </c>
      <c r="B125" t="s">
        <v>99</v>
      </c>
      <c r="C125" t="str">
        <f>_xlfn.IFNA(VLOOKUP($A125,nCino_DMW!$A$2:$AI$358,7,0),"")</f>
        <v>Spread Statement Total Group</v>
      </c>
      <c r="D125" t="s">
        <v>554</v>
      </c>
      <c r="E125" t="str">
        <f>_xlfn.IFNA(VLOOKUP($A125,nCino_DMW!$A$2:$AI$358,9,0),"")</f>
        <v>Group Color</v>
      </c>
      <c r="F125" t="str">
        <f>_xlfn.IFNA(VLOOKUP($A125,nCino_DMW!$A$1:$AI$358,12,0),"")</f>
        <v>Administrators select a color for each Spreads group for Automated Spreading. By default, it is transparent.</v>
      </c>
      <c r="G125" t="str">
        <f>_xlfn.IFNA(IF(VLOOKUP($A125,nCino_DMW!$A$1:$AI$358,13,0)=0,"", VLOOKUP($A125,nCino_DMW!$A$1:$AI$358,13,0)),"")</f>
        <v>Text</v>
      </c>
      <c r="H125" t="str">
        <f>_xlfn.IFNA(IF(VLOOKUP($A125,nCino_DevProc!$A$2:$S$352,8,0)=0,"", VLOOKUP($A125,nCino_DevProc!$A$2:$S$352,8,0)),"")</f>
        <v>string</v>
      </c>
      <c r="I125">
        <f>_xlfn.IFNA(IF(VLOOKUP($A125,nCino_DMW!$A$1:$AI$358,2,0)=0,"", VLOOKUP($A125,nCino_DMW!$A$1:$AI$358,2,0)),"")</f>
        <v>16</v>
      </c>
      <c r="K125" t="str">
        <f>IFERROR(IF(VLOOKUP($A125,nCino_DMW!$A$1:$AI$358,22,0)="Y", "N", IF(VLOOKUP($A125,nCino_DMW!$A$1:$AI$358,22,0)="N",  "Y", "")),"")</f>
        <v>Y</v>
      </c>
      <c r="L125" t="str">
        <f>_xlfn.IFNA(IF(VLOOKUP($A125,nCino_DevProc!$A$2:$S$352,8,0)=TRUE(), "Y", "N"),"")</f>
        <v>N</v>
      </c>
      <c r="M125" t="str">
        <f>IFERROR(IF(VLOOKUP($A125,nCino_DevProc!$A$2:$S$352,18,0)=TRUE(), "E", IF(D125="Id", "P", IF(OR(LEFT(G125, 6) = "Lookup", LEFT(G125, 6) ="Master"), "F",""))),"")</f>
        <v/>
      </c>
      <c r="N125" t="str">
        <f>_xlfn.IFNA(IF(VLOOKUP($A125,nCino_DMW!$A$1:$AI$358,4,0)="System generated", "Y", "N"),"")</f>
        <v>N</v>
      </c>
      <c r="O125" t="str">
        <f>IF(LEFT(G125,6)="lookup", G125,IF(OR(D125=0, IFERROR(VLOOKUP($A125,nCino_DevProc!$A$2:$S$352,18,0),0)=0),"", VLOOKUP($A125,nCino_DevProc!$A$2:$S$352,18,0)))</f>
        <v/>
      </c>
      <c r="P125" t="str">
        <f>IF($B125="","",VLOOKUP($B125,'Object Info'!$A$2:$F$13,3,0))</f>
        <v>rskcsp_ds_spread_statement_record_total</v>
      </c>
      <c r="Q125" t="str">
        <f t="shared" si="21"/>
        <v>LLC_BI__Color__c</v>
      </c>
      <c r="R125" t="s">
        <v>158</v>
      </c>
      <c r="S125" t="str">
        <f t="shared" si="22"/>
        <v>Y</v>
      </c>
      <c r="T125" t="str">
        <f>IF($B125="","",VLOOKUP($B125,'Object Info'!$A$2:$F$13,4,0))</f>
        <v>rskcsp_ds_spread_statement_record_total_staging</v>
      </c>
      <c r="U125" t="str">
        <f t="shared" si="23"/>
        <v>LLC_BI__Color__c</v>
      </c>
      <c r="V125" t="str">
        <f>IF(OR(LEFT(H125,9)="reference", D125=""),"STRING",VLOOKUP($H125,'DataType Conversion'!$A$8:$I$37,3,0))</f>
        <v>STRING</v>
      </c>
      <c r="W125" t="str">
        <f t="shared" si="24"/>
        <v/>
      </c>
      <c r="X125" t="str">
        <f t="shared" si="25"/>
        <v>Y</v>
      </c>
      <c r="Y125" t="str">
        <f t="shared" si="26"/>
        <v/>
      </c>
      <c r="Z125" t="str">
        <f t="shared" si="27"/>
        <v>N</v>
      </c>
      <c r="AA125" t="str">
        <f t="shared" si="28"/>
        <v/>
      </c>
      <c r="AB125" t="str">
        <f>IF($B125="","",VLOOKUP($B125,'Object Info'!$A$2:$F$13,5,0))</f>
        <v>rskcsp_ds_spread_statement_record_total_curated</v>
      </c>
      <c r="AC125" t="str">
        <f t="shared" si="29"/>
        <v>LLC_BI__Color__c</v>
      </c>
      <c r="AD125" t="str">
        <f t="shared" si="30"/>
        <v>STRING</v>
      </c>
      <c r="AE125" t="str">
        <f t="shared" si="31"/>
        <v/>
      </c>
      <c r="AF125" t="str">
        <f t="shared" si="32"/>
        <v>Y</v>
      </c>
      <c r="AG125" t="str">
        <f t="shared" si="33"/>
        <v/>
      </c>
      <c r="AH125" t="str">
        <f t="shared" si="34"/>
        <v/>
      </c>
      <c r="AL125" t="str">
        <f>IF($B125="","",VLOOKUP($B125,'Object Info'!$A$2:$F$13,6,0))</f>
        <v>spread_statement_record_total</v>
      </c>
      <c r="AM125" t="str">
        <f t="shared" si="35"/>
        <v>Color</v>
      </c>
      <c r="AN125" t="str">
        <f t="shared" si="36"/>
        <v>STRING</v>
      </c>
      <c r="AO125" t="str">
        <f t="shared" si="37"/>
        <v/>
      </c>
      <c r="AP125" t="str">
        <f t="shared" si="38"/>
        <v>Y</v>
      </c>
      <c r="AQ125" t="str">
        <f t="shared" si="39"/>
        <v/>
      </c>
    </row>
    <row r="126" spans="1:43" x14ac:dyDescent="0.25">
      <c r="A126" t="str">
        <f t="shared" si="20"/>
        <v>LLC_BI__Spread_Statement_Record_Total__cLLC_BI__Group_Type__c</v>
      </c>
      <c r="B126" t="s">
        <v>99</v>
      </c>
      <c r="C126" t="str">
        <f>_xlfn.IFNA(VLOOKUP($A126,nCino_DMW!$A$2:$AI$358,7,0),"")</f>
        <v>Spread Statement Total Group</v>
      </c>
      <c r="D126" t="s">
        <v>517</v>
      </c>
      <c r="E126" t="str">
        <f>_xlfn.IFNA(VLOOKUP($A126,nCino_DMW!$A$2:$AI$358,9,0),"")</f>
        <v>Group Type</v>
      </c>
      <c r="F126" t="str">
        <f>_xlfn.IFNA(VLOOKUP($A126,nCino_DMW!$A$1:$AI$358,12,0),"")</f>
        <v>This field is optional. It is driven by user selection during creation of the spread statement record total (group total). This field controls the display of the value(s) for the spread statement record total (group total). "Financial" dispalys the value with a currency sign. "Percentage" displays the value with the decimal moved two two places to the right and with a percentage sign. "Decimal" displays the value with no signs. By default, this field is set to Financial. After initial creation, this cannot be edited within the spreading application, it must be edited through the Salesforce interface.</v>
      </c>
      <c r="G126" t="str">
        <f>_xlfn.IFNA(IF(VLOOKUP($A126,nCino_DMW!$A$1:$AI$358,13,0)=0,"", VLOOKUP($A126,nCino_DMW!$A$1:$AI$358,13,0)),"")</f>
        <v>Picklist</v>
      </c>
      <c r="H126" t="str">
        <f>_xlfn.IFNA(IF(VLOOKUP($A126,nCino_DevProc!$A$2:$S$352,8,0)=0,"", VLOOKUP($A126,nCino_DevProc!$A$2:$S$352,8,0)),"")</f>
        <v>picklist</v>
      </c>
      <c r="I126" t="str">
        <f>_xlfn.IFNA(IF(VLOOKUP($A126,nCino_DMW!$A$1:$AI$358,2,0)=0,"", VLOOKUP($A126,nCino_DMW!$A$1:$AI$358,2,0)),"")</f>
        <v>See picklist options for lengths</v>
      </c>
      <c r="K126" t="str">
        <f>IFERROR(IF(VLOOKUP($A126,nCino_DMW!$A$1:$AI$358,22,0)="Y", "N", IF(VLOOKUP($A126,nCino_DMW!$A$1:$AI$358,22,0)="N",  "Y", "")),"")</f>
        <v>Y</v>
      </c>
      <c r="L126" t="str">
        <f>_xlfn.IFNA(IF(VLOOKUP($A126,nCino_DevProc!$A$2:$S$352,8,0)=TRUE(), "Y", "N"),"")</f>
        <v>N</v>
      </c>
      <c r="M126" t="str">
        <f>IFERROR(IF(VLOOKUP($A126,nCino_DevProc!$A$2:$S$352,18,0)=TRUE(), "E", IF(D126="Id", "P", IF(OR(LEFT(G126, 6) = "Lookup", LEFT(G126, 6) ="Master"), "F",""))),"")</f>
        <v/>
      </c>
      <c r="N126" t="str">
        <f>_xlfn.IFNA(IF(VLOOKUP($A126,nCino_DMW!$A$1:$AI$358,4,0)="System generated", "Y", "N"),"")</f>
        <v>N</v>
      </c>
      <c r="O126" t="str">
        <f>IF(LEFT(G126,6)="lookup", G126,IF(OR(D126=0, IFERROR(VLOOKUP($A126,nCino_DevProc!$A$2:$S$352,18,0),0)=0),"", VLOOKUP($A126,nCino_DevProc!$A$2:$S$352,18,0)))</f>
        <v/>
      </c>
      <c r="P126" t="str">
        <f>IF($B126="","",VLOOKUP($B126,'Object Info'!$A$2:$F$13,3,0))</f>
        <v>rskcsp_ds_spread_statement_record_total</v>
      </c>
      <c r="Q126" t="str">
        <f t="shared" si="21"/>
        <v>LLC_BI__Group_Type__c</v>
      </c>
      <c r="R126" t="s">
        <v>158</v>
      </c>
      <c r="S126" t="str">
        <f t="shared" si="22"/>
        <v>Y</v>
      </c>
      <c r="T126" t="str">
        <f>IF($B126="","",VLOOKUP($B126,'Object Info'!$A$2:$F$13,4,0))</f>
        <v>rskcsp_ds_spread_statement_record_total_staging</v>
      </c>
      <c r="U126" t="str">
        <f t="shared" si="23"/>
        <v>LLC_BI__Group_Type__c</v>
      </c>
      <c r="V126" t="str">
        <f>IF(OR(LEFT(H126,9)="reference", D126=""),"STRING",VLOOKUP($H126,'DataType Conversion'!$A$8:$I$37,3,0))</f>
        <v>STRING</v>
      </c>
      <c r="W126" t="str">
        <f t="shared" si="24"/>
        <v/>
      </c>
      <c r="X126" t="str">
        <f t="shared" si="25"/>
        <v>Y</v>
      </c>
      <c r="Y126" t="str">
        <f t="shared" si="26"/>
        <v/>
      </c>
      <c r="Z126" t="str">
        <f t="shared" si="27"/>
        <v>Y</v>
      </c>
      <c r="AA126" t="str">
        <f t="shared" si="28"/>
        <v/>
      </c>
      <c r="AB126" t="str">
        <f>IF($B126="","",VLOOKUP($B126,'Object Info'!$A$2:$F$13,5,0))</f>
        <v>rskcsp_ds_spread_statement_record_total_curated</v>
      </c>
      <c r="AC126" t="str">
        <f t="shared" si="29"/>
        <v>LLC_BI__Group_Type__c</v>
      </c>
      <c r="AD126" t="str">
        <f t="shared" si="30"/>
        <v>STRING</v>
      </c>
      <c r="AE126" t="str">
        <f t="shared" si="31"/>
        <v/>
      </c>
      <c r="AF126" t="str">
        <f t="shared" si="32"/>
        <v>Y</v>
      </c>
      <c r="AG126" t="str">
        <f t="shared" si="33"/>
        <v/>
      </c>
      <c r="AH126" t="str">
        <f t="shared" si="34"/>
        <v/>
      </c>
      <c r="AL126" t="str">
        <f>IF($B126="","",VLOOKUP($B126,'Object Info'!$A$2:$F$13,6,0))</f>
        <v>spread_statement_record_total</v>
      </c>
      <c r="AM126" t="str">
        <f t="shared" si="35"/>
        <v>Group_Type</v>
      </c>
      <c r="AN126" t="str">
        <f t="shared" si="36"/>
        <v>STRING</v>
      </c>
      <c r="AO126" t="str">
        <f t="shared" si="37"/>
        <v/>
      </c>
      <c r="AP126" t="str">
        <f t="shared" si="38"/>
        <v>Y</v>
      </c>
      <c r="AQ126" t="str">
        <f t="shared" si="39"/>
        <v/>
      </c>
    </row>
    <row r="127" spans="1:43" x14ac:dyDescent="0.25">
      <c r="A127" t="str">
        <f t="shared" si="20"/>
        <v>LLC_BI__Spread_Statement_Record_Total__cLLC_BI__Hide_All_Records__c</v>
      </c>
      <c r="B127" t="s">
        <v>99</v>
      </c>
      <c r="C127" t="str">
        <f>_xlfn.IFNA(VLOOKUP($A127,nCino_DMW!$A$2:$AI$358,7,0),"")</f>
        <v>Spread Statement Total Group</v>
      </c>
      <c r="D127" t="s">
        <v>497</v>
      </c>
      <c r="E127" t="str">
        <f>_xlfn.IFNA(VLOOKUP($A127,nCino_DMW!$A$2:$AI$358,9,0),"")</f>
        <v>Hide All Records</v>
      </c>
      <c r="F127" t="str">
        <f>_xlfn.IFNA(VLOOKUP($A127,nCino_DMW!$A$1:$AI$358,12,0),"")</f>
        <v>This defaults to false. Manually update to change. If this is set to true all the records belonging to this group will be hidden from view but will still be included in the calculation of the total.</v>
      </c>
      <c r="G127" t="str">
        <f>_xlfn.IFNA(IF(VLOOKUP($A127,nCino_DMW!$A$1:$AI$358,13,0)=0,"", VLOOKUP($A127,nCino_DMW!$A$1:$AI$358,13,0)),"")</f>
        <v>Checkbox</v>
      </c>
      <c r="H127" t="str">
        <f>_xlfn.IFNA(IF(VLOOKUP($A127,nCino_DevProc!$A$2:$S$352,8,0)=0,"", VLOOKUP($A127,nCino_DevProc!$A$2:$S$352,8,0)),"")</f>
        <v>boolean</v>
      </c>
      <c r="I127" t="str">
        <f>_xlfn.IFNA(IF(VLOOKUP($A127,nCino_DMW!$A$1:$AI$358,2,0)=0,"", VLOOKUP($A127,nCino_DMW!$A$1:$AI$358,2,0)),"")</f>
        <v>Boolean (True/False)</v>
      </c>
      <c r="K127" t="str">
        <f>IFERROR(IF(VLOOKUP($A127,nCino_DMW!$A$1:$AI$358,22,0)="Y", "N", IF(VLOOKUP($A127,nCino_DMW!$A$1:$AI$358,22,0)="N",  "Y", "")),"")</f>
        <v>Y</v>
      </c>
      <c r="L127" t="str">
        <f>_xlfn.IFNA(IF(VLOOKUP($A127,nCino_DevProc!$A$2:$S$352,8,0)=TRUE(), "Y", "N"),"")</f>
        <v>N</v>
      </c>
      <c r="M127" t="str">
        <f>IFERROR(IF(VLOOKUP($A127,nCino_DevProc!$A$2:$S$352,18,0)=TRUE(), "E", IF(D127="Id", "P", IF(OR(LEFT(G127, 6) = "Lookup", LEFT(G127, 6) ="Master"), "F",""))),"")</f>
        <v/>
      </c>
      <c r="N127" t="str">
        <f>_xlfn.IFNA(IF(VLOOKUP($A127,nCino_DMW!$A$1:$AI$358,4,0)="System generated", "Y", "N"),"")</f>
        <v>N</v>
      </c>
      <c r="O127" t="str">
        <f>IF(LEFT(G127,6)="lookup", G127,IF(OR(D127=0, IFERROR(VLOOKUP($A127,nCino_DevProc!$A$2:$S$352,18,0),0)=0),"", VLOOKUP($A127,nCino_DevProc!$A$2:$S$352,18,0)))</f>
        <v/>
      </c>
      <c r="P127" t="str">
        <f>IF($B127="","",VLOOKUP($B127,'Object Info'!$A$2:$F$13,3,0))</f>
        <v>rskcsp_ds_spread_statement_record_total</v>
      </c>
      <c r="Q127" t="str">
        <f t="shared" si="21"/>
        <v>LLC_BI__Hide_All_Records__c</v>
      </c>
      <c r="R127" t="s">
        <v>158</v>
      </c>
      <c r="S127" t="str">
        <f t="shared" si="22"/>
        <v>Y</v>
      </c>
      <c r="T127" t="str">
        <f>IF($B127="","",VLOOKUP($B127,'Object Info'!$A$2:$F$13,4,0))</f>
        <v>rskcsp_ds_spread_statement_record_total_staging</v>
      </c>
      <c r="U127" t="str">
        <f t="shared" si="23"/>
        <v>LLC_BI__Hide_All_Records__c</v>
      </c>
      <c r="V127" t="str">
        <f>IF(OR(LEFT(H127,9)="reference", D127=""),"STRING",VLOOKUP($H127,'DataType Conversion'!$A$8:$I$37,3,0))</f>
        <v>BOOL</v>
      </c>
      <c r="W127" t="str">
        <f t="shared" si="24"/>
        <v/>
      </c>
      <c r="X127" t="str">
        <f t="shared" si="25"/>
        <v>Y</v>
      </c>
      <c r="Y127" t="str">
        <f t="shared" si="26"/>
        <v/>
      </c>
      <c r="Z127" t="str">
        <f t="shared" si="27"/>
        <v>N</v>
      </c>
      <c r="AA127" t="str">
        <f t="shared" si="28"/>
        <v/>
      </c>
      <c r="AB127" t="str">
        <f>IF($B127="","",VLOOKUP($B127,'Object Info'!$A$2:$F$13,5,0))</f>
        <v>rskcsp_ds_spread_statement_record_total_curated</v>
      </c>
      <c r="AC127" t="str">
        <f t="shared" si="29"/>
        <v>LLC_BI__Hide_All_Records__c</v>
      </c>
      <c r="AD127" t="str">
        <f t="shared" si="30"/>
        <v>BOOL</v>
      </c>
      <c r="AE127" t="str">
        <f t="shared" si="31"/>
        <v/>
      </c>
      <c r="AF127" t="str">
        <f t="shared" si="32"/>
        <v>Y</v>
      </c>
      <c r="AG127" t="str">
        <f t="shared" si="33"/>
        <v/>
      </c>
      <c r="AH127" t="str">
        <f t="shared" si="34"/>
        <v/>
      </c>
      <c r="AL127" t="str">
        <f>IF($B127="","",VLOOKUP($B127,'Object Info'!$A$2:$F$13,6,0))</f>
        <v>spread_statement_record_total</v>
      </c>
      <c r="AM127" t="str">
        <f t="shared" si="35"/>
        <v>Hide_All_Records</v>
      </c>
      <c r="AN127" t="str">
        <f t="shared" si="36"/>
        <v>BOOL</v>
      </c>
      <c r="AO127" t="str">
        <f t="shared" si="37"/>
        <v/>
      </c>
      <c r="AP127" t="str">
        <f t="shared" si="38"/>
        <v>Y</v>
      </c>
      <c r="AQ127" t="str">
        <f t="shared" si="39"/>
        <v/>
      </c>
    </row>
    <row r="128" spans="1:43" x14ac:dyDescent="0.25">
      <c r="A128" t="str">
        <f t="shared" si="20"/>
        <v>LLC_BI__Spread_Statement_Record_Total__cLLC_BI__Hide_Column_Totals__c</v>
      </c>
      <c r="B128" t="s">
        <v>99</v>
      </c>
      <c r="C128" t="str">
        <f>_xlfn.IFNA(VLOOKUP($A128,nCino_DMW!$A$2:$AI$358,7,0),"")</f>
        <v>Spread Statement Total Group</v>
      </c>
      <c r="D128" t="s">
        <v>527</v>
      </c>
      <c r="E128" t="str">
        <f>_xlfn.IFNA(VLOOKUP($A128,nCino_DMW!$A$2:$AI$358,9,0),"")</f>
        <v>Hide Column Totals</v>
      </c>
      <c r="F128" t="str">
        <f>_xlfn.IFNA(VLOOKUP($A128,nCino_DMW!$A$1:$AI$358,12,0),"")</f>
        <v>This defaults to false. Manually update to change. Controls the visibility of column totals below a group.</v>
      </c>
      <c r="G128" t="str">
        <f>_xlfn.IFNA(IF(VLOOKUP($A128,nCino_DMW!$A$1:$AI$358,13,0)=0,"", VLOOKUP($A128,nCino_DMW!$A$1:$AI$358,13,0)),"")</f>
        <v>Checkbox</v>
      </c>
      <c r="H128" t="str">
        <f>_xlfn.IFNA(IF(VLOOKUP($A128,nCino_DevProc!$A$2:$S$352,8,0)=0,"", VLOOKUP($A128,nCino_DevProc!$A$2:$S$352,8,0)),"")</f>
        <v>boolean</v>
      </c>
      <c r="I128" t="str">
        <f>_xlfn.IFNA(IF(VLOOKUP($A128,nCino_DMW!$A$1:$AI$358,2,0)=0,"", VLOOKUP($A128,nCino_DMW!$A$1:$AI$358,2,0)),"")</f>
        <v>Boolean (True/False)</v>
      </c>
      <c r="K128" t="str">
        <f>IFERROR(IF(VLOOKUP($A128,nCino_DMW!$A$1:$AI$358,22,0)="Y", "N", IF(VLOOKUP($A128,nCino_DMW!$A$1:$AI$358,22,0)="N",  "Y", "")),"")</f>
        <v>Y</v>
      </c>
      <c r="L128" t="str">
        <f>_xlfn.IFNA(IF(VLOOKUP($A128,nCino_DevProc!$A$2:$S$352,8,0)=TRUE(), "Y", "N"),"")</f>
        <v>N</v>
      </c>
      <c r="M128" t="str">
        <f>IFERROR(IF(VLOOKUP($A128,nCino_DevProc!$A$2:$S$352,18,0)=TRUE(), "E", IF(D128="Id", "P", IF(OR(LEFT(G128, 6) = "Lookup", LEFT(G128, 6) ="Master"), "F",""))),"")</f>
        <v/>
      </c>
      <c r="N128" t="str">
        <f>_xlfn.IFNA(IF(VLOOKUP($A128,nCino_DMW!$A$1:$AI$358,4,0)="System generated", "Y", "N"),"")</f>
        <v>N</v>
      </c>
      <c r="O128" t="str">
        <f>IF(LEFT(G128,6)="lookup", G128,IF(OR(D128=0, IFERROR(VLOOKUP($A128,nCino_DevProc!$A$2:$S$352,18,0),0)=0),"", VLOOKUP($A128,nCino_DevProc!$A$2:$S$352,18,0)))</f>
        <v/>
      </c>
      <c r="P128" t="str">
        <f>IF($B128="","",VLOOKUP($B128,'Object Info'!$A$2:$F$13,3,0))</f>
        <v>rskcsp_ds_spread_statement_record_total</v>
      </c>
      <c r="Q128" t="str">
        <f t="shared" si="21"/>
        <v>LLC_BI__Hide_Column_Totals__c</v>
      </c>
      <c r="R128" t="s">
        <v>158</v>
      </c>
      <c r="S128" t="str">
        <f t="shared" si="22"/>
        <v>Y</v>
      </c>
      <c r="T128" t="str">
        <f>IF($B128="","",VLOOKUP($B128,'Object Info'!$A$2:$F$13,4,0))</f>
        <v>rskcsp_ds_spread_statement_record_total_staging</v>
      </c>
      <c r="U128" t="str">
        <f t="shared" si="23"/>
        <v>LLC_BI__Hide_Column_Totals__c</v>
      </c>
      <c r="V128" t="str">
        <f>IF(OR(LEFT(H128,9)="reference", D128=""),"STRING",VLOOKUP($H128,'DataType Conversion'!$A$8:$I$37,3,0))</f>
        <v>BOOL</v>
      </c>
      <c r="W128" t="str">
        <f t="shared" si="24"/>
        <v/>
      </c>
      <c r="X128" t="str">
        <f t="shared" si="25"/>
        <v>Y</v>
      </c>
      <c r="Y128" t="str">
        <f t="shared" si="26"/>
        <v/>
      </c>
      <c r="Z128" t="str">
        <f t="shared" si="27"/>
        <v>N</v>
      </c>
      <c r="AA128" t="str">
        <f t="shared" si="28"/>
        <v/>
      </c>
      <c r="AB128" t="str">
        <f>IF($B128="","",VLOOKUP($B128,'Object Info'!$A$2:$F$13,5,0))</f>
        <v>rskcsp_ds_spread_statement_record_total_curated</v>
      </c>
      <c r="AC128" t="str">
        <f t="shared" si="29"/>
        <v>LLC_BI__Hide_Column_Totals__c</v>
      </c>
      <c r="AD128" t="str">
        <f t="shared" si="30"/>
        <v>BOOL</v>
      </c>
      <c r="AE128" t="str">
        <f t="shared" si="31"/>
        <v/>
      </c>
      <c r="AF128" t="str">
        <f t="shared" si="32"/>
        <v>Y</v>
      </c>
      <c r="AG128" t="str">
        <f t="shared" si="33"/>
        <v/>
      </c>
      <c r="AH128" t="str">
        <f t="shared" si="34"/>
        <v/>
      </c>
      <c r="AL128" t="str">
        <f>IF($B128="","",VLOOKUP($B128,'Object Info'!$A$2:$F$13,6,0))</f>
        <v>spread_statement_record_total</v>
      </c>
      <c r="AM128" t="str">
        <f t="shared" si="35"/>
        <v>Hide_Column_Totals</v>
      </c>
      <c r="AN128" t="str">
        <f t="shared" si="36"/>
        <v>BOOL</v>
      </c>
      <c r="AO128" t="str">
        <f t="shared" si="37"/>
        <v/>
      </c>
      <c r="AP128" t="str">
        <f t="shared" si="38"/>
        <v>Y</v>
      </c>
      <c r="AQ128" t="str">
        <f t="shared" si="39"/>
        <v/>
      </c>
    </row>
    <row r="129" spans="1:43" x14ac:dyDescent="0.25">
      <c r="A129" t="str">
        <f t="shared" si="20"/>
        <v>LLC_BI__Spread_Statement_Record_Total__cLLC_BI__KPI_Type__c</v>
      </c>
      <c r="B129" t="s">
        <v>99</v>
      </c>
      <c r="C129" t="str">
        <f>_xlfn.IFNA(VLOOKUP($A129,nCino_DMW!$A$2:$AI$358,7,0),"")</f>
        <v>Spread Statement Total Group</v>
      </c>
      <c r="D129" t="s">
        <v>531</v>
      </c>
      <c r="E129" t="str">
        <f>_xlfn.IFNA(VLOOKUP($A129,nCino_DMW!$A$2:$AI$358,9,0),"")</f>
        <v>Highlights Type</v>
      </c>
      <c r="F129" t="str">
        <f>_xlfn.IFNA(VLOOKUP($A129,nCino_DMW!$A$1:$AI$358,12,0),"")</f>
        <v>This field is optional. It is driven by user selections within the spreading application. When "Standard Highlight" is selected, the spread statement record total (group total) is treated as a highlight that cannot be deselected by a user. When "User Highlight" is selected, the spread statement record total can be deselected by a user. If neither are selected, the spread statement record is not treated as a highlight. By default, this picklist is set to none.</v>
      </c>
      <c r="G129" t="str">
        <f>_xlfn.IFNA(IF(VLOOKUP($A129,nCino_DMW!$A$1:$AI$358,13,0)=0,"", VLOOKUP($A129,nCino_DMW!$A$1:$AI$358,13,0)),"")</f>
        <v>Picklist</v>
      </c>
      <c r="H129" t="str">
        <f>_xlfn.IFNA(IF(VLOOKUP($A129,nCino_DevProc!$A$2:$S$352,8,0)=0,"", VLOOKUP($A129,nCino_DevProc!$A$2:$S$352,8,0)),"")</f>
        <v>picklist</v>
      </c>
      <c r="I129" t="str">
        <f>_xlfn.IFNA(IF(VLOOKUP($A129,nCino_DMW!$A$1:$AI$358,2,0)=0,"", VLOOKUP($A129,nCino_DMW!$A$1:$AI$358,2,0)),"")</f>
        <v>See picklist options for lengths</v>
      </c>
      <c r="K129" t="str">
        <f>IFERROR(IF(VLOOKUP($A129,nCino_DMW!$A$1:$AI$358,22,0)="Y", "N", IF(VLOOKUP($A129,nCino_DMW!$A$1:$AI$358,22,0)="N",  "Y", "")),"")</f>
        <v>Y</v>
      </c>
      <c r="L129" t="str">
        <f>_xlfn.IFNA(IF(VLOOKUP($A129,nCino_DevProc!$A$2:$S$352,8,0)=TRUE(), "Y", "N"),"")</f>
        <v>N</v>
      </c>
      <c r="M129" t="str">
        <f>IFERROR(IF(VLOOKUP($A129,nCino_DevProc!$A$2:$S$352,18,0)=TRUE(), "E", IF(D129="Id", "P", IF(OR(LEFT(G129, 6) = "Lookup", LEFT(G129, 6) ="Master"), "F",""))),"")</f>
        <v/>
      </c>
      <c r="N129" t="str">
        <f>_xlfn.IFNA(IF(VLOOKUP($A129,nCino_DMW!$A$1:$AI$358,4,0)="System generated", "Y", "N"),"")</f>
        <v>N</v>
      </c>
      <c r="O129" t="str">
        <f>IF(LEFT(G129,6)="lookup", G129,IF(OR(D129=0, IFERROR(VLOOKUP($A129,nCino_DevProc!$A$2:$S$352,18,0),0)=0),"", VLOOKUP($A129,nCino_DevProc!$A$2:$S$352,18,0)))</f>
        <v/>
      </c>
      <c r="P129" t="str">
        <f>IF($B129="","",VLOOKUP($B129,'Object Info'!$A$2:$F$13,3,0))</f>
        <v>rskcsp_ds_spread_statement_record_total</v>
      </c>
      <c r="Q129" t="str">
        <f t="shared" si="21"/>
        <v>LLC_BI__KPI_Type__c</v>
      </c>
      <c r="R129" t="s">
        <v>158</v>
      </c>
      <c r="S129" t="str">
        <f t="shared" si="22"/>
        <v>Y</v>
      </c>
      <c r="T129" t="str">
        <f>IF($B129="","",VLOOKUP($B129,'Object Info'!$A$2:$F$13,4,0))</f>
        <v>rskcsp_ds_spread_statement_record_total_staging</v>
      </c>
      <c r="U129" t="str">
        <f t="shared" si="23"/>
        <v>LLC_BI__KPI_Type__c</v>
      </c>
      <c r="V129" t="str">
        <f>IF(OR(LEFT(H129,9)="reference", D129=""),"STRING",VLOOKUP($H129,'DataType Conversion'!$A$8:$I$37,3,0))</f>
        <v>STRING</v>
      </c>
      <c r="W129" t="str">
        <f t="shared" si="24"/>
        <v/>
      </c>
      <c r="X129" t="str">
        <f t="shared" si="25"/>
        <v>Y</v>
      </c>
      <c r="Y129" t="str">
        <f t="shared" si="26"/>
        <v/>
      </c>
      <c r="Z129" t="str">
        <f t="shared" si="27"/>
        <v>Y</v>
      </c>
      <c r="AA129" t="str">
        <f t="shared" si="28"/>
        <v/>
      </c>
      <c r="AB129" t="str">
        <f>IF($B129="","",VLOOKUP($B129,'Object Info'!$A$2:$F$13,5,0))</f>
        <v>rskcsp_ds_spread_statement_record_total_curated</v>
      </c>
      <c r="AC129" t="str">
        <f t="shared" si="29"/>
        <v>LLC_BI__KPI_Type__c</v>
      </c>
      <c r="AD129" t="str">
        <f t="shared" si="30"/>
        <v>STRING</v>
      </c>
      <c r="AE129" t="str">
        <f t="shared" si="31"/>
        <v/>
      </c>
      <c r="AF129" t="str">
        <f t="shared" si="32"/>
        <v>Y</v>
      </c>
      <c r="AG129" t="str">
        <f t="shared" si="33"/>
        <v/>
      </c>
      <c r="AH129" t="str">
        <f t="shared" si="34"/>
        <v/>
      </c>
      <c r="AL129" t="str">
        <f>IF($B129="","",VLOOKUP($B129,'Object Info'!$A$2:$F$13,6,0))</f>
        <v>spread_statement_record_total</v>
      </c>
      <c r="AM129" t="str">
        <f t="shared" si="35"/>
        <v>KPI_Type</v>
      </c>
      <c r="AN129" t="str">
        <f t="shared" si="36"/>
        <v>STRING</v>
      </c>
      <c r="AO129" t="str">
        <f t="shared" si="37"/>
        <v/>
      </c>
      <c r="AP129" t="str">
        <f t="shared" si="38"/>
        <v>Y</v>
      </c>
      <c r="AQ129" t="str">
        <f t="shared" si="39"/>
        <v/>
      </c>
    </row>
    <row r="130" spans="1:43" x14ac:dyDescent="0.25">
      <c r="A130" t="str">
        <f t="shared" si="20"/>
        <v>LLC_BI__Spread_Statement_Record_Total__cId</v>
      </c>
      <c r="B130" t="s">
        <v>99</v>
      </c>
      <c r="C130" t="str">
        <f>_xlfn.IFNA(VLOOKUP($A130,nCino_DMW!$A$2:$AI$358,7,0),"")</f>
        <v>Spread Statement Total Group</v>
      </c>
      <c r="D130" t="s">
        <v>143</v>
      </c>
      <c r="E130" t="str">
        <f>_xlfn.IFNA(VLOOKUP($A130,nCino_DMW!$A$2:$AI$358,9,0),"")</f>
        <v>Id</v>
      </c>
      <c r="F130" t="str">
        <f>_xlfn.IFNA(VLOOKUP($A130,nCino_DMW!$A$1:$AI$358,12,0),"")</f>
        <v>Id</v>
      </c>
      <c r="G130" t="str">
        <f>_xlfn.IFNA(IF(VLOOKUP($A130,nCino_DMW!$A$1:$AI$358,13,0)=0,"", VLOOKUP($A130,nCino_DMW!$A$1:$AI$358,13,0)),"")</f>
        <v>Id</v>
      </c>
      <c r="H130" t="str">
        <f>_xlfn.IFNA(IF(VLOOKUP($A130,nCino_DevProc!$A$2:$S$352,8,0)=0,"", VLOOKUP($A130,nCino_DevProc!$A$2:$S$352,8,0)),"")</f>
        <v>id</v>
      </c>
      <c r="I130">
        <f>_xlfn.IFNA(IF(VLOOKUP($A130,nCino_DMW!$A$1:$AI$358,2,0)=0,"", VLOOKUP($A130,nCino_DMW!$A$1:$AI$358,2,0)),"")</f>
        <v>18</v>
      </c>
      <c r="K130" t="str">
        <f>IFERROR(IF(VLOOKUP($A130,nCino_DMW!$A$1:$AI$358,22,0)="Y", "N", IF(VLOOKUP($A130,nCino_DMW!$A$1:$AI$358,22,0)="N",  "Y", "")),"")</f>
        <v>Y</v>
      </c>
      <c r="L130" t="str">
        <f>_xlfn.IFNA(IF(VLOOKUP($A130,nCino_DevProc!$A$2:$S$352,8,0)=TRUE(), "Y", "N"),"")</f>
        <v>N</v>
      </c>
      <c r="M130" t="str">
        <f>IFERROR(IF(VLOOKUP($A130,nCino_DevProc!$A$2:$S$352,18,0)=TRUE(), "E", IF(D130="Id", "P", IF(OR(LEFT(G130, 6) = "Lookup", LEFT(G130, 6) ="Master"), "F",""))),"")</f>
        <v>P</v>
      </c>
      <c r="N130" t="str">
        <f>_xlfn.IFNA(IF(VLOOKUP($A130,nCino_DMW!$A$1:$AI$358,4,0)="System generated", "Y", "N"),"")</f>
        <v>Y</v>
      </c>
      <c r="O130" t="str">
        <f>IF(LEFT(G130,6)="lookup", G130,IF(OR(D130=0, IFERROR(VLOOKUP($A130,nCino_DevProc!$A$2:$S$352,18,0),0)=0),"", VLOOKUP($A130,nCino_DevProc!$A$2:$S$352,18,0)))</f>
        <v/>
      </c>
      <c r="P130" t="str">
        <f>IF($B130="","",VLOOKUP($B130,'Object Info'!$A$2:$F$13,3,0))</f>
        <v>rskcsp_ds_spread_statement_record_total</v>
      </c>
      <c r="Q130" t="str">
        <f t="shared" si="21"/>
        <v>Id</v>
      </c>
      <c r="R130" t="s">
        <v>158</v>
      </c>
      <c r="S130" t="str">
        <f t="shared" si="22"/>
        <v>N</v>
      </c>
      <c r="T130" t="str">
        <f>IF($B130="","",VLOOKUP($B130,'Object Info'!$A$2:$F$13,4,0))</f>
        <v>rskcsp_ds_spread_statement_record_total_staging</v>
      </c>
      <c r="U130" t="str">
        <f t="shared" si="23"/>
        <v>Id</v>
      </c>
      <c r="V130" t="str">
        <f>IF(OR(LEFT(H130,9)="reference", D130=""),"STRING",VLOOKUP($H130,'DataType Conversion'!$A$8:$I$37,3,0))</f>
        <v>STRING</v>
      </c>
      <c r="W130" t="str">
        <f t="shared" si="24"/>
        <v/>
      </c>
      <c r="X130" t="str">
        <f t="shared" si="25"/>
        <v>N</v>
      </c>
      <c r="Y130" t="str">
        <f t="shared" si="26"/>
        <v>C</v>
      </c>
      <c r="Z130" t="str">
        <f t="shared" si="27"/>
        <v>N</v>
      </c>
      <c r="AA130" t="str">
        <f t="shared" si="28"/>
        <v/>
      </c>
      <c r="AB130" t="str">
        <f>IF($B130="","",VLOOKUP($B130,'Object Info'!$A$2:$F$13,5,0))</f>
        <v>rskcsp_ds_spread_statement_record_total_curated</v>
      </c>
      <c r="AC130" t="str">
        <f t="shared" si="29"/>
        <v>Id</v>
      </c>
      <c r="AD130" t="str">
        <f t="shared" si="30"/>
        <v>STRING</v>
      </c>
      <c r="AE130" t="str">
        <f t="shared" si="31"/>
        <v/>
      </c>
      <c r="AF130" t="str">
        <f t="shared" si="32"/>
        <v>N</v>
      </c>
      <c r="AG130" t="str">
        <f t="shared" si="33"/>
        <v>P</v>
      </c>
      <c r="AH130" t="str">
        <f t="shared" si="34"/>
        <v/>
      </c>
      <c r="AL130" t="str">
        <f>IF($B130="","",VLOOKUP($B130,'Object Info'!$A$2:$F$13,6,0))</f>
        <v>spread_statement_record_total</v>
      </c>
      <c r="AM130" t="str">
        <f t="shared" si="35"/>
        <v>Id</v>
      </c>
      <c r="AN130" t="str">
        <f t="shared" si="36"/>
        <v>STRING</v>
      </c>
      <c r="AO130" t="str">
        <f t="shared" si="37"/>
        <v/>
      </c>
      <c r="AP130" t="str">
        <f t="shared" si="38"/>
        <v>N</v>
      </c>
      <c r="AQ130" t="str">
        <f t="shared" si="39"/>
        <v>P</v>
      </c>
    </row>
    <row r="131" spans="1:43" x14ac:dyDescent="0.25">
      <c r="A131" t="str">
        <f t="shared" ref="A131:A194" si="40">B131&amp;D131</f>
        <v>LLC_BI__Spread_Statement_Record_Total__cLLC_BI__Include_In_Total__c</v>
      </c>
      <c r="B131" t="s">
        <v>99</v>
      </c>
      <c r="C131" t="str">
        <f>_xlfn.IFNA(VLOOKUP($A131,nCino_DMW!$A$2:$AI$358,7,0),"")</f>
        <v>Spread Statement Total Group</v>
      </c>
      <c r="D131" t="s">
        <v>503</v>
      </c>
      <c r="E131" t="str">
        <f>_xlfn.IFNA(VLOOKUP($A131,nCino_DMW!$A$2:$AI$358,9,0),"")</f>
        <v>Include In Total</v>
      </c>
      <c r="F131" t="str">
        <f>_xlfn.IFNA(VLOOKUP($A131,nCino_DMW!$A$1:$AI$358,12,0),"")</f>
        <v>This field is optional. It is driven by user selection within the spreading application. When enabled, the spread statement record total (group) is not displayed in the spread statement. When disabled, it is displayed. By default, it is disabled.</v>
      </c>
      <c r="G131" t="str">
        <f>_xlfn.IFNA(IF(VLOOKUP($A131,nCino_DMW!$A$1:$AI$358,13,0)=0,"", VLOOKUP($A131,nCino_DMW!$A$1:$AI$358,13,0)),"")</f>
        <v>Checkbox</v>
      </c>
      <c r="H131" t="str">
        <f>_xlfn.IFNA(IF(VLOOKUP($A131,nCino_DevProc!$A$2:$S$352,8,0)=0,"", VLOOKUP($A131,nCino_DevProc!$A$2:$S$352,8,0)),"")</f>
        <v>boolean</v>
      </c>
      <c r="I131" t="str">
        <f>_xlfn.IFNA(IF(VLOOKUP($A131,nCino_DMW!$A$1:$AI$358,2,0)=0,"", VLOOKUP($A131,nCino_DMW!$A$1:$AI$358,2,0)),"")</f>
        <v>Boolean (True/False)</v>
      </c>
      <c r="K131" t="str">
        <f>IFERROR(IF(VLOOKUP($A131,nCino_DMW!$A$1:$AI$358,22,0)="Y", "N", IF(VLOOKUP($A131,nCino_DMW!$A$1:$AI$358,22,0)="N",  "Y", "")),"")</f>
        <v>Y</v>
      </c>
      <c r="L131" t="str">
        <f>_xlfn.IFNA(IF(VLOOKUP($A131,nCino_DevProc!$A$2:$S$352,8,0)=TRUE(), "Y", "N"),"")</f>
        <v>N</v>
      </c>
      <c r="M131" t="str">
        <f>IFERROR(IF(VLOOKUP($A131,nCino_DevProc!$A$2:$S$352,18,0)=TRUE(), "E", IF(D131="Id", "P", IF(OR(LEFT(G131, 6) = "Lookup", LEFT(G131, 6) ="Master"), "F",""))),"")</f>
        <v/>
      </c>
      <c r="N131" t="str">
        <f>_xlfn.IFNA(IF(VLOOKUP($A131,nCino_DMW!$A$1:$AI$358,4,0)="System generated", "Y", "N"),"")</f>
        <v>N</v>
      </c>
      <c r="O131" t="str">
        <f>IF(LEFT(G131,6)="lookup", G131,IF(OR(D131=0, IFERROR(VLOOKUP($A131,nCino_DevProc!$A$2:$S$352,18,0),0)=0),"", VLOOKUP($A131,nCino_DevProc!$A$2:$S$352,18,0)))</f>
        <v/>
      </c>
      <c r="P131" t="str">
        <f>IF($B131="","",VLOOKUP($B131,'Object Info'!$A$2:$F$13,3,0))</f>
        <v>rskcsp_ds_spread_statement_record_total</v>
      </c>
      <c r="Q131" t="str">
        <f t="shared" ref="Q131:Q194" si="41">IF(D131="","",D131)</f>
        <v>LLC_BI__Include_In_Total__c</v>
      </c>
      <c r="R131" t="s">
        <v>158</v>
      </c>
      <c r="S131" t="str">
        <f t="shared" ref="S131:S194" si="42">IF(OR(Q131 ="transactionKey", Q131="sequenceNumber", Q131 = "commitTimestamp", Q131 = "commitUser",Q131 = "commitNumber", Q131="changetype",Q131="entityName",Q131="ID", LEFT(Q131,12)="LastModified"), "N","Y")</f>
        <v>Y</v>
      </c>
      <c r="T131" t="str">
        <f>IF($B131="","",VLOOKUP($B131,'Object Info'!$A$2:$F$13,4,0))</f>
        <v>rskcsp_ds_spread_statement_record_total_staging</v>
      </c>
      <c r="U131" t="str">
        <f t="shared" ref="U131:U194" si="43">Q131</f>
        <v>LLC_BI__Include_In_Total__c</v>
      </c>
      <c r="V131" t="str">
        <f>IF(OR(LEFT(H131,9)="reference", D131=""),"STRING",VLOOKUP($H131,'DataType Conversion'!$A$8:$I$37,3,0))</f>
        <v>BOOL</v>
      </c>
      <c r="W131" t="str">
        <f t="shared" ref="W131:W194" si="44">IF(J131="", "",J131)</f>
        <v/>
      </c>
      <c r="X131" t="str">
        <f t="shared" ref="X131:X194" si="45">S131</f>
        <v>Y</v>
      </c>
      <c r="Y131" t="str">
        <f t="shared" ref="Y131:Y194" si="46">IF(OR($U131="Id",$U131="LastModifiedDate"), "C","")</f>
        <v/>
      </c>
      <c r="Z131" t="str">
        <f t="shared" ref="Z131:Z194" si="47">IF(Q131= "", "", IF(H131="Picklist", "Y", "N"))</f>
        <v>N</v>
      </c>
      <c r="AA131" t="str">
        <f t="shared" ref="AA131:AA194" si="48">IF(OR(U131="CreatedDate",U131="CreatedById"),"Must be populated when changeType = CREATE","")</f>
        <v/>
      </c>
      <c r="AB131" t="str">
        <f>IF($B131="","",VLOOKUP($B131,'Object Info'!$A$2:$F$13,5,0))</f>
        <v>rskcsp_ds_spread_statement_record_total_curated</v>
      </c>
      <c r="AC131" t="str">
        <f t="shared" ref="AC131:AC194" si="49">U131</f>
        <v>LLC_BI__Include_In_Total__c</v>
      </c>
      <c r="AD131" t="str">
        <f t="shared" ref="AD131:AD194" si="50">V131</f>
        <v>BOOL</v>
      </c>
      <c r="AE131" t="str">
        <f t="shared" ref="AE131:AE194" si="51">IF(W131="","",W131)</f>
        <v/>
      </c>
      <c r="AF131" t="str">
        <f t="shared" ref="AF131:AF194" si="52">X131</f>
        <v>Y</v>
      </c>
      <c r="AG131" t="str">
        <f t="shared" ref="AG131:AG194" si="53">M131</f>
        <v/>
      </c>
      <c r="AH131" t="str">
        <f t="shared" ref="AH131:AH194" si="54">IF(AC131="LastModifiedDate","Must be latest date for the record id in Staging, and date must be t-1", "")</f>
        <v/>
      </c>
      <c r="AL131" t="str">
        <f>IF($B131="","",VLOOKUP($B131,'Object Info'!$A$2:$F$13,6,0))</f>
        <v>spread_statement_record_total</v>
      </c>
      <c r="AM131" t="str">
        <f t="shared" ref="AM131:AM194" si="55">IF(AC131="","",IF(OR(AC131="ccs_migration_id__c"),SUBSTITUTE(LOWER(AC131),"__c",""),_xlfn.IFNA(SUBSTITUTE(SUBSTITUTE(SUBSTITUTE(SUBSTITUTE(AC131,"LLC_BI__",""),"CCS_",""),"__c",""),"cm_",""),AC131)))</f>
        <v>Include_In_Total</v>
      </c>
      <c r="AN131" t="str">
        <f t="shared" ref="AN131:AN194" si="56">IF(AD131="","",AD131)</f>
        <v>BOOL</v>
      </c>
      <c r="AO131" t="str">
        <f t="shared" ref="AO131:AO194" si="57">IF(AE131="","",AE131)</f>
        <v/>
      </c>
      <c r="AP131" t="str">
        <f t="shared" ref="AP131:AP194" si="58">IF(AF131="","",AF131)</f>
        <v>Y</v>
      </c>
      <c r="AQ131" t="str">
        <f t="shared" ref="AQ131:AQ194" si="59">IF(AG131="","",AG131)</f>
        <v/>
      </c>
    </row>
    <row r="132" spans="1:43" x14ac:dyDescent="0.25">
      <c r="A132" t="str">
        <f t="shared" si="40"/>
        <v>LLC_BI__Spread_Statement_Record_Total__cLLC_BI__Is_Balance_Check__c</v>
      </c>
      <c r="B132" t="s">
        <v>99</v>
      </c>
      <c r="C132" t="str">
        <f>_xlfn.IFNA(VLOOKUP($A132,nCino_DMW!$A$2:$AI$358,7,0),"")</f>
        <v>Spread Statement Total Group</v>
      </c>
      <c r="D132" t="s">
        <v>551</v>
      </c>
      <c r="E132" t="str">
        <f>_xlfn.IFNA(VLOOKUP($A132,nCino_DMW!$A$2:$AI$358,9,0),"")</f>
        <v>Is Balance Check</v>
      </c>
      <c r="F132" t="str">
        <f>_xlfn.IFNA(VLOOKUP($A132,nCino_DMW!$A$1:$AI$358,12,0),"")</f>
        <v>Users select this optional checkbox to monitor a Spreads total group for imbalance. By default, it is deselected.</v>
      </c>
      <c r="G132" t="str">
        <f>_xlfn.IFNA(IF(VLOOKUP($A132,nCino_DMW!$A$1:$AI$358,13,0)=0,"", VLOOKUP($A132,nCino_DMW!$A$1:$AI$358,13,0)),"")</f>
        <v>Checkbox</v>
      </c>
      <c r="H132" t="str">
        <f>_xlfn.IFNA(IF(VLOOKUP($A132,nCino_DevProc!$A$2:$S$352,8,0)=0,"", VLOOKUP($A132,nCino_DevProc!$A$2:$S$352,8,0)),"")</f>
        <v>boolean</v>
      </c>
      <c r="I132" t="str">
        <f>_xlfn.IFNA(IF(VLOOKUP($A132,nCino_DMW!$A$1:$AI$358,2,0)=0,"", VLOOKUP($A132,nCino_DMW!$A$1:$AI$358,2,0)),"")</f>
        <v>Boolean (True/False)</v>
      </c>
      <c r="K132" t="str">
        <f>IFERROR(IF(VLOOKUP($A132,nCino_DMW!$A$1:$AI$358,22,0)="Y", "N", IF(VLOOKUP($A132,nCino_DMW!$A$1:$AI$358,22,0)="N",  "Y", "")),"")</f>
        <v>Y</v>
      </c>
      <c r="L132" t="str">
        <f>_xlfn.IFNA(IF(VLOOKUP($A132,nCino_DevProc!$A$2:$S$352,8,0)=TRUE(), "Y", "N"),"")</f>
        <v>N</v>
      </c>
      <c r="M132" t="str">
        <f>IFERROR(IF(VLOOKUP($A132,nCino_DevProc!$A$2:$S$352,18,0)=TRUE(), "E", IF(D132="Id", "P", IF(OR(LEFT(G132, 6) = "Lookup", LEFT(G132, 6) ="Master"), "F",""))),"")</f>
        <v/>
      </c>
      <c r="N132" t="str">
        <f>_xlfn.IFNA(IF(VLOOKUP($A132,nCino_DMW!$A$1:$AI$358,4,0)="System generated", "Y", "N"),"")</f>
        <v>N</v>
      </c>
      <c r="O132" t="str">
        <f>IF(LEFT(G132,6)="lookup", G132,IF(OR(D132=0, IFERROR(VLOOKUP($A132,nCino_DevProc!$A$2:$S$352,18,0),0)=0),"", VLOOKUP($A132,nCino_DevProc!$A$2:$S$352,18,0)))</f>
        <v/>
      </c>
      <c r="P132" t="str">
        <f>IF($B132="","",VLOOKUP($B132,'Object Info'!$A$2:$F$13,3,0))</f>
        <v>rskcsp_ds_spread_statement_record_total</v>
      </c>
      <c r="Q132" t="str">
        <f t="shared" si="41"/>
        <v>LLC_BI__Is_Balance_Check__c</v>
      </c>
      <c r="R132" t="s">
        <v>158</v>
      </c>
      <c r="S132" t="str">
        <f t="shared" si="42"/>
        <v>Y</v>
      </c>
      <c r="T132" t="str">
        <f>IF($B132="","",VLOOKUP($B132,'Object Info'!$A$2:$F$13,4,0))</f>
        <v>rskcsp_ds_spread_statement_record_total_staging</v>
      </c>
      <c r="U132" t="str">
        <f t="shared" si="43"/>
        <v>LLC_BI__Is_Balance_Check__c</v>
      </c>
      <c r="V132" t="str">
        <f>IF(OR(LEFT(H132,9)="reference", D132=""),"STRING",VLOOKUP($H132,'DataType Conversion'!$A$8:$I$37,3,0))</f>
        <v>BOOL</v>
      </c>
      <c r="W132" t="str">
        <f t="shared" si="44"/>
        <v/>
      </c>
      <c r="X132" t="str">
        <f t="shared" si="45"/>
        <v>Y</v>
      </c>
      <c r="Y132" t="str">
        <f t="shared" si="46"/>
        <v/>
      </c>
      <c r="Z132" t="str">
        <f t="shared" si="47"/>
        <v>N</v>
      </c>
      <c r="AA132" t="str">
        <f t="shared" si="48"/>
        <v/>
      </c>
      <c r="AB132" t="str">
        <f>IF($B132="","",VLOOKUP($B132,'Object Info'!$A$2:$F$13,5,0))</f>
        <v>rskcsp_ds_spread_statement_record_total_curated</v>
      </c>
      <c r="AC132" t="str">
        <f t="shared" si="49"/>
        <v>LLC_BI__Is_Balance_Check__c</v>
      </c>
      <c r="AD132" t="str">
        <f t="shared" si="50"/>
        <v>BOOL</v>
      </c>
      <c r="AE132" t="str">
        <f t="shared" si="51"/>
        <v/>
      </c>
      <c r="AF132" t="str">
        <f t="shared" si="52"/>
        <v>Y</v>
      </c>
      <c r="AG132" t="str">
        <f t="shared" si="53"/>
        <v/>
      </c>
      <c r="AH132" t="str">
        <f t="shared" si="54"/>
        <v/>
      </c>
      <c r="AL132" t="str">
        <f>IF($B132="","",VLOOKUP($B132,'Object Info'!$A$2:$F$13,6,0))</f>
        <v>spread_statement_record_total</v>
      </c>
      <c r="AM132" t="str">
        <f t="shared" si="55"/>
        <v>Is_Balance_Check</v>
      </c>
      <c r="AN132" t="str">
        <f t="shared" si="56"/>
        <v>BOOL</v>
      </c>
      <c r="AO132" t="str">
        <f t="shared" si="57"/>
        <v/>
      </c>
      <c r="AP132" t="str">
        <f t="shared" si="58"/>
        <v>Y</v>
      </c>
      <c r="AQ132" t="str">
        <f t="shared" si="59"/>
        <v/>
      </c>
    </row>
    <row r="133" spans="1:43" x14ac:dyDescent="0.25">
      <c r="A133" t="str">
        <f t="shared" si="40"/>
        <v>LLC_BI__Spread_Statement_Record_Total__cLLC_BI__Is_Summary_Group__c</v>
      </c>
      <c r="B133" t="s">
        <v>99</v>
      </c>
      <c r="C133" t="str">
        <f>_xlfn.IFNA(VLOOKUP($A133,nCino_DMW!$A$2:$AI$358,7,0),"")</f>
        <v>Spread Statement Total Group</v>
      </c>
      <c r="D133" t="s">
        <v>520</v>
      </c>
      <c r="E133" t="str">
        <f>_xlfn.IFNA(VLOOKUP($A133,nCino_DMW!$A$2:$AI$358,9,0),"")</f>
        <v>Is_Summary_Group</v>
      </c>
      <c r="F133" t="str">
        <f>_xlfn.IFNA(VLOOKUP($A133,nCino_DMW!$A$1:$AI$358,12,0),"")</f>
        <v>This defaults to false. Manually update to change. Linked Records in this type of group are displayed normally and are non-editable, except for users with Configuration permission.</v>
      </c>
      <c r="G133" t="str">
        <f>_xlfn.IFNA(IF(VLOOKUP($A133,nCino_DMW!$A$1:$AI$358,13,0)=0,"", VLOOKUP($A133,nCino_DMW!$A$1:$AI$358,13,0)),"")</f>
        <v>Checkbox</v>
      </c>
      <c r="H133" t="str">
        <f>_xlfn.IFNA(IF(VLOOKUP($A133,nCino_DevProc!$A$2:$S$352,8,0)=0,"", VLOOKUP($A133,nCino_DevProc!$A$2:$S$352,8,0)),"")</f>
        <v>boolean</v>
      </c>
      <c r="I133" t="str">
        <f>_xlfn.IFNA(IF(VLOOKUP($A133,nCino_DMW!$A$1:$AI$358,2,0)=0,"", VLOOKUP($A133,nCino_DMW!$A$1:$AI$358,2,0)),"")</f>
        <v>Boolean (True/False)</v>
      </c>
      <c r="K133" t="str">
        <f>IFERROR(IF(VLOOKUP($A133,nCino_DMW!$A$1:$AI$358,22,0)="Y", "N", IF(VLOOKUP($A133,nCino_DMW!$A$1:$AI$358,22,0)="N",  "Y", "")),"")</f>
        <v>Y</v>
      </c>
      <c r="L133" t="str">
        <f>_xlfn.IFNA(IF(VLOOKUP($A133,nCino_DevProc!$A$2:$S$352,8,0)=TRUE(), "Y", "N"),"")</f>
        <v>N</v>
      </c>
      <c r="M133" t="str">
        <f>IFERROR(IF(VLOOKUP($A133,nCino_DevProc!$A$2:$S$352,18,0)=TRUE(), "E", IF(D133="Id", "P", IF(OR(LEFT(G133, 6) = "Lookup", LEFT(G133, 6) ="Master"), "F",""))),"")</f>
        <v/>
      </c>
      <c r="N133" t="str">
        <f>_xlfn.IFNA(IF(VLOOKUP($A133,nCino_DMW!$A$1:$AI$358,4,0)="System generated", "Y", "N"),"")</f>
        <v>N</v>
      </c>
      <c r="O133" t="str">
        <f>IF(LEFT(G133,6)="lookup", G133,IF(OR(D133=0, IFERROR(VLOOKUP($A133,nCino_DevProc!$A$2:$S$352,18,0),0)=0),"", VLOOKUP($A133,nCino_DevProc!$A$2:$S$352,18,0)))</f>
        <v/>
      </c>
      <c r="P133" t="str">
        <f>IF($B133="","",VLOOKUP($B133,'Object Info'!$A$2:$F$13,3,0))</f>
        <v>rskcsp_ds_spread_statement_record_total</v>
      </c>
      <c r="Q133" t="str">
        <f t="shared" si="41"/>
        <v>LLC_BI__Is_Summary_Group__c</v>
      </c>
      <c r="R133" t="s">
        <v>158</v>
      </c>
      <c r="S133" t="str">
        <f t="shared" si="42"/>
        <v>Y</v>
      </c>
      <c r="T133" t="str">
        <f>IF($B133="","",VLOOKUP($B133,'Object Info'!$A$2:$F$13,4,0))</f>
        <v>rskcsp_ds_spread_statement_record_total_staging</v>
      </c>
      <c r="U133" t="str">
        <f t="shared" si="43"/>
        <v>LLC_BI__Is_Summary_Group__c</v>
      </c>
      <c r="V133" t="str">
        <f>IF(OR(LEFT(H133,9)="reference", D133=""),"STRING",VLOOKUP($H133,'DataType Conversion'!$A$8:$I$37,3,0))</f>
        <v>BOOL</v>
      </c>
      <c r="W133" t="str">
        <f t="shared" si="44"/>
        <v/>
      </c>
      <c r="X133" t="str">
        <f t="shared" si="45"/>
        <v>Y</v>
      </c>
      <c r="Y133" t="str">
        <f t="shared" si="46"/>
        <v/>
      </c>
      <c r="Z133" t="str">
        <f t="shared" si="47"/>
        <v>N</v>
      </c>
      <c r="AA133" t="str">
        <f t="shared" si="48"/>
        <v/>
      </c>
      <c r="AB133" t="str">
        <f>IF($B133="","",VLOOKUP($B133,'Object Info'!$A$2:$F$13,5,0))</f>
        <v>rskcsp_ds_spread_statement_record_total_curated</v>
      </c>
      <c r="AC133" t="str">
        <f t="shared" si="49"/>
        <v>LLC_BI__Is_Summary_Group__c</v>
      </c>
      <c r="AD133" t="str">
        <f t="shared" si="50"/>
        <v>BOOL</v>
      </c>
      <c r="AE133" t="str">
        <f t="shared" si="51"/>
        <v/>
      </c>
      <c r="AF133" t="str">
        <f t="shared" si="52"/>
        <v>Y</v>
      </c>
      <c r="AG133" t="str">
        <f t="shared" si="53"/>
        <v/>
      </c>
      <c r="AH133" t="str">
        <f t="shared" si="54"/>
        <v/>
      </c>
      <c r="AL133" t="str">
        <f>IF($B133="","",VLOOKUP($B133,'Object Info'!$A$2:$F$13,6,0))</f>
        <v>spread_statement_record_total</v>
      </c>
      <c r="AM133" t="str">
        <f t="shared" si="55"/>
        <v>Is_Summary_Group</v>
      </c>
      <c r="AN133" t="str">
        <f t="shared" si="56"/>
        <v>BOOL</v>
      </c>
      <c r="AO133" t="str">
        <f t="shared" si="57"/>
        <v/>
      </c>
      <c r="AP133" t="str">
        <f t="shared" si="58"/>
        <v>Y</v>
      </c>
      <c r="AQ133" t="str">
        <f t="shared" si="59"/>
        <v/>
      </c>
    </row>
    <row r="134" spans="1:43" x14ac:dyDescent="0.25">
      <c r="A134" t="str">
        <f t="shared" si="40"/>
        <v>LLC_BI__Spread_Statement_Record_Total__cLastModifiedById</v>
      </c>
      <c r="B134" t="s">
        <v>99</v>
      </c>
      <c r="C134" t="str">
        <f>_xlfn.IFNA(VLOOKUP($A134,nCino_DMW!$A$2:$AI$358,7,0),"")</f>
        <v>Spread Statement Total Group</v>
      </c>
      <c r="D134" t="s">
        <v>175</v>
      </c>
      <c r="E134" t="str">
        <f>_xlfn.IFNA(VLOOKUP($A134,nCino_DMW!$A$2:$AI$358,9,0),"")</f>
        <v>Last Modified By</v>
      </c>
      <c r="F134" t="str">
        <f>_xlfn.IFNA(VLOOKUP($A134,nCino_DMW!$A$1:$AI$358,12,0),"")</f>
        <v>Last modified by user.</v>
      </c>
      <c r="G134" t="str">
        <f>_xlfn.IFNA(IF(VLOOKUP($A134,nCino_DMW!$A$1:$AI$358,13,0)=0,"", VLOOKUP($A134,nCino_DMW!$A$1:$AI$358,13,0)),"")</f>
        <v>Lookup(User)</v>
      </c>
      <c r="H134" t="str">
        <f>_xlfn.IFNA(IF(VLOOKUP($A134,nCino_DevProc!$A$2:$S$352,8,0)=0,"", VLOOKUP($A134,nCino_DevProc!$A$2:$S$352,8,0)),"")</f>
        <v>reference(User)</v>
      </c>
      <c r="I134">
        <f>_xlfn.IFNA(IF(VLOOKUP($A134,nCino_DMW!$A$1:$AI$358,2,0)=0,"", VLOOKUP($A134,nCino_DMW!$A$1:$AI$358,2,0)),"")</f>
        <v>18</v>
      </c>
      <c r="K134" t="str">
        <f>IFERROR(IF(VLOOKUP($A134,nCino_DMW!$A$1:$AI$358,22,0)="Y", "N", IF(VLOOKUP($A134,nCino_DMW!$A$1:$AI$358,22,0)="N",  "Y", "")),"")</f>
        <v>Y</v>
      </c>
      <c r="L134" t="str">
        <f>_xlfn.IFNA(IF(VLOOKUP($A134,nCino_DevProc!$A$2:$S$352,8,0)=TRUE(), "Y", "N"),"")</f>
        <v>N</v>
      </c>
      <c r="M134" t="str">
        <f>IFERROR(IF(VLOOKUP($A134,nCino_DevProc!$A$2:$S$352,18,0)=TRUE(), "E", IF(D134="Id", "P", IF(OR(LEFT(G134, 6) = "Lookup", LEFT(G134, 6) ="Master"), "F",""))),"")</f>
        <v>F</v>
      </c>
      <c r="N134" t="str">
        <f>_xlfn.IFNA(IF(VLOOKUP($A134,nCino_DMW!$A$1:$AI$358,4,0)="System generated", "Y", "N"),"")</f>
        <v>Y</v>
      </c>
      <c r="O134" t="str">
        <f>IF(LEFT(G134,6)="lookup", G134,IF(OR(D134=0, IFERROR(VLOOKUP($A134,nCino_DevProc!$A$2:$S$352,18,0),0)=0),"", VLOOKUP($A134,nCino_DevProc!$A$2:$S$352,18,0)))</f>
        <v>Lookup(User)</v>
      </c>
      <c r="P134" t="str">
        <f>IF($B134="","",VLOOKUP($B134,'Object Info'!$A$2:$F$13,3,0))</f>
        <v>rskcsp_ds_spread_statement_record_total</v>
      </c>
      <c r="Q134" t="str">
        <f t="shared" si="41"/>
        <v>LastModifiedById</v>
      </c>
      <c r="R134" t="s">
        <v>158</v>
      </c>
      <c r="S134" t="str">
        <f t="shared" si="42"/>
        <v>N</v>
      </c>
      <c r="T134" t="str">
        <f>IF($B134="","",VLOOKUP($B134,'Object Info'!$A$2:$F$13,4,0))</f>
        <v>rskcsp_ds_spread_statement_record_total_staging</v>
      </c>
      <c r="U134" t="str">
        <f t="shared" si="43"/>
        <v>LastModifiedById</v>
      </c>
      <c r="V134" t="str">
        <f>IF(OR(LEFT(H134,9)="reference", D134=""),"STRING",VLOOKUP($H134,'DataType Conversion'!$A$8:$I$37,3,0))</f>
        <v>STRING</v>
      </c>
      <c r="W134" t="str">
        <f t="shared" si="44"/>
        <v/>
      </c>
      <c r="X134" t="str">
        <f t="shared" si="45"/>
        <v>N</v>
      </c>
      <c r="Y134" t="str">
        <f t="shared" si="46"/>
        <v/>
      </c>
      <c r="Z134" t="str">
        <f t="shared" si="47"/>
        <v>N</v>
      </c>
      <c r="AA134" t="str">
        <f t="shared" si="48"/>
        <v/>
      </c>
      <c r="AB134" t="str">
        <f>IF($B134="","",VLOOKUP($B134,'Object Info'!$A$2:$F$13,5,0))</f>
        <v>rskcsp_ds_spread_statement_record_total_curated</v>
      </c>
      <c r="AC134" t="str">
        <f t="shared" si="49"/>
        <v>LastModifiedById</v>
      </c>
      <c r="AD134" t="str">
        <f t="shared" si="50"/>
        <v>STRING</v>
      </c>
      <c r="AE134" t="str">
        <f t="shared" si="51"/>
        <v/>
      </c>
      <c r="AF134" t="str">
        <f t="shared" si="52"/>
        <v>N</v>
      </c>
      <c r="AG134" t="str">
        <f t="shared" si="53"/>
        <v>F</v>
      </c>
      <c r="AH134" t="str">
        <f t="shared" si="54"/>
        <v/>
      </c>
      <c r="AL134" t="str">
        <f>IF($B134="","",VLOOKUP($B134,'Object Info'!$A$2:$F$13,6,0))</f>
        <v>spread_statement_record_total</v>
      </c>
      <c r="AM134" t="str">
        <f t="shared" si="55"/>
        <v>LastModifiedById</v>
      </c>
      <c r="AN134" t="str">
        <f t="shared" si="56"/>
        <v>STRING</v>
      </c>
      <c r="AO134" t="str">
        <f t="shared" si="57"/>
        <v/>
      </c>
      <c r="AP134" t="str">
        <f t="shared" si="58"/>
        <v>N</v>
      </c>
      <c r="AQ134" t="str">
        <f t="shared" si="59"/>
        <v>F</v>
      </c>
    </row>
    <row r="135" spans="1:43" x14ac:dyDescent="0.25">
      <c r="A135" t="str">
        <f t="shared" si="40"/>
        <v>LLC_BI__Spread_Statement_Record_Total__cLastModifiedDate</v>
      </c>
      <c r="B135" t="s">
        <v>99</v>
      </c>
      <c r="C135" t="str">
        <f>_xlfn.IFNA(VLOOKUP($A135,nCino_DMW!$A$2:$AI$358,7,0),"")</f>
        <v>Spread Statement Total Group</v>
      </c>
      <c r="D135" t="s">
        <v>172</v>
      </c>
      <c r="E135" t="str">
        <f>_xlfn.IFNA(VLOOKUP($A135,nCino_DMW!$A$2:$AI$358,9,0),"")</f>
        <v>Last Modified Date</v>
      </c>
      <c r="F135" t="str">
        <f>_xlfn.IFNA(VLOOKUP($A135,nCino_DMW!$A$1:$AI$358,12,0),"")</f>
        <v>Last modified date.</v>
      </c>
      <c r="G135" t="str">
        <f>_xlfn.IFNA(IF(VLOOKUP($A135,nCino_DMW!$A$1:$AI$358,13,0)=0,"", VLOOKUP($A135,nCino_DMW!$A$1:$AI$358,13,0)),"")</f>
        <v>Date Time</v>
      </c>
      <c r="H135" t="str">
        <f>_xlfn.IFNA(IF(VLOOKUP($A135,nCino_DevProc!$A$2:$S$352,8,0)=0,"", VLOOKUP($A135,nCino_DevProc!$A$2:$S$352,8,0)),"")</f>
        <v>datetime</v>
      </c>
      <c r="I135" t="str">
        <f>_xlfn.IFNA(IF(VLOOKUP($A135,nCino_DMW!$A$1:$AI$358,2,0)=0,"", VLOOKUP($A135,nCino_DMW!$A$1:$AI$358,2,0)),"")</f>
        <v/>
      </c>
      <c r="K135" t="str">
        <f>IFERROR(IF(VLOOKUP($A135,nCino_DMW!$A$1:$AI$358,22,0)="Y", "N", IF(VLOOKUP($A135,nCino_DMW!$A$1:$AI$358,22,0)="N",  "Y", "")),"")</f>
        <v>Y</v>
      </c>
      <c r="L135" t="str">
        <f>_xlfn.IFNA(IF(VLOOKUP($A135,nCino_DevProc!$A$2:$S$352,8,0)=TRUE(), "Y", "N"),"")</f>
        <v>N</v>
      </c>
      <c r="M135" t="str">
        <f>IFERROR(IF(VLOOKUP($A135,nCino_DevProc!$A$2:$S$352,18,0)=TRUE(), "E", IF(D135="Id", "P", IF(OR(LEFT(G135, 6) = "Lookup", LEFT(G135, 6) ="Master"), "F",""))),"")</f>
        <v/>
      </c>
      <c r="N135" t="str">
        <f>_xlfn.IFNA(IF(VLOOKUP($A135,nCino_DMW!$A$1:$AI$358,4,0)="System generated", "Y", "N"),"")</f>
        <v>Y</v>
      </c>
      <c r="O135" t="str">
        <f>IF(LEFT(G135,6)="lookup", G135,IF(OR(D135=0, IFERROR(VLOOKUP($A135,nCino_DevProc!$A$2:$S$352,18,0),0)=0),"", VLOOKUP($A135,nCino_DevProc!$A$2:$S$352,18,0)))</f>
        <v/>
      </c>
      <c r="P135" t="str">
        <f>IF($B135="","",VLOOKUP($B135,'Object Info'!$A$2:$F$13,3,0))</f>
        <v>rskcsp_ds_spread_statement_record_total</v>
      </c>
      <c r="Q135" t="str">
        <f t="shared" si="41"/>
        <v>LastModifiedDate</v>
      </c>
      <c r="R135" t="s">
        <v>158</v>
      </c>
      <c r="S135" t="str">
        <f t="shared" si="42"/>
        <v>N</v>
      </c>
      <c r="T135" t="str">
        <f>IF($B135="","",VLOOKUP($B135,'Object Info'!$A$2:$F$13,4,0))</f>
        <v>rskcsp_ds_spread_statement_record_total_staging</v>
      </c>
      <c r="U135" t="str">
        <f t="shared" si="43"/>
        <v>LastModifiedDate</v>
      </c>
      <c r="V135" t="str">
        <f>IF(OR(LEFT(H135,9)="reference", D135=""),"STRING",VLOOKUP($H135,'DataType Conversion'!$A$8:$I$37,3,0))</f>
        <v>DATETIME</v>
      </c>
      <c r="W135" t="str">
        <f t="shared" si="44"/>
        <v/>
      </c>
      <c r="X135" t="str">
        <f t="shared" si="45"/>
        <v>N</v>
      </c>
      <c r="Y135" t="str">
        <f t="shared" si="46"/>
        <v>C</v>
      </c>
      <c r="Z135" t="str">
        <f t="shared" si="47"/>
        <v>N</v>
      </c>
      <c r="AA135" t="str">
        <f t="shared" si="48"/>
        <v/>
      </c>
      <c r="AB135" t="str">
        <f>IF($B135="","",VLOOKUP($B135,'Object Info'!$A$2:$F$13,5,0))</f>
        <v>rskcsp_ds_spread_statement_record_total_curated</v>
      </c>
      <c r="AC135" t="str">
        <f t="shared" si="49"/>
        <v>LastModifiedDate</v>
      </c>
      <c r="AD135" t="str">
        <f t="shared" si="50"/>
        <v>DATETIME</v>
      </c>
      <c r="AE135" t="str">
        <f t="shared" si="51"/>
        <v/>
      </c>
      <c r="AF135" t="str">
        <f t="shared" si="52"/>
        <v>N</v>
      </c>
      <c r="AG135" t="str">
        <f t="shared" si="53"/>
        <v/>
      </c>
      <c r="AH135" t="str">
        <f t="shared" si="54"/>
        <v>Must be latest date for the record id in Staging, and date must be t-1</v>
      </c>
      <c r="AL135" t="str">
        <f>IF($B135="","",VLOOKUP($B135,'Object Info'!$A$2:$F$13,6,0))</f>
        <v>spread_statement_record_total</v>
      </c>
      <c r="AM135" t="str">
        <f t="shared" si="55"/>
        <v>LastModifiedDate</v>
      </c>
      <c r="AN135" t="str">
        <f t="shared" si="56"/>
        <v>DATETIME</v>
      </c>
      <c r="AO135" t="str">
        <f t="shared" si="57"/>
        <v/>
      </c>
      <c r="AP135" t="str">
        <f t="shared" si="58"/>
        <v>N</v>
      </c>
      <c r="AQ135" t="str">
        <f t="shared" si="59"/>
        <v/>
      </c>
    </row>
    <row r="136" spans="1:43" x14ac:dyDescent="0.25">
      <c r="A136" t="str">
        <f t="shared" si="40"/>
        <v>LLC_BI__Spread_Statement_Record_Total__cLLC_BI__lookupKey__c</v>
      </c>
      <c r="B136" t="s">
        <v>99</v>
      </c>
      <c r="C136" t="str">
        <f>_xlfn.IFNA(VLOOKUP($A136,nCino_DMW!$A$2:$AI$358,7,0),"")</f>
        <v>Spread Statement Total Group</v>
      </c>
      <c r="D136" t="s">
        <v>192</v>
      </c>
      <c r="E136" t="str">
        <f>_xlfn.IFNA(VLOOKUP($A136,nCino_DMW!$A$2:$AI$358,9,0),"")</f>
        <v>lookupKey</v>
      </c>
      <c r="F136" t="str">
        <f>_xlfn.IFNA(VLOOKUP($A136,nCino_DMW!$A$1:$AI$358,12,0),"")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36" t="str">
        <f>_xlfn.IFNA(IF(VLOOKUP($A136,nCino_DMW!$A$1:$AI$358,13,0)=0,"", VLOOKUP($A136,nCino_DMW!$A$1:$AI$358,13,0)),"")</f>
        <v>Text (External ID) (Unique Case Insensitive)</v>
      </c>
      <c r="H136" t="str">
        <f>_xlfn.IFNA(IF(VLOOKUP($A136,nCino_DevProc!$A$2:$S$352,8,0)=0,"", VLOOKUP($A136,nCino_DevProc!$A$2:$S$352,8,0)),"")</f>
        <v>string</v>
      </c>
      <c r="I136">
        <f>_xlfn.IFNA(IF(VLOOKUP($A136,nCino_DMW!$A$1:$AI$358,2,0)=0,"", VLOOKUP($A136,nCino_DMW!$A$1:$AI$358,2,0)),"")</f>
        <v>255</v>
      </c>
      <c r="K136" t="str">
        <f>IFERROR(IF(VLOOKUP($A136,nCino_DMW!$A$1:$AI$358,22,0)="Y", "N", IF(VLOOKUP($A136,nCino_DMW!$A$1:$AI$358,22,0)="N",  "Y", "")),"")</f>
        <v>Y</v>
      </c>
      <c r="L136" t="str">
        <f>_xlfn.IFNA(IF(VLOOKUP($A136,nCino_DevProc!$A$2:$S$352,8,0)=TRUE(), "Y", "N"),"")</f>
        <v>N</v>
      </c>
      <c r="M136" t="str">
        <f>IFERROR(IF(VLOOKUP($A136,nCino_DevProc!$A$2:$S$352,18,0)=TRUE(), "E", IF(D136="Id", "P", IF(OR(LEFT(G136, 6) = "Lookup", LEFT(G136, 6) ="Master"), "F",""))),"")</f>
        <v/>
      </c>
      <c r="N136" t="str">
        <f>_xlfn.IFNA(IF(VLOOKUP($A136,nCino_DMW!$A$1:$AI$358,4,0)="System generated", "Y", "N"),"")</f>
        <v>N</v>
      </c>
      <c r="O136" t="str">
        <f>IF(LEFT(G136,6)="lookup", G136,IF(OR(D136=0, IFERROR(VLOOKUP($A136,nCino_DevProc!$A$2:$S$352,18,0),0)=0),"", VLOOKUP($A136,nCino_DevProc!$A$2:$S$352,18,0)))</f>
        <v/>
      </c>
      <c r="P136" t="str">
        <f>IF($B136="","",VLOOKUP($B136,'Object Info'!$A$2:$F$13,3,0))</f>
        <v>rskcsp_ds_spread_statement_record_total</v>
      </c>
      <c r="Q136" t="str">
        <f t="shared" si="41"/>
        <v>LLC_BI__lookupKey__c</v>
      </c>
      <c r="R136" t="s">
        <v>158</v>
      </c>
      <c r="S136" t="str">
        <f t="shared" si="42"/>
        <v>Y</v>
      </c>
      <c r="T136" t="str">
        <f>IF($B136="","",VLOOKUP($B136,'Object Info'!$A$2:$F$13,4,0))</f>
        <v>rskcsp_ds_spread_statement_record_total_staging</v>
      </c>
      <c r="U136" t="str">
        <f t="shared" si="43"/>
        <v>LLC_BI__lookupKey__c</v>
      </c>
      <c r="V136" t="str">
        <f>IF(OR(LEFT(H136,9)="reference", D136=""),"STRING",VLOOKUP($H136,'DataType Conversion'!$A$8:$I$37,3,0))</f>
        <v>STRING</v>
      </c>
      <c r="W136" t="str">
        <f t="shared" si="44"/>
        <v/>
      </c>
      <c r="X136" t="str">
        <f t="shared" si="45"/>
        <v>Y</v>
      </c>
      <c r="Y136" t="str">
        <f t="shared" si="46"/>
        <v/>
      </c>
      <c r="Z136" t="str">
        <f t="shared" si="47"/>
        <v>N</v>
      </c>
      <c r="AA136" t="str">
        <f t="shared" si="48"/>
        <v/>
      </c>
      <c r="AB136" t="str">
        <f>IF($B136="","",VLOOKUP($B136,'Object Info'!$A$2:$F$13,5,0))</f>
        <v>rskcsp_ds_spread_statement_record_total_curated</v>
      </c>
      <c r="AC136" t="str">
        <f t="shared" si="49"/>
        <v>LLC_BI__lookupKey__c</v>
      </c>
      <c r="AD136" t="str">
        <f t="shared" si="50"/>
        <v>STRING</v>
      </c>
      <c r="AE136" t="str">
        <f t="shared" si="51"/>
        <v/>
      </c>
      <c r="AF136" t="str">
        <f t="shared" si="52"/>
        <v>Y</v>
      </c>
      <c r="AG136" t="str">
        <f t="shared" si="53"/>
        <v/>
      </c>
      <c r="AH136" t="str">
        <f t="shared" si="54"/>
        <v/>
      </c>
      <c r="AL136" t="str">
        <f>IF($B136="","",VLOOKUP($B136,'Object Info'!$A$2:$F$13,6,0))</f>
        <v>spread_statement_record_total</v>
      </c>
      <c r="AM136" t="str">
        <f t="shared" si="55"/>
        <v>lookupKey</v>
      </c>
      <c r="AN136" t="str">
        <f t="shared" si="56"/>
        <v>STRING</v>
      </c>
      <c r="AO136" t="str">
        <f t="shared" si="57"/>
        <v/>
      </c>
      <c r="AP136" t="str">
        <f t="shared" si="58"/>
        <v>Y</v>
      </c>
      <c r="AQ136" t="str">
        <f t="shared" si="59"/>
        <v/>
      </c>
    </row>
    <row r="137" spans="1:43" x14ac:dyDescent="0.25">
      <c r="A137" t="str">
        <f t="shared" si="40"/>
        <v>LLC_BI__Spread_Statement_Record_Total__cLLC_BI__Publish_On_Init_Event__c</v>
      </c>
      <c r="B137" t="s">
        <v>99</v>
      </c>
      <c r="C137" t="str">
        <f>_xlfn.IFNA(VLOOKUP($A137,nCino_DMW!$A$2:$AI$358,7,0),"")</f>
        <v>Spread Statement Total Group</v>
      </c>
      <c r="D137" t="s">
        <v>534</v>
      </c>
      <c r="E137" t="str">
        <f>_xlfn.IFNA(VLOOKUP($A137,nCino_DMW!$A$2:$AI$358,9,0),"")</f>
        <v>Publish On Init Event</v>
      </c>
      <c r="F137" t="str">
        <f>_xlfn.IFNA(VLOOKUP($A137,nCino_DMW!$A$1:$AI$358,12,0),"")</f>
        <v>This field is optional If set, SpreadStatement will trigger an event of this type when its first rendered with its period total values.</v>
      </c>
      <c r="G137" t="str">
        <f>_xlfn.IFNA(IF(VLOOKUP($A137,nCino_DMW!$A$1:$AI$358,13,0)=0,"", VLOOKUP($A137,nCino_DMW!$A$1:$AI$358,13,0)),"")</f>
        <v>Text</v>
      </c>
      <c r="H137" t="str">
        <f>_xlfn.IFNA(IF(VLOOKUP($A137,nCino_DevProc!$A$2:$S$352,8,0)=0,"", VLOOKUP($A137,nCino_DevProc!$A$2:$S$352,8,0)),"")</f>
        <v>string</v>
      </c>
      <c r="I137">
        <f>_xlfn.IFNA(IF(VLOOKUP($A137,nCino_DMW!$A$1:$AI$358,2,0)=0,"", VLOOKUP($A137,nCino_DMW!$A$1:$AI$358,2,0)),"")</f>
        <v>255</v>
      </c>
      <c r="K137" t="str">
        <f>IFERROR(IF(VLOOKUP($A137,nCino_DMW!$A$1:$AI$358,22,0)="Y", "N", IF(VLOOKUP($A137,nCino_DMW!$A$1:$AI$358,22,0)="N",  "Y", "")),"")</f>
        <v>Y</v>
      </c>
      <c r="L137" t="str">
        <f>_xlfn.IFNA(IF(VLOOKUP($A137,nCino_DevProc!$A$2:$S$352,8,0)=TRUE(), "Y", "N"),"")</f>
        <v>N</v>
      </c>
      <c r="M137" t="str">
        <f>IFERROR(IF(VLOOKUP($A137,nCino_DevProc!$A$2:$S$352,18,0)=TRUE(), "E", IF(D137="Id", "P", IF(OR(LEFT(G137, 6) = "Lookup", LEFT(G137, 6) ="Master"), "F",""))),"")</f>
        <v/>
      </c>
      <c r="N137" t="str">
        <f>_xlfn.IFNA(IF(VLOOKUP($A137,nCino_DMW!$A$1:$AI$358,4,0)="System generated", "Y", "N"),"")</f>
        <v>N</v>
      </c>
      <c r="O137" t="str">
        <f>IF(LEFT(G137,6)="lookup", G137,IF(OR(D137=0, IFERROR(VLOOKUP($A137,nCino_DevProc!$A$2:$S$352,18,0),0)=0),"", VLOOKUP($A137,nCino_DevProc!$A$2:$S$352,18,0)))</f>
        <v/>
      </c>
      <c r="P137" t="str">
        <f>IF($B137="","",VLOOKUP($B137,'Object Info'!$A$2:$F$13,3,0))</f>
        <v>rskcsp_ds_spread_statement_record_total</v>
      </c>
      <c r="Q137" t="str">
        <f t="shared" si="41"/>
        <v>LLC_BI__Publish_On_Init_Event__c</v>
      </c>
      <c r="R137" t="s">
        <v>158</v>
      </c>
      <c r="S137" t="str">
        <f t="shared" si="42"/>
        <v>Y</v>
      </c>
      <c r="T137" t="str">
        <f>IF($B137="","",VLOOKUP($B137,'Object Info'!$A$2:$F$13,4,0))</f>
        <v>rskcsp_ds_spread_statement_record_total_staging</v>
      </c>
      <c r="U137" t="str">
        <f t="shared" si="43"/>
        <v>LLC_BI__Publish_On_Init_Event__c</v>
      </c>
      <c r="V137" t="str">
        <f>IF(OR(LEFT(H137,9)="reference", D137=""),"STRING",VLOOKUP($H137,'DataType Conversion'!$A$8:$I$37,3,0))</f>
        <v>STRING</v>
      </c>
      <c r="W137" t="str">
        <f t="shared" si="44"/>
        <v/>
      </c>
      <c r="X137" t="str">
        <f t="shared" si="45"/>
        <v>Y</v>
      </c>
      <c r="Y137" t="str">
        <f t="shared" si="46"/>
        <v/>
      </c>
      <c r="Z137" t="str">
        <f t="shared" si="47"/>
        <v>N</v>
      </c>
      <c r="AA137" t="str">
        <f t="shared" si="48"/>
        <v/>
      </c>
      <c r="AB137" t="str">
        <f>IF($B137="","",VLOOKUP($B137,'Object Info'!$A$2:$F$13,5,0))</f>
        <v>rskcsp_ds_spread_statement_record_total_curated</v>
      </c>
      <c r="AC137" t="str">
        <f t="shared" si="49"/>
        <v>LLC_BI__Publish_On_Init_Event__c</v>
      </c>
      <c r="AD137" t="str">
        <f t="shared" si="50"/>
        <v>STRING</v>
      </c>
      <c r="AE137" t="str">
        <f t="shared" si="51"/>
        <v/>
      </c>
      <c r="AF137" t="str">
        <f t="shared" si="52"/>
        <v>Y</v>
      </c>
      <c r="AG137" t="str">
        <f t="shared" si="53"/>
        <v/>
      </c>
      <c r="AH137" t="str">
        <f t="shared" si="54"/>
        <v/>
      </c>
      <c r="AL137" t="str">
        <f>IF($B137="","",VLOOKUP($B137,'Object Info'!$A$2:$F$13,6,0))</f>
        <v>spread_statement_record_total</v>
      </c>
      <c r="AM137" t="str">
        <f t="shared" si="55"/>
        <v>Publish_On_Init_Event</v>
      </c>
      <c r="AN137" t="str">
        <f t="shared" si="56"/>
        <v>STRING</v>
      </c>
      <c r="AO137" t="str">
        <f t="shared" si="57"/>
        <v/>
      </c>
      <c r="AP137" t="str">
        <f t="shared" si="58"/>
        <v>Y</v>
      </c>
      <c r="AQ137" t="str">
        <f t="shared" si="59"/>
        <v/>
      </c>
    </row>
    <row r="138" spans="1:43" x14ac:dyDescent="0.25">
      <c r="A138" t="str">
        <f t="shared" si="40"/>
        <v>LLC_BI__Spread_Statement_Record_Total__cLLC_BI__Publish_On_Update_Event__c</v>
      </c>
      <c r="B138" t="s">
        <v>99</v>
      </c>
      <c r="C138" t="str">
        <f>_xlfn.IFNA(VLOOKUP($A138,nCino_DMW!$A$2:$AI$358,7,0),"")</f>
        <v>Spread Statement Total Group</v>
      </c>
      <c r="D138" t="s">
        <v>538</v>
      </c>
      <c r="E138" t="str">
        <f>_xlfn.IFNA(VLOOKUP($A138,nCino_DMW!$A$2:$AI$358,9,0),"")</f>
        <v>Publish On Update Event</v>
      </c>
      <c r="F138" t="str">
        <f>_xlfn.IFNA(VLOOKUP($A138,nCino_DMW!$A$1:$AI$358,12,0),"")</f>
        <v>This field is optional If set, SpreadStatement will trigger an event of this type when it's first rendered with it's period total value.</v>
      </c>
      <c r="G138" t="str">
        <f>_xlfn.IFNA(IF(VLOOKUP($A138,nCino_DMW!$A$1:$AI$358,13,0)=0,"", VLOOKUP($A138,nCino_DMW!$A$1:$AI$358,13,0)),"")</f>
        <v>Text</v>
      </c>
      <c r="H138" t="str">
        <f>_xlfn.IFNA(IF(VLOOKUP($A138,nCino_DevProc!$A$2:$S$352,8,0)=0,"", VLOOKUP($A138,nCino_DevProc!$A$2:$S$352,8,0)),"")</f>
        <v>string</v>
      </c>
      <c r="I138">
        <f>_xlfn.IFNA(IF(VLOOKUP($A138,nCino_DMW!$A$1:$AI$358,2,0)=0,"", VLOOKUP($A138,nCino_DMW!$A$1:$AI$358,2,0)),"")</f>
        <v>255</v>
      </c>
      <c r="K138" t="str">
        <f>IFERROR(IF(VLOOKUP($A138,nCino_DMW!$A$1:$AI$358,22,0)="Y", "N", IF(VLOOKUP($A138,nCino_DMW!$A$1:$AI$358,22,0)="N",  "Y", "")),"")</f>
        <v>Y</v>
      </c>
      <c r="L138" t="str">
        <f>_xlfn.IFNA(IF(VLOOKUP($A138,nCino_DevProc!$A$2:$S$352,8,0)=TRUE(), "Y", "N"),"")</f>
        <v>N</v>
      </c>
      <c r="M138" t="str">
        <f>IFERROR(IF(VLOOKUP($A138,nCino_DevProc!$A$2:$S$352,18,0)=TRUE(), "E", IF(D138="Id", "P", IF(OR(LEFT(G138, 6) = "Lookup", LEFT(G138, 6) ="Master"), "F",""))),"")</f>
        <v/>
      </c>
      <c r="N138" t="str">
        <f>_xlfn.IFNA(IF(VLOOKUP($A138,nCino_DMW!$A$1:$AI$358,4,0)="System generated", "Y", "N"),"")</f>
        <v>N</v>
      </c>
      <c r="O138" t="str">
        <f>IF(LEFT(G138,6)="lookup", G138,IF(OR(D138=0, IFERROR(VLOOKUP($A138,nCino_DevProc!$A$2:$S$352,18,0),0)=0),"", VLOOKUP($A138,nCino_DevProc!$A$2:$S$352,18,0)))</f>
        <v/>
      </c>
      <c r="P138" t="str">
        <f>IF($B138="","",VLOOKUP($B138,'Object Info'!$A$2:$F$13,3,0))</f>
        <v>rskcsp_ds_spread_statement_record_total</v>
      </c>
      <c r="Q138" t="str">
        <f t="shared" si="41"/>
        <v>LLC_BI__Publish_On_Update_Event__c</v>
      </c>
      <c r="R138" t="s">
        <v>158</v>
      </c>
      <c r="S138" t="str">
        <f t="shared" si="42"/>
        <v>Y</v>
      </c>
      <c r="T138" t="str">
        <f>IF($B138="","",VLOOKUP($B138,'Object Info'!$A$2:$F$13,4,0))</f>
        <v>rskcsp_ds_spread_statement_record_total_staging</v>
      </c>
      <c r="U138" t="str">
        <f t="shared" si="43"/>
        <v>LLC_BI__Publish_On_Update_Event__c</v>
      </c>
      <c r="V138" t="str">
        <f>IF(OR(LEFT(H138,9)="reference", D138=""),"STRING",VLOOKUP($H138,'DataType Conversion'!$A$8:$I$37,3,0))</f>
        <v>STRING</v>
      </c>
      <c r="W138" t="str">
        <f t="shared" si="44"/>
        <v/>
      </c>
      <c r="X138" t="str">
        <f t="shared" si="45"/>
        <v>Y</v>
      </c>
      <c r="Y138" t="str">
        <f t="shared" si="46"/>
        <v/>
      </c>
      <c r="Z138" t="str">
        <f t="shared" si="47"/>
        <v>N</v>
      </c>
      <c r="AA138" t="str">
        <f t="shared" si="48"/>
        <v/>
      </c>
      <c r="AB138" t="str">
        <f>IF($B138="","",VLOOKUP($B138,'Object Info'!$A$2:$F$13,5,0))</f>
        <v>rskcsp_ds_spread_statement_record_total_curated</v>
      </c>
      <c r="AC138" t="str">
        <f t="shared" si="49"/>
        <v>LLC_BI__Publish_On_Update_Event__c</v>
      </c>
      <c r="AD138" t="str">
        <f t="shared" si="50"/>
        <v>STRING</v>
      </c>
      <c r="AE138" t="str">
        <f t="shared" si="51"/>
        <v/>
      </c>
      <c r="AF138" t="str">
        <f t="shared" si="52"/>
        <v>Y</v>
      </c>
      <c r="AG138" t="str">
        <f t="shared" si="53"/>
        <v/>
      </c>
      <c r="AH138" t="str">
        <f t="shared" si="54"/>
        <v/>
      </c>
      <c r="AL138" t="str">
        <f>IF($B138="","",VLOOKUP($B138,'Object Info'!$A$2:$F$13,6,0))</f>
        <v>spread_statement_record_total</v>
      </c>
      <c r="AM138" t="str">
        <f t="shared" si="55"/>
        <v>Publish_On_Update_Event</v>
      </c>
      <c r="AN138" t="str">
        <f t="shared" si="56"/>
        <v>STRING</v>
      </c>
      <c r="AO138" t="str">
        <f t="shared" si="57"/>
        <v/>
      </c>
      <c r="AP138" t="str">
        <f t="shared" si="58"/>
        <v>Y</v>
      </c>
      <c r="AQ138" t="str">
        <f t="shared" si="59"/>
        <v/>
      </c>
    </row>
    <row r="139" spans="1:43" x14ac:dyDescent="0.25">
      <c r="A139" t="str">
        <f t="shared" si="40"/>
        <v>LLC_BI__Spread_Statement_Record_Total__cLLC_BI__Row_Number__c</v>
      </c>
      <c r="B139" t="s">
        <v>99</v>
      </c>
      <c r="C139" t="str">
        <f>_xlfn.IFNA(VLOOKUP($A139,nCino_DMW!$A$2:$AI$358,7,0),"")</f>
        <v>Spread Statement Total Group</v>
      </c>
      <c r="D139" t="s">
        <v>510</v>
      </c>
      <c r="E139" t="str">
        <f>_xlfn.IFNA(VLOOKUP($A139,nCino_DMW!$A$2:$AI$358,9,0),"")</f>
        <v>Row Number</v>
      </c>
      <c r="F139" t="str">
        <f>_xlfn.IFNA(VLOOKUP($A139,nCino_DMW!$A$1:$AI$358,12,0),"")</f>
        <v>This field is optional. It is driven by user selection during creation of the spread statement record total (group total). This field determines the order the spread statement record totals in the spread statement template. After initial creation, this cannot be edited within the spreading application, it must be edited through the Salesforce interface.</v>
      </c>
      <c r="G139" t="str">
        <f>_xlfn.IFNA(IF(VLOOKUP($A139,nCino_DMW!$A$1:$AI$358,13,0)=0,"", VLOOKUP($A139,nCino_DMW!$A$1:$AI$358,13,0)),"")</f>
        <v>Number</v>
      </c>
      <c r="H139" t="str">
        <f>_xlfn.IFNA(IF(VLOOKUP($A139,nCino_DevProc!$A$2:$S$352,8,0)=0,"", VLOOKUP($A139,nCino_DevProc!$A$2:$S$352,8,0)),"")</f>
        <v>double</v>
      </c>
      <c r="I139" t="str">
        <f>_xlfn.IFNA(IF(VLOOKUP($A139,nCino_DMW!$A$1:$AI$358,2,0)=0,"", VLOOKUP($A139,nCino_DMW!$A$1:$AI$358,2,0)),"")</f>
        <v>18, 0</v>
      </c>
      <c r="K139" t="str">
        <f>IFERROR(IF(VLOOKUP($A139,nCino_DMW!$A$1:$AI$358,22,0)="Y", "N", IF(VLOOKUP($A139,nCino_DMW!$A$1:$AI$358,22,0)="N",  "Y", "")),"")</f>
        <v>N</v>
      </c>
      <c r="L139" t="str">
        <f>_xlfn.IFNA(IF(VLOOKUP($A139,nCino_DevProc!$A$2:$S$352,8,0)=TRUE(), "Y", "N"),"")</f>
        <v>N</v>
      </c>
      <c r="M139" t="str">
        <f>IFERROR(IF(VLOOKUP($A139,nCino_DevProc!$A$2:$S$352,18,0)=TRUE(), "E", IF(D139="Id", "P", IF(OR(LEFT(G139, 6) = "Lookup", LEFT(G139, 6) ="Master"), "F",""))),"")</f>
        <v/>
      </c>
      <c r="N139" t="str">
        <f>_xlfn.IFNA(IF(VLOOKUP($A139,nCino_DMW!$A$1:$AI$358,4,0)="System generated", "Y", "N"),"")</f>
        <v>N</v>
      </c>
      <c r="O139" t="str">
        <f>IF(LEFT(G139,6)="lookup", G139,IF(OR(D139=0, IFERROR(VLOOKUP($A139,nCino_DevProc!$A$2:$S$352,18,0),0)=0),"", VLOOKUP($A139,nCino_DevProc!$A$2:$S$352,18,0)))</f>
        <v/>
      </c>
      <c r="P139" t="str">
        <f>IF($B139="","",VLOOKUP($B139,'Object Info'!$A$2:$F$13,3,0))</f>
        <v>rskcsp_ds_spread_statement_record_total</v>
      </c>
      <c r="Q139" t="str">
        <f t="shared" si="41"/>
        <v>LLC_BI__Row_Number__c</v>
      </c>
      <c r="R139" t="s">
        <v>158</v>
      </c>
      <c r="S139" t="str">
        <f t="shared" si="42"/>
        <v>Y</v>
      </c>
      <c r="T139" t="str">
        <f>IF($B139="","",VLOOKUP($B139,'Object Info'!$A$2:$F$13,4,0))</f>
        <v>rskcsp_ds_spread_statement_record_total_staging</v>
      </c>
      <c r="U139" t="str">
        <f t="shared" si="43"/>
        <v>LLC_BI__Row_Number__c</v>
      </c>
      <c r="V139" t="str">
        <f>IF(OR(LEFT(H139,9)="reference", D139=""),"STRING",VLOOKUP($H139,'DataType Conversion'!$A$8:$I$37,3,0))</f>
        <v>DECIMAL</v>
      </c>
      <c r="W139" t="str">
        <f t="shared" si="44"/>
        <v/>
      </c>
      <c r="X139" t="str">
        <f t="shared" si="45"/>
        <v>Y</v>
      </c>
      <c r="Y139" t="str">
        <f t="shared" si="46"/>
        <v/>
      </c>
      <c r="Z139" t="str">
        <f t="shared" si="47"/>
        <v>N</v>
      </c>
      <c r="AA139" t="str">
        <f t="shared" si="48"/>
        <v/>
      </c>
      <c r="AB139" t="str">
        <f>IF($B139="","",VLOOKUP($B139,'Object Info'!$A$2:$F$13,5,0))</f>
        <v>rskcsp_ds_spread_statement_record_total_curated</v>
      </c>
      <c r="AC139" t="str">
        <f t="shared" si="49"/>
        <v>LLC_BI__Row_Number__c</v>
      </c>
      <c r="AD139" t="str">
        <f t="shared" si="50"/>
        <v>DECIMAL</v>
      </c>
      <c r="AE139" t="str">
        <f t="shared" si="51"/>
        <v/>
      </c>
      <c r="AF139" t="str">
        <f t="shared" si="52"/>
        <v>Y</v>
      </c>
      <c r="AG139" t="str">
        <f t="shared" si="53"/>
        <v/>
      </c>
      <c r="AH139" t="str">
        <f t="shared" si="54"/>
        <v/>
      </c>
      <c r="AL139" t="str">
        <f>IF($B139="","",VLOOKUP($B139,'Object Info'!$A$2:$F$13,6,0))</f>
        <v>spread_statement_record_total</v>
      </c>
      <c r="AM139" t="str">
        <f t="shared" si="55"/>
        <v>Row_Number</v>
      </c>
      <c r="AN139" t="str">
        <f t="shared" si="56"/>
        <v>DECIMAL</v>
      </c>
      <c r="AO139" t="str">
        <f t="shared" si="57"/>
        <v/>
      </c>
      <c r="AP139" t="str">
        <f t="shared" si="58"/>
        <v>Y</v>
      </c>
      <c r="AQ139" t="str">
        <f t="shared" si="59"/>
        <v/>
      </c>
    </row>
    <row r="140" spans="1:43" x14ac:dyDescent="0.25">
      <c r="A140" t="str">
        <f t="shared" si="40"/>
        <v>LLC_BI__Spread_Statement_Record_Total__cLLC_BI__Show_Math__c</v>
      </c>
      <c r="B140" t="s">
        <v>99</v>
      </c>
      <c r="C140" t="str">
        <f>_xlfn.IFNA(VLOOKUP($A140,nCino_DMW!$A$2:$AI$358,7,0),"")</f>
        <v>Spread Statement Total Group</v>
      </c>
      <c r="D140" t="s">
        <v>545</v>
      </c>
      <c r="E140" t="str">
        <f>_xlfn.IFNA(VLOOKUP($A140,nCino_DMW!$A$2:$AI$358,9,0),"")</f>
        <v>Show Math</v>
      </c>
      <c r="F140" t="str">
        <f>_xlfn.IFNA(VLOOKUP($A140,nCino_DMW!$A$1:$AI$358,12,0),"")</f>
        <v>This field drives the ability to see the operators being used to calculate the group total.</v>
      </c>
      <c r="G140" t="str">
        <f>_xlfn.IFNA(IF(VLOOKUP($A140,nCino_DMW!$A$1:$AI$358,13,0)=0,"", VLOOKUP($A140,nCino_DMW!$A$1:$AI$358,13,0)),"")</f>
        <v>Checkbox</v>
      </c>
      <c r="H140" t="str">
        <f>_xlfn.IFNA(IF(VLOOKUP($A140,nCino_DevProc!$A$2:$S$352,8,0)=0,"", VLOOKUP($A140,nCino_DevProc!$A$2:$S$352,8,0)),"")</f>
        <v>boolean</v>
      </c>
      <c r="I140" t="str">
        <f>_xlfn.IFNA(IF(VLOOKUP($A140,nCino_DMW!$A$1:$AI$358,2,0)=0,"", VLOOKUP($A140,nCino_DMW!$A$1:$AI$358,2,0)),"")</f>
        <v>Boolean (True/False)</v>
      </c>
      <c r="K140" t="str">
        <f>IFERROR(IF(VLOOKUP($A140,nCino_DMW!$A$1:$AI$358,22,0)="Y", "N", IF(VLOOKUP($A140,nCino_DMW!$A$1:$AI$358,22,0)="N",  "Y", "")),"")</f>
        <v>Y</v>
      </c>
      <c r="L140" t="str">
        <f>_xlfn.IFNA(IF(VLOOKUP($A140,nCino_DevProc!$A$2:$S$352,8,0)=TRUE(), "Y", "N"),"")</f>
        <v>N</v>
      </c>
      <c r="M140" t="str">
        <f>IFERROR(IF(VLOOKUP($A140,nCino_DevProc!$A$2:$S$352,18,0)=TRUE(), "E", IF(D140="Id", "P", IF(OR(LEFT(G140, 6) = "Lookup", LEFT(G140, 6) ="Master"), "F",""))),"")</f>
        <v/>
      </c>
      <c r="N140" t="str">
        <f>_xlfn.IFNA(IF(VLOOKUP($A140,nCino_DMW!$A$1:$AI$358,4,0)="System generated", "Y", "N"),"")</f>
        <v>N</v>
      </c>
      <c r="O140" t="str">
        <f>IF(LEFT(G140,6)="lookup", G140,IF(OR(D140=0, IFERROR(VLOOKUP($A140,nCino_DevProc!$A$2:$S$352,18,0),0)=0),"", VLOOKUP($A140,nCino_DevProc!$A$2:$S$352,18,0)))</f>
        <v/>
      </c>
      <c r="P140" t="str">
        <f>IF($B140="","",VLOOKUP($B140,'Object Info'!$A$2:$F$13,3,0))</f>
        <v>rskcsp_ds_spread_statement_record_total</v>
      </c>
      <c r="Q140" t="str">
        <f t="shared" si="41"/>
        <v>LLC_BI__Show_Math__c</v>
      </c>
      <c r="R140" t="s">
        <v>158</v>
      </c>
      <c r="S140" t="str">
        <f t="shared" si="42"/>
        <v>Y</v>
      </c>
      <c r="T140" t="str">
        <f>IF($B140="","",VLOOKUP($B140,'Object Info'!$A$2:$F$13,4,0))</f>
        <v>rskcsp_ds_spread_statement_record_total_staging</v>
      </c>
      <c r="U140" t="str">
        <f t="shared" si="43"/>
        <v>LLC_BI__Show_Math__c</v>
      </c>
      <c r="V140" t="str">
        <f>IF(OR(LEFT(H140,9)="reference", D140=""),"STRING",VLOOKUP($H140,'DataType Conversion'!$A$8:$I$37,3,0))</f>
        <v>BOOL</v>
      </c>
      <c r="W140" t="str">
        <f t="shared" si="44"/>
        <v/>
      </c>
      <c r="X140" t="str">
        <f t="shared" si="45"/>
        <v>Y</v>
      </c>
      <c r="Y140" t="str">
        <f t="shared" si="46"/>
        <v/>
      </c>
      <c r="Z140" t="str">
        <f t="shared" si="47"/>
        <v>N</v>
      </c>
      <c r="AA140" t="str">
        <f t="shared" si="48"/>
        <v/>
      </c>
      <c r="AB140" t="str">
        <f>IF($B140="","",VLOOKUP($B140,'Object Info'!$A$2:$F$13,5,0))</f>
        <v>rskcsp_ds_spread_statement_record_total_curated</v>
      </c>
      <c r="AC140" t="str">
        <f t="shared" si="49"/>
        <v>LLC_BI__Show_Math__c</v>
      </c>
      <c r="AD140" t="str">
        <f t="shared" si="50"/>
        <v>BOOL</v>
      </c>
      <c r="AE140" t="str">
        <f t="shared" si="51"/>
        <v/>
      </c>
      <c r="AF140" t="str">
        <f t="shared" si="52"/>
        <v>Y</v>
      </c>
      <c r="AG140" t="str">
        <f t="shared" si="53"/>
        <v/>
      </c>
      <c r="AH140" t="str">
        <f t="shared" si="54"/>
        <v/>
      </c>
      <c r="AL140" t="str">
        <f>IF($B140="","",VLOOKUP($B140,'Object Info'!$A$2:$F$13,6,0))</f>
        <v>spread_statement_record_total</v>
      </c>
      <c r="AM140" t="str">
        <f t="shared" si="55"/>
        <v>Show_Math</v>
      </c>
      <c r="AN140" t="str">
        <f t="shared" si="56"/>
        <v>BOOL</v>
      </c>
      <c r="AO140" t="str">
        <f t="shared" si="57"/>
        <v/>
      </c>
      <c r="AP140" t="str">
        <f t="shared" si="58"/>
        <v>Y</v>
      </c>
      <c r="AQ140" t="str">
        <f t="shared" si="59"/>
        <v/>
      </c>
    </row>
    <row r="141" spans="1:43" x14ac:dyDescent="0.25">
      <c r="A141" t="str">
        <f t="shared" si="40"/>
        <v>LLC_BI__Spread_Statement_Record_Total__cLLC_BI__Source_Group__c</v>
      </c>
      <c r="B141" t="s">
        <v>99</v>
      </c>
      <c r="C141" t="str">
        <f>_xlfn.IFNA(VLOOKUP($A141,nCino_DMW!$A$2:$AI$358,7,0),"")</f>
        <v>Spread Statement Total Group</v>
      </c>
      <c r="D141" t="s">
        <v>548</v>
      </c>
      <c r="E141" t="str">
        <f>_xlfn.IFNA(VLOOKUP($A141,nCino_DMW!$A$2:$AI$358,9,0),"")</f>
        <v>Source Group</v>
      </c>
      <c r="F141" t="str">
        <f>_xlfn.IFNA(VLOOKUP($A141,nCino_DMW!$A$1:$AI$358,12,0),"")</f>
        <v>The system auto-populates this optional lookup field with the id of the cloned group from the Spreads Statement Total Group template.</v>
      </c>
      <c r="G141" t="str">
        <f>_xlfn.IFNA(IF(VLOOKUP($A141,nCino_DMW!$A$1:$AI$358,13,0)=0,"", VLOOKUP($A141,nCino_DMW!$A$1:$AI$358,13,0)),"")</f>
        <v>Lookup(Spread Statement Total Group)</v>
      </c>
      <c r="H141" t="str">
        <f>_xlfn.IFNA(IF(VLOOKUP($A141,nCino_DevProc!$A$2:$S$352,8,0)=0,"", VLOOKUP($A141,nCino_DevProc!$A$2:$S$352,8,0)),"")</f>
        <v>reference(LLC_BI__Spread_Statement_Record_Total__c)</v>
      </c>
      <c r="I141">
        <f>_xlfn.IFNA(IF(VLOOKUP($A141,nCino_DMW!$A$1:$AI$358,2,0)=0,"", VLOOKUP($A141,nCino_DMW!$A$1:$AI$358,2,0)),"")</f>
        <v>18</v>
      </c>
      <c r="K141" t="str">
        <f>IFERROR(IF(VLOOKUP($A141,nCino_DMW!$A$1:$AI$358,22,0)="Y", "N", IF(VLOOKUP($A141,nCino_DMW!$A$1:$AI$358,22,0)="N",  "Y", "")),"")</f>
        <v>Y</v>
      </c>
      <c r="L141" t="str">
        <f>_xlfn.IFNA(IF(VLOOKUP($A141,nCino_DevProc!$A$2:$S$352,8,0)=TRUE(), "Y", "N"),"")</f>
        <v>N</v>
      </c>
      <c r="M141" t="str">
        <f>IFERROR(IF(VLOOKUP($A141,nCino_DevProc!$A$2:$S$352,18,0)=TRUE(), "E", IF(D141="Id", "P", IF(OR(LEFT(G141, 6) = "Lookup", LEFT(G141, 6) ="Master"), "F",""))),"")</f>
        <v>F</v>
      </c>
      <c r="N141" t="str">
        <f>_xlfn.IFNA(IF(VLOOKUP($A141,nCino_DMW!$A$1:$AI$358,4,0)="System generated", "Y", "N"),"")</f>
        <v>N</v>
      </c>
      <c r="O141" t="str">
        <f>IF(LEFT(G141,6)="lookup", G141,IF(OR(D141=0, IFERROR(VLOOKUP($A141,nCino_DevProc!$A$2:$S$352,18,0),0)=0),"", VLOOKUP($A141,nCino_DevProc!$A$2:$S$352,18,0)))</f>
        <v>Lookup(Spread Statement Total Group)</v>
      </c>
      <c r="P141" t="str">
        <f>IF($B141="","",VLOOKUP($B141,'Object Info'!$A$2:$F$13,3,0))</f>
        <v>rskcsp_ds_spread_statement_record_total</v>
      </c>
      <c r="Q141" t="str">
        <f t="shared" si="41"/>
        <v>LLC_BI__Source_Group__c</v>
      </c>
      <c r="R141" t="s">
        <v>158</v>
      </c>
      <c r="S141" t="str">
        <f t="shared" si="42"/>
        <v>Y</v>
      </c>
      <c r="T141" t="str">
        <f>IF($B141="","",VLOOKUP($B141,'Object Info'!$A$2:$F$13,4,0))</f>
        <v>rskcsp_ds_spread_statement_record_total_staging</v>
      </c>
      <c r="U141" t="str">
        <f t="shared" si="43"/>
        <v>LLC_BI__Source_Group__c</v>
      </c>
      <c r="V141" t="str">
        <f>IF(OR(LEFT(H141,9)="reference", D141=""),"STRING",VLOOKUP($H141,'DataType Conversion'!$A$8:$I$37,3,0))</f>
        <v>STRING</v>
      </c>
      <c r="W141" t="str">
        <f t="shared" si="44"/>
        <v/>
      </c>
      <c r="X141" t="str">
        <f t="shared" si="45"/>
        <v>Y</v>
      </c>
      <c r="Y141" t="str">
        <f t="shared" si="46"/>
        <v/>
      </c>
      <c r="Z141" t="str">
        <f t="shared" si="47"/>
        <v>N</v>
      </c>
      <c r="AA141" t="str">
        <f t="shared" si="48"/>
        <v/>
      </c>
      <c r="AB141" t="str">
        <f>IF($B141="","",VLOOKUP($B141,'Object Info'!$A$2:$F$13,5,0))</f>
        <v>rskcsp_ds_spread_statement_record_total_curated</v>
      </c>
      <c r="AC141" t="str">
        <f t="shared" si="49"/>
        <v>LLC_BI__Source_Group__c</v>
      </c>
      <c r="AD141" t="str">
        <f t="shared" si="50"/>
        <v>STRING</v>
      </c>
      <c r="AE141" t="str">
        <f t="shared" si="51"/>
        <v/>
      </c>
      <c r="AF141" t="str">
        <f t="shared" si="52"/>
        <v>Y</v>
      </c>
      <c r="AG141" t="str">
        <f t="shared" si="53"/>
        <v>F</v>
      </c>
      <c r="AH141" t="str">
        <f t="shared" si="54"/>
        <v/>
      </c>
      <c r="AL141" t="str">
        <f>IF($B141="","",VLOOKUP($B141,'Object Info'!$A$2:$F$13,6,0))</f>
        <v>spread_statement_record_total</v>
      </c>
      <c r="AM141" t="str">
        <f t="shared" si="55"/>
        <v>Source_Group</v>
      </c>
      <c r="AN141" t="str">
        <f t="shared" si="56"/>
        <v>STRING</v>
      </c>
      <c r="AO141" t="str">
        <f t="shared" si="57"/>
        <v/>
      </c>
      <c r="AP141" t="str">
        <f t="shared" si="58"/>
        <v>Y</v>
      </c>
      <c r="AQ141" t="str">
        <f t="shared" si="59"/>
        <v>F</v>
      </c>
    </row>
    <row r="142" spans="1:43" x14ac:dyDescent="0.25">
      <c r="A142" t="str">
        <f t="shared" si="40"/>
        <v>LLC_BI__Spread_Statement_Record_Total__cName</v>
      </c>
      <c r="B142" t="s">
        <v>99</v>
      </c>
      <c r="C142" t="str">
        <f>_xlfn.IFNA(VLOOKUP($A142,nCino_DMW!$A$2:$AI$358,7,0),"")</f>
        <v>Spread Statement Total Group</v>
      </c>
      <c r="D142" t="s">
        <v>28</v>
      </c>
      <c r="E142" t="str">
        <f>_xlfn.IFNA(VLOOKUP($A142,nCino_DMW!$A$2:$AI$358,9,0),"")</f>
        <v>Spread Statement Record Total Name</v>
      </c>
      <c r="F142">
        <f>_xlfn.IFNA(VLOOKUP($A142,nCino_DMW!$A$1:$AI$358,12,0),"")</f>
        <v>0</v>
      </c>
      <c r="G142" t="str">
        <f>_xlfn.IFNA(IF(VLOOKUP($A142,nCino_DMW!$A$1:$AI$358,13,0)=0,"", VLOOKUP($A142,nCino_DMW!$A$1:$AI$358,13,0)),"")</f>
        <v>Text</v>
      </c>
      <c r="H142" t="str">
        <f>_xlfn.IFNA(IF(VLOOKUP($A142,nCino_DevProc!$A$2:$S$352,8,0)=0,"", VLOOKUP($A142,nCino_DevProc!$A$2:$S$352,8,0)),"")</f>
        <v>string</v>
      </c>
      <c r="I142">
        <f>_xlfn.IFNA(IF(VLOOKUP($A142,nCino_DMW!$A$1:$AI$358,2,0)=0,"", VLOOKUP($A142,nCino_DMW!$A$1:$AI$358,2,0)),"")</f>
        <v>80</v>
      </c>
      <c r="K142" t="str">
        <f>IFERROR(IF(VLOOKUP($A142,nCino_DMW!$A$1:$AI$358,22,0)="Y", "N", IF(VLOOKUP($A142,nCino_DMW!$A$1:$AI$358,22,0)="N",  "Y", "")),"")</f>
        <v>N</v>
      </c>
      <c r="L142" t="str">
        <f>_xlfn.IFNA(IF(VLOOKUP($A142,nCino_DevProc!$A$2:$S$352,8,0)=TRUE(), "Y", "N"),"")</f>
        <v>N</v>
      </c>
      <c r="M142" t="str">
        <f>IFERROR(IF(VLOOKUP($A142,nCino_DevProc!$A$2:$S$352,18,0)=TRUE(), "E", IF(D142="Id", "P", IF(OR(LEFT(G142, 6) = "Lookup", LEFT(G142, 6) ="Master"), "F",""))),"")</f>
        <v/>
      </c>
      <c r="N142" t="str">
        <f>_xlfn.IFNA(IF(VLOOKUP($A142,nCino_DMW!$A$1:$AI$358,4,0)="System generated", "Y", "N"),"")</f>
        <v>Y</v>
      </c>
      <c r="O142" t="str">
        <f>IF(LEFT(G142,6)="lookup", G142,IF(OR(D142=0, IFERROR(VLOOKUP($A142,nCino_DevProc!$A$2:$S$352,18,0),0)=0),"", VLOOKUP($A142,nCino_DevProc!$A$2:$S$352,18,0)))</f>
        <v/>
      </c>
      <c r="P142" t="str">
        <f>IF($B142="","",VLOOKUP($B142,'Object Info'!$A$2:$F$13,3,0))</f>
        <v>rskcsp_ds_spread_statement_record_total</v>
      </c>
      <c r="Q142" t="str">
        <f t="shared" si="41"/>
        <v>Name</v>
      </c>
      <c r="R142" t="s">
        <v>158</v>
      </c>
      <c r="S142" t="str">
        <f t="shared" si="42"/>
        <v>Y</v>
      </c>
      <c r="T142" t="str">
        <f>IF($B142="","",VLOOKUP($B142,'Object Info'!$A$2:$F$13,4,0))</f>
        <v>rskcsp_ds_spread_statement_record_total_staging</v>
      </c>
      <c r="U142" t="str">
        <f t="shared" si="43"/>
        <v>Name</v>
      </c>
      <c r="V142" t="str">
        <f>IF(OR(LEFT(H142,9)="reference", D142=""),"STRING",VLOOKUP($H142,'DataType Conversion'!$A$8:$I$37,3,0))</f>
        <v>STRING</v>
      </c>
      <c r="W142" t="str">
        <f t="shared" si="44"/>
        <v/>
      </c>
      <c r="X142" t="str">
        <f t="shared" si="45"/>
        <v>Y</v>
      </c>
      <c r="Y142" t="str">
        <f t="shared" si="46"/>
        <v/>
      </c>
      <c r="Z142" t="str">
        <f t="shared" si="47"/>
        <v>N</v>
      </c>
      <c r="AA142" t="str">
        <f t="shared" si="48"/>
        <v/>
      </c>
      <c r="AB142" t="str">
        <f>IF($B142="","",VLOOKUP($B142,'Object Info'!$A$2:$F$13,5,0))</f>
        <v>rskcsp_ds_spread_statement_record_total_curated</v>
      </c>
      <c r="AC142" t="str">
        <f t="shared" si="49"/>
        <v>Name</v>
      </c>
      <c r="AD142" t="str">
        <f t="shared" si="50"/>
        <v>STRING</v>
      </c>
      <c r="AE142" t="str">
        <f t="shared" si="51"/>
        <v/>
      </c>
      <c r="AF142" t="str">
        <f t="shared" si="52"/>
        <v>Y</v>
      </c>
      <c r="AG142" t="str">
        <f t="shared" si="53"/>
        <v/>
      </c>
      <c r="AH142" t="str">
        <f t="shared" si="54"/>
        <v/>
      </c>
      <c r="AL142" t="str">
        <f>IF($B142="","",VLOOKUP($B142,'Object Info'!$A$2:$F$13,6,0))</f>
        <v>spread_statement_record_total</v>
      </c>
      <c r="AM142" t="str">
        <f t="shared" si="55"/>
        <v>Name</v>
      </c>
      <c r="AN142" t="str">
        <f t="shared" si="56"/>
        <v>STRING</v>
      </c>
      <c r="AO142" t="str">
        <f t="shared" si="57"/>
        <v/>
      </c>
      <c r="AP142" t="str">
        <f t="shared" si="58"/>
        <v>Y</v>
      </c>
      <c r="AQ142" t="str">
        <f t="shared" si="59"/>
        <v/>
      </c>
    </row>
    <row r="143" spans="1:43" x14ac:dyDescent="0.25">
      <c r="A143" t="str">
        <f t="shared" si="40"/>
        <v>LLC_BI__Spread_Statement_Record_Total__cLLC_BI__Spread_Statement_Type__c</v>
      </c>
      <c r="B143" t="s">
        <v>99</v>
      </c>
      <c r="C143" t="str">
        <f>_xlfn.IFNA(VLOOKUP($A143,nCino_DMW!$A$2:$AI$358,7,0),"")</f>
        <v>Spread Statement Total Group</v>
      </c>
      <c r="D143" t="s">
        <v>96</v>
      </c>
      <c r="E143" t="str">
        <f>_xlfn.IFNA(VLOOKUP($A143,nCino_DMW!$A$2:$AI$358,9,0),"")</f>
        <v>Spread Statement Type</v>
      </c>
      <c r="F143" t="str">
        <f>_xlfn.IFNA(VLOOKUP($A143,nCino_DMW!$A$1:$AI$358,12,0),"")</f>
        <v>This field is required. It is populated automatically whenever a spread statement record total (group total) is created within the spreading applicaiton. This field specifies the spread Statement type associated with the Spread Statement record total.</v>
      </c>
      <c r="G143" t="str">
        <f>_xlfn.IFNA(IF(VLOOKUP($A143,nCino_DMW!$A$1:$AI$358,13,0)=0,"", VLOOKUP($A143,nCino_DMW!$A$1:$AI$358,13,0)),"")</f>
        <v>Master-Detail(Spread Statement Template)</v>
      </c>
      <c r="H143" t="str">
        <f>_xlfn.IFNA(IF(VLOOKUP($A143,nCino_DevProc!$A$2:$S$352,8,0)=0,"", VLOOKUP($A143,nCino_DevProc!$A$2:$S$352,8,0)),"")</f>
        <v>reference(LLC_BI__Spread_Statement_Type__c)</v>
      </c>
      <c r="I143">
        <f>_xlfn.IFNA(IF(VLOOKUP($A143,nCino_DMW!$A$1:$AI$358,2,0)=0,"", VLOOKUP($A143,nCino_DMW!$A$1:$AI$358,2,0)),"")</f>
        <v>18</v>
      </c>
      <c r="K143" t="str">
        <f>IFERROR(IF(VLOOKUP($A143,nCino_DMW!$A$1:$AI$358,22,0)="Y", "N", IF(VLOOKUP($A143,nCino_DMW!$A$1:$AI$358,22,0)="N",  "Y", "")),"")</f>
        <v>N</v>
      </c>
      <c r="L143" t="str">
        <f>_xlfn.IFNA(IF(VLOOKUP($A143,nCino_DevProc!$A$2:$S$352,8,0)=TRUE(), "Y", "N"),"")</f>
        <v>N</v>
      </c>
      <c r="M143" t="str">
        <f>IFERROR(IF(VLOOKUP($A143,nCino_DevProc!$A$2:$S$352,18,0)=TRUE(), "E", IF(D143="Id", "P", IF(OR(LEFT(G143, 6) = "Lookup", LEFT(G143, 6) ="Master"), "F",""))),"")</f>
        <v>F</v>
      </c>
      <c r="N143" t="str">
        <f>_xlfn.IFNA(IF(VLOOKUP($A143,nCino_DMW!$A$1:$AI$358,4,0)="System generated", "Y", "N"),"")</f>
        <v>N</v>
      </c>
      <c r="O143" t="str">
        <f>IF(LEFT(G143,6)="lookup", G143,IF(OR(D143=0, IFERROR(VLOOKUP($A143,nCino_DevProc!$A$2:$S$352,18,0),0)=0),"", VLOOKUP($A143,nCino_DevProc!$A$2:$S$352,18,0)))</f>
        <v/>
      </c>
      <c r="P143" t="str">
        <f>IF($B143="","",VLOOKUP($B143,'Object Info'!$A$2:$F$13,3,0))</f>
        <v>rskcsp_ds_spread_statement_record_total</v>
      </c>
      <c r="Q143" t="str">
        <f t="shared" si="41"/>
        <v>LLC_BI__Spread_Statement_Type__c</v>
      </c>
      <c r="R143" t="s">
        <v>158</v>
      </c>
      <c r="S143" t="str">
        <f t="shared" si="42"/>
        <v>Y</v>
      </c>
      <c r="T143" t="str">
        <f>IF($B143="","",VLOOKUP($B143,'Object Info'!$A$2:$F$13,4,0))</f>
        <v>rskcsp_ds_spread_statement_record_total_staging</v>
      </c>
      <c r="U143" t="str">
        <f t="shared" si="43"/>
        <v>LLC_BI__Spread_Statement_Type__c</v>
      </c>
      <c r="V143" t="str">
        <f>IF(OR(LEFT(H143,9)="reference", D143=""),"STRING",VLOOKUP($H143,'DataType Conversion'!$A$8:$I$37,3,0))</f>
        <v>STRING</v>
      </c>
      <c r="W143" t="str">
        <f t="shared" si="44"/>
        <v/>
      </c>
      <c r="X143" t="str">
        <f t="shared" si="45"/>
        <v>Y</v>
      </c>
      <c r="Y143" t="str">
        <f t="shared" si="46"/>
        <v/>
      </c>
      <c r="Z143" t="str">
        <f t="shared" si="47"/>
        <v>N</v>
      </c>
      <c r="AA143" t="str">
        <f t="shared" si="48"/>
        <v/>
      </c>
      <c r="AB143" t="str">
        <f>IF($B143="","",VLOOKUP($B143,'Object Info'!$A$2:$F$13,5,0))</f>
        <v>rskcsp_ds_spread_statement_record_total_curated</v>
      </c>
      <c r="AC143" t="str">
        <f t="shared" si="49"/>
        <v>LLC_BI__Spread_Statement_Type__c</v>
      </c>
      <c r="AD143" t="str">
        <f t="shared" si="50"/>
        <v>STRING</v>
      </c>
      <c r="AE143" t="str">
        <f t="shared" si="51"/>
        <v/>
      </c>
      <c r="AF143" t="str">
        <f t="shared" si="52"/>
        <v>Y</v>
      </c>
      <c r="AG143" t="str">
        <f t="shared" si="53"/>
        <v>F</v>
      </c>
      <c r="AH143" t="str">
        <f t="shared" si="54"/>
        <v/>
      </c>
      <c r="AL143" t="str">
        <f>IF($B143="","",VLOOKUP($B143,'Object Info'!$A$2:$F$13,6,0))</f>
        <v>spread_statement_record_total</v>
      </c>
      <c r="AM143" t="str">
        <f t="shared" si="55"/>
        <v>Spread_Statement_Type</v>
      </c>
      <c r="AN143" t="str">
        <f t="shared" si="56"/>
        <v>STRING</v>
      </c>
      <c r="AO143" t="str">
        <f t="shared" si="57"/>
        <v/>
      </c>
      <c r="AP143" t="str">
        <f t="shared" si="58"/>
        <v>Y</v>
      </c>
      <c r="AQ143" t="str">
        <f t="shared" si="59"/>
        <v>F</v>
      </c>
    </row>
    <row r="144" spans="1:43" x14ac:dyDescent="0.25">
      <c r="A144" t="str">
        <f t="shared" si="40"/>
        <v>LLC_BI__Spread_Statement_Record_Total__cLLC_BI__Title__c</v>
      </c>
      <c r="B144" t="s">
        <v>99</v>
      </c>
      <c r="C144" t="str">
        <f>_xlfn.IFNA(VLOOKUP($A144,nCino_DMW!$A$2:$AI$358,7,0),"")</f>
        <v>Spread Statement Total Group</v>
      </c>
      <c r="D144" t="s">
        <v>513</v>
      </c>
      <c r="E144" t="str">
        <f>_xlfn.IFNA(VLOOKUP($A144,nCino_DMW!$A$2:$AI$358,9,0),"")</f>
        <v>Title</v>
      </c>
      <c r="F144" t="str">
        <f>_xlfn.IFNA(VLOOKUP($A144,nCino_DMW!$A$1:$AI$358,12,0),"")</f>
        <v>This field is required. It is driven by user selection within the spreading application. The value in this field is what displays in the group header for a group as opposed to the spread statement record total name, which displays as the sum line item name.</v>
      </c>
      <c r="G144" t="str">
        <f>_xlfn.IFNA(IF(VLOOKUP($A144,nCino_DMW!$A$1:$AI$358,13,0)=0,"", VLOOKUP($A144,nCino_DMW!$A$1:$AI$358,13,0)),"")</f>
        <v>Text</v>
      </c>
      <c r="H144" t="str">
        <f>_xlfn.IFNA(IF(VLOOKUP($A144,nCino_DevProc!$A$2:$S$352,8,0)=0,"", VLOOKUP($A144,nCino_DevProc!$A$2:$S$352,8,0)),"")</f>
        <v>string</v>
      </c>
      <c r="I144">
        <f>_xlfn.IFNA(IF(VLOOKUP($A144,nCino_DMW!$A$1:$AI$358,2,0)=0,"", VLOOKUP($A144,nCino_DMW!$A$1:$AI$358,2,0)),"")</f>
        <v>255</v>
      </c>
      <c r="K144" t="str">
        <f>IFERROR(IF(VLOOKUP($A144,nCino_DMW!$A$1:$AI$358,22,0)="Y", "N", IF(VLOOKUP($A144,nCino_DMW!$A$1:$AI$358,22,0)="N",  "Y", "")),"")</f>
        <v>N</v>
      </c>
      <c r="L144" t="str">
        <f>_xlfn.IFNA(IF(VLOOKUP($A144,nCino_DevProc!$A$2:$S$352,8,0)=TRUE(), "Y", "N"),"")</f>
        <v>N</v>
      </c>
      <c r="M144" t="str">
        <f>IFERROR(IF(VLOOKUP($A144,nCino_DevProc!$A$2:$S$352,18,0)=TRUE(), "E", IF(D144="Id", "P", IF(OR(LEFT(G144, 6) = "Lookup", LEFT(G144, 6) ="Master"), "F",""))),"")</f>
        <v/>
      </c>
      <c r="N144" t="str">
        <f>_xlfn.IFNA(IF(VLOOKUP($A144,nCino_DMW!$A$1:$AI$358,4,0)="System generated", "Y", "N"),"")</f>
        <v>N</v>
      </c>
      <c r="O144" t="str">
        <f>IF(LEFT(G144,6)="lookup", G144,IF(OR(D144=0, IFERROR(VLOOKUP($A144,nCino_DevProc!$A$2:$S$352,18,0),0)=0),"", VLOOKUP($A144,nCino_DevProc!$A$2:$S$352,18,0)))</f>
        <v/>
      </c>
      <c r="P144" t="str">
        <f>IF($B144="","",VLOOKUP($B144,'Object Info'!$A$2:$F$13,3,0))</f>
        <v>rskcsp_ds_spread_statement_record_total</v>
      </c>
      <c r="Q144" t="str">
        <f t="shared" si="41"/>
        <v>LLC_BI__Title__c</v>
      </c>
      <c r="R144" t="s">
        <v>158</v>
      </c>
      <c r="S144" t="str">
        <f t="shared" si="42"/>
        <v>Y</v>
      </c>
      <c r="T144" t="str">
        <f>IF($B144="","",VLOOKUP($B144,'Object Info'!$A$2:$F$13,4,0))</f>
        <v>rskcsp_ds_spread_statement_record_total_staging</v>
      </c>
      <c r="U144" t="str">
        <f t="shared" si="43"/>
        <v>LLC_BI__Title__c</v>
      </c>
      <c r="V144" t="str">
        <f>IF(OR(LEFT(H144,9)="reference", D144=""),"STRING",VLOOKUP($H144,'DataType Conversion'!$A$8:$I$37,3,0))</f>
        <v>STRING</v>
      </c>
      <c r="W144" t="str">
        <f t="shared" si="44"/>
        <v/>
      </c>
      <c r="X144" t="str">
        <f t="shared" si="45"/>
        <v>Y</v>
      </c>
      <c r="Y144" t="str">
        <f t="shared" si="46"/>
        <v/>
      </c>
      <c r="Z144" t="str">
        <f t="shared" si="47"/>
        <v>N</v>
      </c>
      <c r="AA144" t="str">
        <f t="shared" si="48"/>
        <v/>
      </c>
      <c r="AB144" t="str">
        <f>IF($B144="","",VLOOKUP($B144,'Object Info'!$A$2:$F$13,5,0))</f>
        <v>rskcsp_ds_spread_statement_record_total_curated</v>
      </c>
      <c r="AC144" t="str">
        <f t="shared" si="49"/>
        <v>LLC_BI__Title__c</v>
      </c>
      <c r="AD144" t="str">
        <f t="shared" si="50"/>
        <v>STRING</v>
      </c>
      <c r="AE144" t="str">
        <f t="shared" si="51"/>
        <v/>
      </c>
      <c r="AF144" t="str">
        <f t="shared" si="52"/>
        <v>Y</v>
      </c>
      <c r="AG144" t="str">
        <f t="shared" si="53"/>
        <v/>
      </c>
      <c r="AH144" t="str">
        <f t="shared" si="54"/>
        <v/>
      </c>
      <c r="AL144" t="str">
        <f>IF($B144="","",VLOOKUP($B144,'Object Info'!$A$2:$F$13,6,0))</f>
        <v>spread_statement_record_total</v>
      </c>
      <c r="AM144" t="str">
        <f t="shared" si="55"/>
        <v>Title</v>
      </c>
      <c r="AN144" t="str">
        <f t="shared" si="56"/>
        <v>STRING</v>
      </c>
      <c r="AO144" t="str">
        <f t="shared" si="57"/>
        <v/>
      </c>
      <c r="AP144" t="str">
        <f t="shared" si="58"/>
        <v>Y</v>
      </c>
      <c r="AQ144" t="str">
        <f t="shared" si="59"/>
        <v/>
      </c>
    </row>
    <row r="145" spans="1:43" x14ac:dyDescent="0.25">
      <c r="A145" t="str">
        <f t="shared" si="40"/>
        <v>LLC_BI__Spread_Statement_Record_Total__cLLC_BI__Total_Type__c</v>
      </c>
      <c r="B145" t="s">
        <v>99</v>
      </c>
      <c r="C145" t="str">
        <f>_xlfn.IFNA(VLOOKUP($A145,nCino_DMW!$A$2:$AI$358,7,0),"")</f>
        <v>Spread Statement Total Group</v>
      </c>
      <c r="D145" t="s">
        <v>542</v>
      </c>
      <c r="E145" t="str">
        <f>_xlfn.IFNA(VLOOKUP($A145,nCino_DMW!$A$2:$AI$358,9,0),"")</f>
        <v>Total Type</v>
      </c>
      <c r="F145" t="str">
        <f>_xlfn.IFNA(VLOOKUP($A145,nCino_DMW!$A$1:$AI$358,12,0),"")</f>
        <v>This field is required. It is set automatically whenver a spread statement record total (group total) is created. It specifies the type of spread statement record: "Standard" is is the default and used for all user created groups. "Knockout" is used for "Operating Expenses" in the NOI Statement, as it is a custom group.</v>
      </c>
      <c r="G145" t="str">
        <f>_xlfn.IFNA(IF(VLOOKUP($A145,nCino_DMW!$A$1:$AI$358,13,0)=0,"", VLOOKUP($A145,nCino_DMW!$A$1:$AI$358,13,0)),"")</f>
        <v>Picklist</v>
      </c>
      <c r="H145" t="str">
        <f>_xlfn.IFNA(IF(VLOOKUP($A145,nCino_DevProc!$A$2:$S$352,8,0)=0,"", VLOOKUP($A145,nCino_DevProc!$A$2:$S$352,8,0)),"")</f>
        <v>picklist</v>
      </c>
      <c r="I145" t="str">
        <f>_xlfn.IFNA(IF(VLOOKUP($A145,nCino_DMW!$A$1:$AI$358,2,0)=0,"", VLOOKUP($A145,nCino_DMW!$A$1:$AI$358,2,0)),"")</f>
        <v>See picklist options for lengths</v>
      </c>
      <c r="K145" t="str">
        <f>IFERROR(IF(VLOOKUP($A145,nCino_DMW!$A$1:$AI$358,22,0)="Y", "N", IF(VLOOKUP($A145,nCino_DMW!$A$1:$AI$358,22,0)="N",  "Y", "")),"")</f>
        <v>Y</v>
      </c>
      <c r="L145" t="str">
        <f>_xlfn.IFNA(IF(VLOOKUP($A145,nCino_DevProc!$A$2:$S$352,8,0)=TRUE(), "Y", "N"),"")</f>
        <v>N</v>
      </c>
      <c r="M145" t="str">
        <f>IFERROR(IF(VLOOKUP($A145,nCino_DevProc!$A$2:$S$352,18,0)=TRUE(), "E", IF(D145="Id", "P", IF(OR(LEFT(G145, 6) = "Lookup", LEFT(G145, 6) ="Master"), "F",""))),"")</f>
        <v/>
      </c>
      <c r="N145" t="str">
        <f>_xlfn.IFNA(IF(VLOOKUP($A145,nCino_DMW!$A$1:$AI$358,4,0)="System generated", "Y", "N"),"")</f>
        <v>N</v>
      </c>
      <c r="O145" t="str">
        <f>IF(LEFT(G145,6)="lookup", G145,IF(OR(D145=0, IFERROR(VLOOKUP($A145,nCino_DevProc!$A$2:$S$352,18,0),0)=0),"", VLOOKUP($A145,nCino_DevProc!$A$2:$S$352,18,0)))</f>
        <v/>
      </c>
      <c r="P145" t="str">
        <f>IF($B145="","",VLOOKUP($B145,'Object Info'!$A$2:$F$13,3,0))</f>
        <v>rskcsp_ds_spread_statement_record_total</v>
      </c>
      <c r="Q145" t="str">
        <f t="shared" si="41"/>
        <v>LLC_BI__Total_Type__c</v>
      </c>
      <c r="R145" t="s">
        <v>158</v>
      </c>
      <c r="S145" t="str">
        <f t="shared" si="42"/>
        <v>Y</v>
      </c>
      <c r="T145" t="str">
        <f>IF($B145="","",VLOOKUP($B145,'Object Info'!$A$2:$F$13,4,0))</f>
        <v>rskcsp_ds_spread_statement_record_total_staging</v>
      </c>
      <c r="U145" t="str">
        <f t="shared" si="43"/>
        <v>LLC_BI__Total_Type__c</v>
      </c>
      <c r="V145" t="str">
        <f>IF(OR(LEFT(H145,9)="reference", D145=""),"STRING",VLOOKUP($H145,'DataType Conversion'!$A$8:$I$37,3,0))</f>
        <v>STRING</v>
      </c>
      <c r="W145" t="str">
        <f t="shared" si="44"/>
        <v/>
      </c>
      <c r="X145" t="str">
        <f t="shared" si="45"/>
        <v>Y</v>
      </c>
      <c r="Y145" t="str">
        <f t="shared" si="46"/>
        <v/>
      </c>
      <c r="Z145" t="str">
        <f t="shared" si="47"/>
        <v>Y</v>
      </c>
      <c r="AA145" t="str">
        <f t="shared" si="48"/>
        <v/>
      </c>
      <c r="AB145" t="str">
        <f>IF($B145="","",VLOOKUP($B145,'Object Info'!$A$2:$F$13,5,0))</f>
        <v>rskcsp_ds_spread_statement_record_total_curated</v>
      </c>
      <c r="AC145" t="str">
        <f t="shared" si="49"/>
        <v>LLC_BI__Total_Type__c</v>
      </c>
      <c r="AD145" t="str">
        <f t="shared" si="50"/>
        <v>STRING</v>
      </c>
      <c r="AE145" t="str">
        <f t="shared" si="51"/>
        <v/>
      </c>
      <c r="AF145" t="str">
        <f t="shared" si="52"/>
        <v>Y</v>
      </c>
      <c r="AG145" t="str">
        <f t="shared" si="53"/>
        <v/>
      </c>
      <c r="AH145" t="str">
        <f t="shared" si="54"/>
        <v/>
      </c>
      <c r="AL145" t="str">
        <f>IF($B145="","",VLOOKUP($B145,'Object Info'!$A$2:$F$13,6,0))</f>
        <v>spread_statement_record_total</v>
      </c>
      <c r="AM145" t="str">
        <f t="shared" si="55"/>
        <v>Total_Type</v>
      </c>
      <c r="AN145" t="str">
        <f t="shared" si="56"/>
        <v>STRING</v>
      </c>
      <c r="AO145" t="str">
        <f t="shared" si="57"/>
        <v/>
      </c>
      <c r="AP145" t="str">
        <f t="shared" si="58"/>
        <v>Y</v>
      </c>
      <c r="AQ145" t="str">
        <f t="shared" si="59"/>
        <v/>
      </c>
    </row>
    <row r="146" spans="1:43" x14ac:dyDescent="0.25">
      <c r="A146" t="str">
        <f t="shared" si="40"/>
        <v>LLC_BI__Spread_Statement_Record_Value__cCreatedById</v>
      </c>
      <c r="B146" t="s">
        <v>93</v>
      </c>
      <c r="C146" t="str">
        <f>_xlfn.IFNA(VLOOKUP($A146,nCino_DMW!$A$2:$AI$358,7,0),"")</f>
        <v>Spread Statement Record Value</v>
      </c>
      <c r="D146" t="s">
        <v>168</v>
      </c>
      <c r="E146" t="str">
        <f>_xlfn.IFNA(VLOOKUP($A146,nCino_DMW!$A$2:$AI$358,9,0),"")</f>
        <v>Created By</v>
      </c>
      <c r="F146" t="str">
        <f>_xlfn.IFNA(VLOOKUP($A146,nCino_DMW!$A$1:$AI$358,12,0),"")</f>
        <v>Record created by user.</v>
      </c>
      <c r="G146" t="str">
        <f>_xlfn.IFNA(IF(VLOOKUP($A146,nCino_DMW!$A$1:$AI$358,13,0)=0,"", VLOOKUP($A146,nCino_DMW!$A$1:$AI$358,13,0)),"")</f>
        <v>Lookup(User)</v>
      </c>
      <c r="H146" t="str">
        <f>_xlfn.IFNA(IF(VLOOKUP($A146,nCino_DevProc!$A$2:$S$352,8,0)=0,"", VLOOKUP($A146,nCino_DevProc!$A$2:$S$352,8,0)),"")</f>
        <v>reference(User)</v>
      </c>
      <c r="I146">
        <f>_xlfn.IFNA(IF(VLOOKUP($A146,nCino_DMW!$A$1:$AI$358,2,0)=0,"", VLOOKUP($A146,nCino_DMW!$A$1:$AI$358,2,0)),"")</f>
        <v>18</v>
      </c>
      <c r="K146" t="str">
        <f>IFERROR(IF(VLOOKUP($A146,nCino_DMW!$A$1:$AI$358,22,0)="Y", "N", IF(VLOOKUP($A146,nCino_DMW!$A$1:$AI$358,22,0)="N",  "Y", "")),"")</f>
        <v>Y</v>
      </c>
      <c r="L146" t="str">
        <f>_xlfn.IFNA(IF(VLOOKUP($A146,nCino_DevProc!$A$2:$S$352,8,0)=TRUE(), "Y", "N"),"")</f>
        <v>N</v>
      </c>
      <c r="M146" t="str">
        <f>IFERROR(IF(VLOOKUP($A146,nCino_DevProc!$A$2:$S$352,18,0)=TRUE(), "E", IF(D146="Id", "P", IF(OR(LEFT(G146, 6) = "Lookup", LEFT(G146, 6) ="Master"), "F",""))),"")</f>
        <v>F</v>
      </c>
      <c r="N146" t="str">
        <f>_xlfn.IFNA(IF(VLOOKUP($A146,nCino_DMW!$A$1:$AI$358,4,0)="System generated", "Y", "N"),"")</f>
        <v>Y</v>
      </c>
      <c r="O146" t="str">
        <f>IF(LEFT(G146,6)="lookup", G146,IF(OR(D146=0, IFERROR(VLOOKUP($A146,nCino_DevProc!$A$2:$S$352,18,0),0)=0),"", VLOOKUP($A146,nCino_DevProc!$A$2:$S$352,18,0)))</f>
        <v>Lookup(User)</v>
      </c>
      <c r="P146" t="str">
        <f>IF($B146="","",VLOOKUP($B146,'Object Info'!$A$2:$F$13,3,0))</f>
        <v>rskcsp_ds_spread_statement_record_value</v>
      </c>
      <c r="Q146" t="str">
        <f t="shared" si="41"/>
        <v>CreatedById</v>
      </c>
      <c r="R146" t="s">
        <v>158</v>
      </c>
      <c r="S146" t="str">
        <f t="shared" si="42"/>
        <v>Y</v>
      </c>
      <c r="T146" t="str">
        <f>IF($B146="","",VLOOKUP($B146,'Object Info'!$A$2:$F$13,4,0))</f>
        <v>rskcsp_ds_spread_statement_record_value_staging</v>
      </c>
      <c r="U146" t="str">
        <f t="shared" si="43"/>
        <v>CreatedById</v>
      </c>
      <c r="V146" t="str">
        <f>IF(OR(LEFT(H146,9)="reference", D146=""),"STRING",VLOOKUP($H146,'DataType Conversion'!$A$8:$I$37,3,0))</f>
        <v>STRING</v>
      </c>
      <c r="W146" t="str">
        <f t="shared" si="44"/>
        <v/>
      </c>
      <c r="X146" t="str">
        <f t="shared" si="45"/>
        <v>Y</v>
      </c>
      <c r="Y146" t="str">
        <f t="shared" si="46"/>
        <v/>
      </c>
      <c r="Z146" t="str">
        <f t="shared" si="47"/>
        <v>N</v>
      </c>
      <c r="AA146" t="str">
        <f t="shared" si="48"/>
        <v>Must be populated when changeType = CREATE</v>
      </c>
      <c r="AB146" t="str">
        <f>IF($B146="","",VLOOKUP($B146,'Object Info'!$A$2:$F$13,5,0))</f>
        <v>rskcsp_ds_spread_statement_record_value_curated</v>
      </c>
      <c r="AC146" t="str">
        <f t="shared" si="49"/>
        <v>CreatedById</v>
      </c>
      <c r="AD146" t="str">
        <f t="shared" si="50"/>
        <v>STRING</v>
      </c>
      <c r="AE146" t="str">
        <f t="shared" si="51"/>
        <v/>
      </c>
      <c r="AF146" t="str">
        <f t="shared" si="52"/>
        <v>Y</v>
      </c>
      <c r="AG146" t="str">
        <f t="shared" si="53"/>
        <v>F</v>
      </c>
      <c r="AH146" t="str">
        <f t="shared" si="54"/>
        <v/>
      </c>
      <c r="AL146" t="str">
        <f>IF($B146="","",VLOOKUP($B146,'Object Info'!$A$2:$F$13,6,0))</f>
        <v>spread_statement_record_value</v>
      </c>
      <c r="AM146" t="str">
        <f t="shared" si="55"/>
        <v>CreatedById</v>
      </c>
      <c r="AN146" t="str">
        <f t="shared" si="56"/>
        <v>STRING</v>
      </c>
      <c r="AO146" t="str">
        <f t="shared" si="57"/>
        <v/>
      </c>
      <c r="AP146" t="str">
        <f t="shared" si="58"/>
        <v>Y</v>
      </c>
      <c r="AQ146" t="str">
        <f t="shared" si="59"/>
        <v>F</v>
      </c>
    </row>
    <row r="147" spans="1:43" x14ac:dyDescent="0.25">
      <c r="A147" t="str">
        <f t="shared" si="40"/>
        <v>LLC_BI__Spread_Statement_Record_Value__cCreatedDate</v>
      </c>
      <c r="B147" t="s">
        <v>93</v>
      </c>
      <c r="C147" t="str">
        <f>_xlfn.IFNA(VLOOKUP($A147,nCino_DMW!$A$2:$AI$358,7,0),"")</f>
        <v>Spread Statement Record Value</v>
      </c>
      <c r="D147" t="s">
        <v>164</v>
      </c>
      <c r="E147" t="str">
        <f>_xlfn.IFNA(VLOOKUP($A147,nCino_DMW!$A$2:$AI$358,9,0),"")</f>
        <v>Created Date</v>
      </c>
      <c r="F147" t="str">
        <f>_xlfn.IFNA(VLOOKUP($A147,nCino_DMW!$A$1:$AI$358,12,0),"")</f>
        <v>Record created date.</v>
      </c>
      <c r="G147" t="str">
        <f>_xlfn.IFNA(IF(VLOOKUP($A147,nCino_DMW!$A$1:$AI$358,13,0)=0,"", VLOOKUP($A147,nCino_DMW!$A$1:$AI$358,13,0)),"")</f>
        <v>Date Time</v>
      </c>
      <c r="H147" t="str">
        <f>_xlfn.IFNA(IF(VLOOKUP($A147,nCino_DevProc!$A$2:$S$352,8,0)=0,"", VLOOKUP($A147,nCino_DevProc!$A$2:$S$352,8,0)),"")</f>
        <v>datetime</v>
      </c>
      <c r="I147" t="str">
        <f>_xlfn.IFNA(IF(VLOOKUP($A147,nCino_DMW!$A$1:$AI$358,2,0)=0,"", VLOOKUP($A147,nCino_DMW!$A$1:$AI$358,2,0)),"")</f>
        <v/>
      </c>
      <c r="K147" t="str">
        <f>IFERROR(IF(VLOOKUP($A147,nCino_DMW!$A$1:$AI$358,22,0)="Y", "N", IF(VLOOKUP($A147,nCino_DMW!$A$1:$AI$358,22,0)="N",  "Y", "")),"")</f>
        <v>Y</v>
      </c>
      <c r="L147" t="str">
        <f>_xlfn.IFNA(IF(VLOOKUP($A147,nCino_DevProc!$A$2:$S$352,8,0)=TRUE(), "Y", "N"),"")</f>
        <v>N</v>
      </c>
      <c r="M147" t="str">
        <f>IFERROR(IF(VLOOKUP($A147,nCino_DevProc!$A$2:$S$352,18,0)=TRUE(), "E", IF(D147="Id", "P", IF(OR(LEFT(G147, 6) = "Lookup", LEFT(G147, 6) ="Master"), "F",""))),"")</f>
        <v/>
      </c>
      <c r="N147" t="str">
        <f>_xlfn.IFNA(IF(VLOOKUP($A147,nCino_DMW!$A$1:$AI$358,4,0)="System generated", "Y", "N"),"")</f>
        <v>Y</v>
      </c>
      <c r="O147" t="str">
        <f>IF(LEFT(G147,6)="lookup", G147,IF(OR(D147=0, IFERROR(VLOOKUP($A147,nCino_DevProc!$A$2:$S$352,18,0),0)=0),"", VLOOKUP($A147,nCino_DevProc!$A$2:$S$352,18,0)))</f>
        <v/>
      </c>
      <c r="P147" t="str">
        <f>IF($B147="","",VLOOKUP($B147,'Object Info'!$A$2:$F$13,3,0))</f>
        <v>rskcsp_ds_spread_statement_record_value</v>
      </c>
      <c r="Q147" t="str">
        <f t="shared" si="41"/>
        <v>CreatedDate</v>
      </c>
      <c r="R147" t="s">
        <v>158</v>
      </c>
      <c r="S147" t="str">
        <f t="shared" si="42"/>
        <v>Y</v>
      </c>
      <c r="T147" t="str">
        <f>IF($B147="","",VLOOKUP($B147,'Object Info'!$A$2:$F$13,4,0))</f>
        <v>rskcsp_ds_spread_statement_record_value_staging</v>
      </c>
      <c r="U147" t="str">
        <f t="shared" si="43"/>
        <v>CreatedDate</v>
      </c>
      <c r="V147" t="str">
        <f>IF(OR(LEFT(H147,9)="reference", D147=""),"STRING",VLOOKUP($H147,'DataType Conversion'!$A$8:$I$37,3,0))</f>
        <v>DATETIME</v>
      </c>
      <c r="W147" t="str">
        <f t="shared" si="44"/>
        <v/>
      </c>
      <c r="X147" t="str">
        <f t="shared" si="45"/>
        <v>Y</v>
      </c>
      <c r="Y147" t="str">
        <f t="shared" si="46"/>
        <v/>
      </c>
      <c r="Z147" t="str">
        <f t="shared" si="47"/>
        <v>N</v>
      </c>
      <c r="AA147" t="str">
        <f t="shared" si="48"/>
        <v>Must be populated when changeType = CREATE</v>
      </c>
      <c r="AB147" t="str">
        <f>IF($B147="","",VLOOKUP($B147,'Object Info'!$A$2:$F$13,5,0))</f>
        <v>rskcsp_ds_spread_statement_record_value_curated</v>
      </c>
      <c r="AC147" t="str">
        <f t="shared" si="49"/>
        <v>CreatedDate</v>
      </c>
      <c r="AD147" t="str">
        <f t="shared" si="50"/>
        <v>DATETIME</v>
      </c>
      <c r="AE147" t="str">
        <f t="shared" si="51"/>
        <v/>
      </c>
      <c r="AF147" t="str">
        <f t="shared" si="52"/>
        <v>Y</v>
      </c>
      <c r="AG147" t="str">
        <f t="shared" si="53"/>
        <v/>
      </c>
      <c r="AH147" t="str">
        <f t="shared" si="54"/>
        <v/>
      </c>
      <c r="AL147" t="str">
        <f>IF($B147="","",VLOOKUP($B147,'Object Info'!$A$2:$F$13,6,0))</f>
        <v>spread_statement_record_value</v>
      </c>
      <c r="AM147" t="str">
        <f t="shared" si="55"/>
        <v>CreatedDate</v>
      </c>
      <c r="AN147" t="str">
        <f t="shared" si="56"/>
        <v>DATETIME</v>
      </c>
      <c r="AO147" t="str">
        <f t="shared" si="57"/>
        <v/>
      </c>
      <c r="AP147" t="str">
        <f t="shared" si="58"/>
        <v>Y</v>
      </c>
      <c r="AQ147" t="str">
        <f t="shared" si="59"/>
        <v/>
      </c>
    </row>
    <row r="148" spans="1:43" x14ac:dyDescent="0.25">
      <c r="A148" t="str">
        <f t="shared" si="40"/>
        <v>LLC_BI__Spread_Statement_Record_Value__cCurrencyIsoCode</v>
      </c>
      <c r="B148" t="s">
        <v>93</v>
      </c>
      <c r="C148" t="str">
        <f>_xlfn.IFNA(VLOOKUP($A148,nCino_DMW!$A$2:$AI$358,7,0),"")</f>
        <v>Spread Statement Record Value</v>
      </c>
      <c r="D148" t="s">
        <v>160</v>
      </c>
      <c r="E148" t="str">
        <f>_xlfn.IFNA(VLOOKUP($A148,nCino_DMW!$A$2:$AI$358,9,0),"")</f>
        <v>Currency</v>
      </c>
      <c r="F148" t="str">
        <f>_xlfn.IFNA(VLOOKUP($A148,nCino_DMW!$A$1:$AI$358,12,0),"")</f>
        <v>This is a picklist field that allows the user to select the applicable currency (e.g. GBP, EU, etc.)</v>
      </c>
      <c r="G148" t="str">
        <f>_xlfn.IFNA(IF(VLOOKUP($A148,nCino_DMW!$A$1:$AI$358,13,0)=0,"", VLOOKUP($A148,nCino_DMW!$A$1:$AI$358,13,0)),"")</f>
        <v>Picklist</v>
      </c>
      <c r="H148" t="str">
        <f>_xlfn.IFNA(IF(VLOOKUP($A148,nCino_DevProc!$A$2:$S$352,8,0)=0,"", VLOOKUP($A148,nCino_DevProc!$A$2:$S$352,8,0)),"")</f>
        <v>picklist</v>
      </c>
      <c r="I148" t="str">
        <f>_xlfn.IFNA(IF(VLOOKUP($A148,nCino_DMW!$A$1:$AI$358,2,0)=0,"", VLOOKUP($A148,nCino_DMW!$A$1:$AI$358,2,0)),"")</f>
        <v>See picklist options for lengths</v>
      </c>
      <c r="K148" t="str">
        <f>IFERROR(IF(VLOOKUP($A148,nCino_DMW!$A$1:$AI$358,22,0)="Y", "N", IF(VLOOKUP($A148,nCino_DMW!$A$1:$AI$358,22,0)="N",  "Y", "")),"")</f>
        <v>Y</v>
      </c>
      <c r="L148" t="str">
        <f>_xlfn.IFNA(IF(VLOOKUP($A148,nCino_DevProc!$A$2:$S$352,8,0)=TRUE(), "Y", "N"),"")</f>
        <v>N</v>
      </c>
      <c r="M148" t="str">
        <f>IFERROR(IF(VLOOKUP($A148,nCino_DevProc!$A$2:$S$352,18,0)=TRUE(), "E", IF(D148="Id", "P", IF(OR(LEFT(G148, 6) = "Lookup", LEFT(G148, 6) ="Master"), "F",""))),"")</f>
        <v/>
      </c>
      <c r="N148" t="str">
        <f>_xlfn.IFNA(IF(VLOOKUP($A148,nCino_DMW!$A$1:$AI$358,4,0)="System generated", "Y", "N"),"")</f>
        <v>Y</v>
      </c>
      <c r="O148" t="str">
        <f>IF(LEFT(G148,6)="lookup", G148,IF(OR(D148=0, IFERROR(VLOOKUP($A148,nCino_DevProc!$A$2:$S$352,18,0),0)=0),"", VLOOKUP($A148,nCino_DevProc!$A$2:$S$352,18,0)))</f>
        <v/>
      </c>
      <c r="P148" t="str">
        <f>IF($B148="","",VLOOKUP($B148,'Object Info'!$A$2:$F$13,3,0))</f>
        <v>rskcsp_ds_spread_statement_record_value</v>
      </c>
      <c r="Q148" t="str">
        <f t="shared" si="41"/>
        <v>CurrencyIsoCode</v>
      </c>
      <c r="R148" t="s">
        <v>158</v>
      </c>
      <c r="S148" t="str">
        <f t="shared" si="42"/>
        <v>Y</v>
      </c>
      <c r="T148" t="str">
        <f>IF($B148="","",VLOOKUP($B148,'Object Info'!$A$2:$F$13,4,0))</f>
        <v>rskcsp_ds_spread_statement_record_value_staging</v>
      </c>
      <c r="U148" t="str">
        <f t="shared" si="43"/>
        <v>CurrencyIsoCode</v>
      </c>
      <c r="V148" t="str">
        <f>IF(OR(LEFT(H148,9)="reference", D148=""),"STRING",VLOOKUP($H148,'DataType Conversion'!$A$8:$I$37,3,0))</f>
        <v>STRING</v>
      </c>
      <c r="W148" t="str">
        <f t="shared" si="44"/>
        <v/>
      </c>
      <c r="X148" t="str">
        <f t="shared" si="45"/>
        <v>Y</v>
      </c>
      <c r="Y148" t="str">
        <f t="shared" si="46"/>
        <v/>
      </c>
      <c r="Z148" t="str">
        <f t="shared" si="47"/>
        <v>Y</v>
      </c>
      <c r="AA148" t="str">
        <f t="shared" si="48"/>
        <v/>
      </c>
      <c r="AB148" t="str">
        <f>IF($B148="","",VLOOKUP($B148,'Object Info'!$A$2:$F$13,5,0))</f>
        <v>rskcsp_ds_spread_statement_record_value_curated</v>
      </c>
      <c r="AC148" t="str">
        <f t="shared" si="49"/>
        <v>CurrencyIsoCode</v>
      </c>
      <c r="AD148" t="str">
        <f t="shared" si="50"/>
        <v>STRING</v>
      </c>
      <c r="AE148" t="str">
        <f t="shared" si="51"/>
        <v/>
      </c>
      <c r="AF148" t="str">
        <f t="shared" si="52"/>
        <v>Y</v>
      </c>
      <c r="AG148" t="str">
        <f t="shared" si="53"/>
        <v/>
      </c>
      <c r="AH148" t="str">
        <f t="shared" si="54"/>
        <v/>
      </c>
      <c r="AL148" t="str">
        <f>IF($B148="","",VLOOKUP($B148,'Object Info'!$A$2:$F$13,6,0))</f>
        <v>spread_statement_record_value</v>
      </c>
      <c r="AM148" t="str">
        <f t="shared" si="55"/>
        <v>CurrencyIsoCode</v>
      </c>
      <c r="AN148" t="str">
        <f t="shared" si="56"/>
        <v>STRING</v>
      </c>
      <c r="AO148" t="str">
        <f t="shared" si="57"/>
        <v/>
      </c>
      <c r="AP148" t="str">
        <f t="shared" si="58"/>
        <v>Y</v>
      </c>
      <c r="AQ148" t="str">
        <f t="shared" si="59"/>
        <v/>
      </c>
    </row>
    <row r="149" spans="1:43" x14ac:dyDescent="0.25">
      <c r="A149" t="str">
        <f t="shared" si="40"/>
        <v>LLC_BI__Spread_Statement_Record_Value__cLLC_BI__Formula__c</v>
      </c>
      <c r="B149" t="s">
        <v>93</v>
      </c>
      <c r="C149" t="str">
        <f>_xlfn.IFNA(VLOOKUP($A149,nCino_DMW!$A$2:$AI$358,7,0),"")</f>
        <v>Spread Statement Record Value</v>
      </c>
      <c r="D149" t="s">
        <v>578</v>
      </c>
      <c r="E149" t="str">
        <f>_xlfn.IFNA(VLOOKUP($A149,nCino_DMW!$A$2:$AI$358,9,0),"")</f>
        <v>Formula</v>
      </c>
      <c r="F149" t="str">
        <f>_xlfn.IFNA(VLOOKUP($A149,nCino_DMW!$A$1:$AI$358,12,0),"")</f>
        <v>This field is used to hold a mathematical formula that will be evaluated on blur of a record value cell.</v>
      </c>
      <c r="G149" t="str">
        <f>_xlfn.IFNA(IF(VLOOKUP($A149,nCino_DMW!$A$1:$AI$358,13,0)=0,"", VLOOKUP($A149,nCino_DMW!$A$1:$AI$358,13,0)),"")</f>
        <v>Text</v>
      </c>
      <c r="H149" t="str">
        <f>_xlfn.IFNA(IF(VLOOKUP($A149,nCino_DevProc!$A$2:$S$352,8,0)=0,"", VLOOKUP($A149,nCino_DevProc!$A$2:$S$352,8,0)),"")</f>
        <v>string</v>
      </c>
      <c r="I149">
        <f>_xlfn.IFNA(IF(VLOOKUP($A149,nCino_DMW!$A$1:$AI$358,2,0)=0,"", VLOOKUP($A149,nCino_DMW!$A$1:$AI$358,2,0)),"")</f>
        <v>255</v>
      </c>
      <c r="K149" t="str">
        <f>IFERROR(IF(VLOOKUP($A149,nCino_DMW!$A$1:$AI$358,22,0)="Y", "N", IF(VLOOKUP($A149,nCino_DMW!$A$1:$AI$358,22,0)="N",  "Y", "")),"")</f>
        <v>Y</v>
      </c>
      <c r="L149" t="str">
        <f>_xlfn.IFNA(IF(VLOOKUP($A149,nCino_DevProc!$A$2:$S$352,8,0)=TRUE(), "Y", "N"),"")</f>
        <v>N</v>
      </c>
      <c r="M149" t="str">
        <f>IFERROR(IF(VLOOKUP($A149,nCino_DevProc!$A$2:$S$352,18,0)=TRUE(), "E", IF(D149="Id", "P", IF(OR(LEFT(G149, 6) = "Lookup", LEFT(G149, 6) ="Master"), "F",""))),"")</f>
        <v/>
      </c>
      <c r="N149" t="str">
        <f>_xlfn.IFNA(IF(VLOOKUP($A149,nCino_DMW!$A$1:$AI$358,4,0)="System generated", "Y", "N"),"")</f>
        <v>N</v>
      </c>
      <c r="O149" t="str">
        <f>IF(LEFT(G149,6)="lookup", G149,IF(OR(D149=0, IFERROR(VLOOKUP($A149,nCino_DevProc!$A$2:$S$352,18,0),0)=0),"", VLOOKUP($A149,nCino_DevProc!$A$2:$S$352,18,0)))</f>
        <v/>
      </c>
      <c r="P149" t="str">
        <f>IF($B149="","",VLOOKUP($B149,'Object Info'!$A$2:$F$13,3,0))</f>
        <v>rskcsp_ds_spread_statement_record_value</v>
      </c>
      <c r="Q149" t="str">
        <f t="shared" si="41"/>
        <v>LLC_BI__Formula__c</v>
      </c>
      <c r="R149" t="s">
        <v>158</v>
      </c>
      <c r="S149" t="str">
        <f t="shared" si="42"/>
        <v>Y</v>
      </c>
      <c r="T149" t="str">
        <f>IF($B149="","",VLOOKUP($B149,'Object Info'!$A$2:$F$13,4,0))</f>
        <v>rskcsp_ds_spread_statement_record_value_staging</v>
      </c>
      <c r="U149" t="str">
        <f t="shared" si="43"/>
        <v>LLC_BI__Formula__c</v>
      </c>
      <c r="V149" t="str">
        <f>IF(OR(LEFT(H149,9)="reference", D149=""),"STRING",VLOOKUP($H149,'DataType Conversion'!$A$8:$I$37,3,0))</f>
        <v>STRING</v>
      </c>
      <c r="W149" t="str">
        <f t="shared" si="44"/>
        <v/>
      </c>
      <c r="X149" t="str">
        <f t="shared" si="45"/>
        <v>Y</v>
      </c>
      <c r="Y149" t="str">
        <f t="shared" si="46"/>
        <v/>
      </c>
      <c r="Z149" t="str">
        <f t="shared" si="47"/>
        <v>N</v>
      </c>
      <c r="AA149" t="str">
        <f t="shared" si="48"/>
        <v/>
      </c>
      <c r="AB149" t="str">
        <f>IF($B149="","",VLOOKUP($B149,'Object Info'!$A$2:$F$13,5,0))</f>
        <v>rskcsp_ds_spread_statement_record_value_curated</v>
      </c>
      <c r="AC149" t="str">
        <f t="shared" si="49"/>
        <v>LLC_BI__Formula__c</v>
      </c>
      <c r="AD149" t="str">
        <f t="shared" si="50"/>
        <v>STRING</v>
      </c>
      <c r="AE149" t="str">
        <f t="shared" si="51"/>
        <v/>
      </c>
      <c r="AF149" t="str">
        <f t="shared" si="52"/>
        <v>Y</v>
      </c>
      <c r="AG149" t="str">
        <f t="shared" si="53"/>
        <v/>
      </c>
      <c r="AH149" t="str">
        <f t="shared" si="54"/>
        <v/>
      </c>
      <c r="AL149" t="str">
        <f>IF($B149="","",VLOOKUP($B149,'Object Info'!$A$2:$F$13,6,0))</f>
        <v>spread_statement_record_value</v>
      </c>
      <c r="AM149" t="str">
        <f t="shared" si="55"/>
        <v>Formula</v>
      </c>
      <c r="AN149" t="str">
        <f t="shared" si="56"/>
        <v>STRING</v>
      </c>
      <c r="AO149" t="str">
        <f t="shared" si="57"/>
        <v/>
      </c>
      <c r="AP149" t="str">
        <f t="shared" si="58"/>
        <v>Y</v>
      </c>
      <c r="AQ149" t="str">
        <f t="shared" si="59"/>
        <v/>
      </c>
    </row>
    <row r="150" spans="1:43" x14ac:dyDescent="0.25">
      <c r="A150" t="str">
        <f t="shared" si="40"/>
        <v>LLC_BI__Spread_Statement_Record_Value__cId</v>
      </c>
      <c r="B150" t="s">
        <v>93</v>
      </c>
      <c r="C150" t="str">
        <f>_xlfn.IFNA(VLOOKUP($A150,nCino_DMW!$A$2:$AI$358,7,0),"")</f>
        <v>Spread Statement Record Value</v>
      </c>
      <c r="D150" t="s">
        <v>143</v>
      </c>
      <c r="E150" t="str">
        <f>_xlfn.IFNA(VLOOKUP($A150,nCino_DMW!$A$2:$AI$358,9,0),"")</f>
        <v>Id</v>
      </c>
      <c r="F150" t="str">
        <f>_xlfn.IFNA(VLOOKUP($A150,nCino_DMW!$A$1:$AI$358,12,0),"")</f>
        <v>Id</v>
      </c>
      <c r="G150" t="str">
        <f>_xlfn.IFNA(IF(VLOOKUP($A150,nCino_DMW!$A$1:$AI$358,13,0)=0,"", VLOOKUP($A150,nCino_DMW!$A$1:$AI$358,13,0)),"")</f>
        <v>Id</v>
      </c>
      <c r="H150" t="str">
        <f>_xlfn.IFNA(IF(VLOOKUP($A150,nCino_DevProc!$A$2:$S$352,8,0)=0,"", VLOOKUP($A150,nCino_DevProc!$A$2:$S$352,8,0)),"")</f>
        <v>id</v>
      </c>
      <c r="I150">
        <f>_xlfn.IFNA(IF(VLOOKUP($A150,nCino_DMW!$A$1:$AI$358,2,0)=0,"", VLOOKUP($A150,nCino_DMW!$A$1:$AI$358,2,0)),"")</f>
        <v>18</v>
      </c>
      <c r="K150" t="str">
        <f>IFERROR(IF(VLOOKUP($A150,nCino_DMW!$A$1:$AI$358,22,0)="Y", "N", IF(VLOOKUP($A150,nCino_DMW!$A$1:$AI$358,22,0)="N",  "Y", "")),"")</f>
        <v>Y</v>
      </c>
      <c r="L150" t="str">
        <f>_xlfn.IFNA(IF(VLOOKUP($A150,nCino_DevProc!$A$2:$S$352,8,0)=TRUE(), "Y", "N"),"")</f>
        <v>N</v>
      </c>
      <c r="M150" t="str">
        <f>IFERROR(IF(VLOOKUP($A150,nCino_DevProc!$A$2:$S$352,18,0)=TRUE(), "E", IF(D150="Id", "P", IF(OR(LEFT(G150, 6) = "Lookup", LEFT(G150, 6) ="Master"), "F",""))),"")</f>
        <v>P</v>
      </c>
      <c r="N150" t="str">
        <f>_xlfn.IFNA(IF(VLOOKUP($A150,nCino_DMW!$A$1:$AI$358,4,0)="System generated", "Y", "N"),"")</f>
        <v>Y</v>
      </c>
      <c r="O150" t="str">
        <f>IF(LEFT(G150,6)="lookup", G150,IF(OR(D150=0, IFERROR(VLOOKUP($A150,nCino_DevProc!$A$2:$S$352,18,0),0)=0),"", VLOOKUP($A150,nCino_DevProc!$A$2:$S$352,18,0)))</f>
        <v/>
      </c>
      <c r="P150" t="str">
        <f>IF($B150="","",VLOOKUP($B150,'Object Info'!$A$2:$F$13,3,0))</f>
        <v>rskcsp_ds_spread_statement_record_value</v>
      </c>
      <c r="Q150" t="str">
        <f t="shared" si="41"/>
        <v>Id</v>
      </c>
      <c r="R150" t="s">
        <v>158</v>
      </c>
      <c r="S150" t="str">
        <f t="shared" si="42"/>
        <v>N</v>
      </c>
      <c r="T150" t="str">
        <f>IF($B150="","",VLOOKUP($B150,'Object Info'!$A$2:$F$13,4,0))</f>
        <v>rskcsp_ds_spread_statement_record_value_staging</v>
      </c>
      <c r="U150" t="str">
        <f t="shared" si="43"/>
        <v>Id</v>
      </c>
      <c r="V150" t="str">
        <f>IF(OR(LEFT(H150,9)="reference", D150=""),"STRING",VLOOKUP($H150,'DataType Conversion'!$A$8:$I$37,3,0))</f>
        <v>STRING</v>
      </c>
      <c r="W150" t="str">
        <f t="shared" si="44"/>
        <v/>
      </c>
      <c r="X150" t="str">
        <f t="shared" si="45"/>
        <v>N</v>
      </c>
      <c r="Y150" t="str">
        <f t="shared" si="46"/>
        <v>C</v>
      </c>
      <c r="Z150" t="str">
        <f t="shared" si="47"/>
        <v>N</v>
      </c>
      <c r="AA150" t="str">
        <f t="shared" si="48"/>
        <v/>
      </c>
      <c r="AB150" t="str">
        <f>IF($B150="","",VLOOKUP($B150,'Object Info'!$A$2:$F$13,5,0))</f>
        <v>rskcsp_ds_spread_statement_record_value_curated</v>
      </c>
      <c r="AC150" t="str">
        <f t="shared" si="49"/>
        <v>Id</v>
      </c>
      <c r="AD150" t="str">
        <f t="shared" si="50"/>
        <v>STRING</v>
      </c>
      <c r="AE150" t="str">
        <f t="shared" si="51"/>
        <v/>
      </c>
      <c r="AF150" t="str">
        <f t="shared" si="52"/>
        <v>N</v>
      </c>
      <c r="AG150" t="str">
        <f t="shared" si="53"/>
        <v>P</v>
      </c>
      <c r="AH150" t="str">
        <f t="shared" si="54"/>
        <v/>
      </c>
      <c r="AL150" t="str">
        <f>IF($B150="","",VLOOKUP($B150,'Object Info'!$A$2:$F$13,6,0))</f>
        <v>spread_statement_record_value</v>
      </c>
      <c r="AM150" t="str">
        <f t="shared" si="55"/>
        <v>Id</v>
      </c>
      <c r="AN150" t="str">
        <f t="shared" si="56"/>
        <v>STRING</v>
      </c>
      <c r="AO150" t="str">
        <f t="shared" si="57"/>
        <v/>
      </c>
      <c r="AP150" t="str">
        <f t="shared" si="58"/>
        <v>N</v>
      </c>
      <c r="AQ150" t="str">
        <f t="shared" si="59"/>
        <v>P</v>
      </c>
    </row>
    <row r="151" spans="1:43" x14ac:dyDescent="0.25">
      <c r="A151" t="str">
        <f t="shared" si="40"/>
        <v>LLC_BI__Spread_Statement_Record_Value__cLLC_BI__Is_Linked__c</v>
      </c>
      <c r="B151" t="s">
        <v>93</v>
      </c>
      <c r="C151" t="str">
        <f>_xlfn.IFNA(VLOOKUP($A151,nCino_DMW!$A$2:$AI$358,7,0),"")</f>
        <v>Spread Statement Record Value</v>
      </c>
      <c r="D151" t="s">
        <v>572</v>
      </c>
      <c r="E151" t="str">
        <f>_xlfn.IFNA(VLOOKUP($A151,nCino_DMW!$A$2:$AI$358,9,0),"")</f>
        <v>Is Linked</v>
      </c>
      <c r="F151" t="str">
        <f>_xlfn.IFNA(VLOOKUP($A151,nCino_DMW!$A$1:$AI$358,12,0),"")</f>
        <v>This field is populated automatically whenever the field "LLC_BI__Is_Linked__c" on its parent Spread Statement Record (chart of account) is enabled. When enabled, the spread statement record value cannot be altered manually. When disabled, a value can be manually entered.</v>
      </c>
      <c r="G151" t="str">
        <f>_xlfn.IFNA(IF(VLOOKUP($A151,nCino_DMW!$A$1:$AI$358,13,0)=0,"", VLOOKUP($A151,nCino_DMW!$A$1:$AI$358,13,0)),"")</f>
        <v>Formula (Checkbox) </v>
      </c>
      <c r="H151" t="str">
        <f>_xlfn.IFNA(IF(VLOOKUP($A151,nCino_DevProc!$A$2:$S$352,8,0)=0,"", VLOOKUP($A151,nCino_DevProc!$A$2:$S$352,8,0)),"")</f>
        <v>boolean</v>
      </c>
      <c r="I151">
        <f>_xlfn.IFNA(IF(VLOOKUP($A151,nCino_DMW!$A$1:$AI$358,2,0)=0,"", VLOOKUP($A151,nCino_DMW!$A$1:$AI$358,2,0)),"")</f>
        <v>4</v>
      </c>
      <c r="K151" t="str">
        <f>IFERROR(IF(VLOOKUP($A151,nCino_DMW!$A$1:$AI$358,22,0)="Y", "N", IF(VLOOKUP($A151,nCino_DMW!$A$1:$AI$358,22,0)="N",  "Y", "")),"")</f>
        <v>Y</v>
      </c>
      <c r="L151" t="str">
        <f>_xlfn.IFNA(IF(VLOOKUP($A151,nCino_DevProc!$A$2:$S$352,8,0)=TRUE(), "Y", "N"),"")</f>
        <v>N</v>
      </c>
      <c r="M151" t="str">
        <f>IFERROR(IF(VLOOKUP($A151,nCino_DevProc!$A$2:$S$352,18,0)=TRUE(), "E", IF(D151="Id", "P", IF(OR(LEFT(G151, 6) = "Lookup", LEFT(G151, 6) ="Master"), "F",""))),"")</f>
        <v/>
      </c>
      <c r="N151" t="str">
        <f>_xlfn.IFNA(IF(VLOOKUP($A151,nCino_DMW!$A$1:$AI$358,4,0)="System generated", "Y", "N"),"")</f>
        <v>N</v>
      </c>
      <c r="O151" t="str">
        <f>IF(LEFT(G151,6)="lookup", G151,IF(OR(D151=0, IFERROR(VLOOKUP($A151,nCino_DevProc!$A$2:$S$352,18,0),0)=0),"", VLOOKUP($A151,nCino_DevProc!$A$2:$S$352,18,0)))</f>
        <v>LLC_BI__Spread_Statement_Record__r.LLC_BI__Is_Linked__c</v>
      </c>
      <c r="P151" t="str">
        <f>IF($B151="","",VLOOKUP($B151,'Object Info'!$A$2:$F$13,3,0))</f>
        <v>rskcsp_ds_spread_statement_record_value</v>
      </c>
      <c r="Q151" t="str">
        <f t="shared" si="41"/>
        <v>LLC_BI__Is_Linked__c</v>
      </c>
      <c r="R151" t="s">
        <v>158</v>
      </c>
      <c r="S151" t="str">
        <f t="shared" si="42"/>
        <v>Y</v>
      </c>
      <c r="T151" t="str">
        <f>IF($B151="","",VLOOKUP($B151,'Object Info'!$A$2:$F$13,4,0))</f>
        <v>rskcsp_ds_spread_statement_record_value_staging</v>
      </c>
      <c r="U151" t="str">
        <f t="shared" si="43"/>
        <v>LLC_BI__Is_Linked__c</v>
      </c>
      <c r="V151" t="str">
        <f>IF(OR(LEFT(H151,9)="reference", D151=""),"STRING",VLOOKUP($H151,'DataType Conversion'!$A$8:$I$37,3,0))</f>
        <v>BOOL</v>
      </c>
      <c r="W151" t="str">
        <f t="shared" si="44"/>
        <v/>
      </c>
      <c r="X151" t="str">
        <f t="shared" si="45"/>
        <v>Y</v>
      </c>
      <c r="Y151" t="str">
        <f t="shared" si="46"/>
        <v/>
      </c>
      <c r="Z151" t="str">
        <f t="shared" si="47"/>
        <v>N</v>
      </c>
      <c r="AA151" t="str">
        <f t="shared" si="48"/>
        <v/>
      </c>
      <c r="AB151" t="str">
        <f>IF($B151="","",VLOOKUP($B151,'Object Info'!$A$2:$F$13,5,0))</f>
        <v>rskcsp_ds_spread_statement_record_value_curated</v>
      </c>
      <c r="AC151" t="str">
        <f t="shared" si="49"/>
        <v>LLC_BI__Is_Linked__c</v>
      </c>
      <c r="AD151" t="str">
        <f t="shared" si="50"/>
        <v>BOOL</v>
      </c>
      <c r="AE151" t="str">
        <f t="shared" si="51"/>
        <v/>
      </c>
      <c r="AF151" t="str">
        <f t="shared" si="52"/>
        <v>Y</v>
      </c>
      <c r="AG151" t="str">
        <f t="shared" si="53"/>
        <v/>
      </c>
      <c r="AH151" t="str">
        <f t="shared" si="54"/>
        <v/>
      </c>
      <c r="AL151" t="str">
        <f>IF($B151="","",VLOOKUP($B151,'Object Info'!$A$2:$F$13,6,0))</f>
        <v>spread_statement_record_value</v>
      </c>
      <c r="AM151" t="str">
        <f t="shared" si="55"/>
        <v>Is_Linked</v>
      </c>
      <c r="AN151" t="str">
        <f t="shared" si="56"/>
        <v>BOOL</v>
      </c>
      <c r="AO151" t="str">
        <f t="shared" si="57"/>
        <v/>
      </c>
      <c r="AP151" t="str">
        <f t="shared" si="58"/>
        <v>Y</v>
      </c>
      <c r="AQ151" t="str">
        <f t="shared" si="59"/>
        <v/>
      </c>
    </row>
    <row r="152" spans="1:43" x14ac:dyDescent="0.25">
      <c r="A152" t="str">
        <f t="shared" si="40"/>
        <v>LLC_BI__Spread_Statement_Record_Value__cLastModifiedById</v>
      </c>
      <c r="B152" t="s">
        <v>93</v>
      </c>
      <c r="C152" t="str">
        <f>_xlfn.IFNA(VLOOKUP($A152,nCino_DMW!$A$2:$AI$358,7,0),"")</f>
        <v>Spread Statement Record Value</v>
      </c>
      <c r="D152" t="s">
        <v>175</v>
      </c>
      <c r="E152" t="str">
        <f>_xlfn.IFNA(VLOOKUP($A152,nCino_DMW!$A$2:$AI$358,9,0),"")</f>
        <v>Last Modified By</v>
      </c>
      <c r="F152" t="str">
        <f>_xlfn.IFNA(VLOOKUP($A152,nCino_DMW!$A$1:$AI$358,12,0),"")</f>
        <v>Last modified by user.</v>
      </c>
      <c r="G152" t="str">
        <f>_xlfn.IFNA(IF(VLOOKUP($A152,nCino_DMW!$A$1:$AI$358,13,0)=0,"", VLOOKUP($A152,nCino_DMW!$A$1:$AI$358,13,0)),"")</f>
        <v>Lookup(User)</v>
      </c>
      <c r="H152" t="str">
        <f>_xlfn.IFNA(IF(VLOOKUP($A152,nCino_DevProc!$A$2:$S$352,8,0)=0,"", VLOOKUP($A152,nCino_DevProc!$A$2:$S$352,8,0)),"")</f>
        <v>reference(User)</v>
      </c>
      <c r="I152">
        <f>_xlfn.IFNA(IF(VLOOKUP($A152,nCino_DMW!$A$1:$AI$358,2,0)=0,"", VLOOKUP($A152,nCino_DMW!$A$1:$AI$358,2,0)),"")</f>
        <v>18</v>
      </c>
      <c r="K152" t="str">
        <f>IFERROR(IF(VLOOKUP($A152,nCino_DMW!$A$1:$AI$358,22,0)="Y", "N", IF(VLOOKUP($A152,nCino_DMW!$A$1:$AI$358,22,0)="N",  "Y", "")),"")</f>
        <v>Y</v>
      </c>
      <c r="L152" t="str">
        <f>_xlfn.IFNA(IF(VLOOKUP($A152,nCino_DevProc!$A$2:$S$352,8,0)=TRUE(), "Y", "N"),"")</f>
        <v>N</v>
      </c>
      <c r="M152" t="str">
        <f>IFERROR(IF(VLOOKUP($A152,nCino_DevProc!$A$2:$S$352,18,0)=TRUE(), "E", IF(D152="Id", "P", IF(OR(LEFT(G152, 6) = "Lookup", LEFT(G152, 6) ="Master"), "F",""))),"")</f>
        <v>F</v>
      </c>
      <c r="N152" t="str">
        <f>_xlfn.IFNA(IF(VLOOKUP($A152,nCino_DMW!$A$1:$AI$358,4,0)="System generated", "Y", "N"),"")</f>
        <v>Y</v>
      </c>
      <c r="O152" t="str">
        <f>IF(LEFT(G152,6)="lookup", G152,IF(OR(D152=0, IFERROR(VLOOKUP($A152,nCino_DevProc!$A$2:$S$352,18,0),0)=0),"", VLOOKUP($A152,nCino_DevProc!$A$2:$S$352,18,0)))</f>
        <v>Lookup(User)</v>
      </c>
      <c r="P152" t="str">
        <f>IF($B152="","",VLOOKUP($B152,'Object Info'!$A$2:$F$13,3,0))</f>
        <v>rskcsp_ds_spread_statement_record_value</v>
      </c>
      <c r="Q152" t="str">
        <f t="shared" si="41"/>
        <v>LastModifiedById</v>
      </c>
      <c r="R152" t="s">
        <v>158</v>
      </c>
      <c r="S152" t="str">
        <f t="shared" si="42"/>
        <v>N</v>
      </c>
      <c r="T152" t="str">
        <f>IF($B152="","",VLOOKUP($B152,'Object Info'!$A$2:$F$13,4,0))</f>
        <v>rskcsp_ds_spread_statement_record_value_staging</v>
      </c>
      <c r="U152" t="str">
        <f t="shared" si="43"/>
        <v>LastModifiedById</v>
      </c>
      <c r="V152" t="str">
        <f>IF(OR(LEFT(H152,9)="reference", D152=""),"STRING",VLOOKUP($H152,'DataType Conversion'!$A$8:$I$37,3,0))</f>
        <v>STRING</v>
      </c>
      <c r="W152" t="str">
        <f t="shared" si="44"/>
        <v/>
      </c>
      <c r="X152" t="str">
        <f t="shared" si="45"/>
        <v>N</v>
      </c>
      <c r="Y152" t="str">
        <f t="shared" si="46"/>
        <v/>
      </c>
      <c r="Z152" t="str">
        <f t="shared" si="47"/>
        <v>N</v>
      </c>
      <c r="AA152" t="str">
        <f t="shared" si="48"/>
        <v/>
      </c>
      <c r="AB152" t="str">
        <f>IF($B152="","",VLOOKUP($B152,'Object Info'!$A$2:$F$13,5,0))</f>
        <v>rskcsp_ds_spread_statement_record_value_curated</v>
      </c>
      <c r="AC152" t="str">
        <f t="shared" si="49"/>
        <v>LastModifiedById</v>
      </c>
      <c r="AD152" t="str">
        <f t="shared" si="50"/>
        <v>STRING</v>
      </c>
      <c r="AE152" t="str">
        <f t="shared" si="51"/>
        <v/>
      </c>
      <c r="AF152" t="str">
        <f t="shared" si="52"/>
        <v>N</v>
      </c>
      <c r="AG152" t="str">
        <f t="shared" si="53"/>
        <v>F</v>
      </c>
      <c r="AH152" t="str">
        <f t="shared" si="54"/>
        <v/>
      </c>
      <c r="AL152" t="str">
        <f>IF($B152="","",VLOOKUP($B152,'Object Info'!$A$2:$F$13,6,0))</f>
        <v>spread_statement_record_value</v>
      </c>
      <c r="AM152" t="str">
        <f t="shared" si="55"/>
        <v>LastModifiedById</v>
      </c>
      <c r="AN152" t="str">
        <f t="shared" si="56"/>
        <v>STRING</v>
      </c>
      <c r="AO152" t="str">
        <f t="shared" si="57"/>
        <v/>
      </c>
      <c r="AP152" t="str">
        <f t="shared" si="58"/>
        <v>N</v>
      </c>
      <c r="AQ152" t="str">
        <f t="shared" si="59"/>
        <v>F</v>
      </c>
    </row>
    <row r="153" spans="1:43" x14ac:dyDescent="0.25">
      <c r="A153" t="str">
        <f t="shared" si="40"/>
        <v>LLC_BI__Spread_Statement_Record_Value__cLastModifiedDate</v>
      </c>
      <c r="B153" t="s">
        <v>93</v>
      </c>
      <c r="C153" t="str">
        <f>_xlfn.IFNA(VLOOKUP($A153,nCino_DMW!$A$2:$AI$358,7,0),"")</f>
        <v>Spread Statement Record Value</v>
      </c>
      <c r="D153" t="s">
        <v>172</v>
      </c>
      <c r="E153" t="str">
        <f>_xlfn.IFNA(VLOOKUP($A153,nCino_DMW!$A$2:$AI$358,9,0),"")</f>
        <v>Last Modified Date</v>
      </c>
      <c r="F153" t="str">
        <f>_xlfn.IFNA(VLOOKUP($A153,nCino_DMW!$A$1:$AI$358,12,0),"")</f>
        <v>Last modified date.</v>
      </c>
      <c r="G153" t="str">
        <f>_xlfn.IFNA(IF(VLOOKUP($A153,nCino_DMW!$A$1:$AI$358,13,0)=0,"", VLOOKUP($A153,nCino_DMW!$A$1:$AI$358,13,0)),"")</f>
        <v>Date Time</v>
      </c>
      <c r="H153" t="str">
        <f>_xlfn.IFNA(IF(VLOOKUP($A153,nCino_DevProc!$A$2:$S$352,8,0)=0,"", VLOOKUP($A153,nCino_DevProc!$A$2:$S$352,8,0)),"")</f>
        <v>datetime</v>
      </c>
      <c r="I153" t="str">
        <f>_xlfn.IFNA(IF(VLOOKUP($A153,nCino_DMW!$A$1:$AI$358,2,0)=0,"", VLOOKUP($A153,nCino_DMW!$A$1:$AI$358,2,0)),"")</f>
        <v/>
      </c>
      <c r="K153" t="str">
        <f>IFERROR(IF(VLOOKUP($A153,nCino_DMW!$A$1:$AI$358,22,0)="Y", "N", IF(VLOOKUP($A153,nCino_DMW!$A$1:$AI$358,22,0)="N",  "Y", "")),"")</f>
        <v>Y</v>
      </c>
      <c r="L153" t="str">
        <f>_xlfn.IFNA(IF(VLOOKUP($A153,nCino_DevProc!$A$2:$S$352,8,0)=TRUE(), "Y", "N"),"")</f>
        <v>N</v>
      </c>
      <c r="M153" t="str">
        <f>IFERROR(IF(VLOOKUP($A153,nCino_DevProc!$A$2:$S$352,18,0)=TRUE(), "E", IF(D153="Id", "P", IF(OR(LEFT(G153, 6) = "Lookup", LEFT(G153, 6) ="Master"), "F",""))),"")</f>
        <v/>
      </c>
      <c r="N153" t="str">
        <f>_xlfn.IFNA(IF(VLOOKUP($A153,nCino_DMW!$A$1:$AI$358,4,0)="System generated", "Y", "N"),"")</f>
        <v>Y</v>
      </c>
      <c r="O153" t="str">
        <f>IF(LEFT(G153,6)="lookup", G153,IF(OR(D153=0, IFERROR(VLOOKUP($A153,nCino_DevProc!$A$2:$S$352,18,0),0)=0),"", VLOOKUP($A153,nCino_DevProc!$A$2:$S$352,18,0)))</f>
        <v/>
      </c>
      <c r="P153" t="str">
        <f>IF($B153="","",VLOOKUP($B153,'Object Info'!$A$2:$F$13,3,0))</f>
        <v>rskcsp_ds_spread_statement_record_value</v>
      </c>
      <c r="Q153" t="str">
        <f t="shared" si="41"/>
        <v>LastModifiedDate</v>
      </c>
      <c r="R153" t="s">
        <v>158</v>
      </c>
      <c r="S153" t="str">
        <f t="shared" si="42"/>
        <v>N</v>
      </c>
      <c r="T153" t="str">
        <f>IF($B153="","",VLOOKUP($B153,'Object Info'!$A$2:$F$13,4,0))</f>
        <v>rskcsp_ds_spread_statement_record_value_staging</v>
      </c>
      <c r="U153" t="str">
        <f t="shared" si="43"/>
        <v>LastModifiedDate</v>
      </c>
      <c r="V153" t="str">
        <f>IF(OR(LEFT(H153,9)="reference", D153=""),"STRING",VLOOKUP($H153,'DataType Conversion'!$A$8:$I$37,3,0))</f>
        <v>DATETIME</v>
      </c>
      <c r="W153" t="str">
        <f t="shared" si="44"/>
        <v/>
      </c>
      <c r="X153" t="str">
        <f t="shared" si="45"/>
        <v>N</v>
      </c>
      <c r="Y153" t="str">
        <f t="shared" si="46"/>
        <v>C</v>
      </c>
      <c r="Z153" t="str">
        <f t="shared" si="47"/>
        <v>N</v>
      </c>
      <c r="AA153" t="str">
        <f t="shared" si="48"/>
        <v/>
      </c>
      <c r="AB153" t="str">
        <f>IF($B153="","",VLOOKUP($B153,'Object Info'!$A$2:$F$13,5,0))</f>
        <v>rskcsp_ds_spread_statement_record_value_curated</v>
      </c>
      <c r="AC153" t="str">
        <f t="shared" si="49"/>
        <v>LastModifiedDate</v>
      </c>
      <c r="AD153" t="str">
        <f t="shared" si="50"/>
        <v>DATETIME</v>
      </c>
      <c r="AE153" t="str">
        <f t="shared" si="51"/>
        <v/>
      </c>
      <c r="AF153" t="str">
        <f t="shared" si="52"/>
        <v>N</v>
      </c>
      <c r="AG153" t="str">
        <f t="shared" si="53"/>
        <v/>
      </c>
      <c r="AH153" t="str">
        <f t="shared" si="54"/>
        <v>Must be latest date for the record id in Staging, and date must be t-1</v>
      </c>
      <c r="AL153" t="str">
        <f>IF($B153="","",VLOOKUP($B153,'Object Info'!$A$2:$F$13,6,0))</f>
        <v>spread_statement_record_value</v>
      </c>
      <c r="AM153" t="str">
        <f t="shared" si="55"/>
        <v>LastModifiedDate</v>
      </c>
      <c r="AN153" t="str">
        <f t="shared" si="56"/>
        <v>DATETIME</v>
      </c>
      <c r="AO153" t="str">
        <f t="shared" si="57"/>
        <v/>
      </c>
      <c r="AP153" t="str">
        <f t="shared" si="58"/>
        <v>N</v>
      </c>
      <c r="AQ153" t="str">
        <f t="shared" si="59"/>
        <v/>
      </c>
    </row>
    <row r="154" spans="1:43" x14ac:dyDescent="0.25">
      <c r="A154" t="str">
        <f t="shared" si="40"/>
        <v>LLC_BI__Spread_Statement_Record_Value__cLLC_BI__lookupKey__c</v>
      </c>
      <c r="B154" t="s">
        <v>93</v>
      </c>
      <c r="C154" t="str">
        <f>_xlfn.IFNA(VLOOKUP($A154,nCino_DMW!$A$2:$AI$358,7,0),"")</f>
        <v>Spread Statement Record Value</v>
      </c>
      <c r="D154" t="s">
        <v>192</v>
      </c>
      <c r="E154" t="str">
        <f>_xlfn.IFNA(VLOOKUP($A154,nCino_DMW!$A$2:$AI$358,9,0),"")</f>
        <v>lookupKey</v>
      </c>
      <c r="F154" t="str">
        <f>_xlfn.IFNA(VLOOKUP($A154,nCino_DMW!$A$1:$AI$358,12,0),"")</f>
        <v>The field typically contains an external identifier that is used to associate the record with its matching record in an external system.</v>
      </c>
      <c r="G154" t="str">
        <f>_xlfn.IFNA(IF(VLOOKUP($A154,nCino_DMW!$A$1:$AI$358,13,0)=0,"", VLOOKUP($A154,nCino_DMW!$A$1:$AI$358,13,0)),"")</f>
        <v>Text (External ID) (Unique Case Insensitive)</v>
      </c>
      <c r="H154" t="str">
        <f>_xlfn.IFNA(IF(VLOOKUP($A154,nCino_DevProc!$A$2:$S$352,8,0)=0,"", VLOOKUP($A154,nCino_DevProc!$A$2:$S$352,8,0)),"")</f>
        <v>string</v>
      </c>
      <c r="I154">
        <f>_xlfn.IFNA(IF(VLOOKUP($A154,nCino_DMW!$A$1:$AI$358,2,0)=0,"", VLOOKUP($A154,nCino_DMW!$A$1:$AI$358,2,0)),"")</f>
        <v>255</v>
      </c>
      <c r="K154" t="str">
        <f>IFERROR(IF(VLOOKUP($A154,nCino_DMW!$A$1:$AI$358,22,0)="Y", "N", IF(VLOOKUP($A154,nCino_DMW!$A$1:$AI$358,22,0)="N",  "Y", "")),"")</f>
        <v>N</v>
      </c>
      <c r="L154" t="str">
        <f>_xlfn.IFNA(IF(VLOOKUP($A154,nCino_DevProc!$A$2:$S$352,8,0)=TRUE(), "Y", "N"),"")</f>
        <v>N</v>
      </c>
      <c r="M154" t="str">
        <f>IFERROR(IF(VLOOKUP($A154,nCino_DevProc!$A$2:$S$352,18,0)=TRUE(), "E", IF(D154="Id", "P", IF(OR(LEFT(G154, 6) = "Lookup", LEFT(G154, 6) ="Master"), "F",""))),"")</f>
        <v/>
      </c>
      <c r="N154" t="str">
        <f>_xlfn.IFNA(IF(VLOOKUP($A154,nCino_DMW!$A$1:$AI$358,4,0)="System generated", "Y", "N"),"")</f>
        <v>N</v>
      </c>
      <c r="O154" t="str">
        <f>IF(LEFT(G154,6)="lookup", G154,IF(OR(D154=0, IFERROR(VLOOKUP($A154,nCino_DevProc!$A$2:$S$352,18,0),0)=0),"", VLOOKUP($A154,nCino_DevProc!$A$2:$S$352,18,0)))</f>
        <v/>
      </c>
      <c r="P154" t="str">
        <f>IF($B154="","",VLOOKUP($B154,'Object Info'!$A$2:$F$13,3,0))</f>
        <v>rskcsp_ds_spread_statement_record_value</v>
      </c>
      <c r="Q154" t="str">
        <f t="shared" si="41"/>
        <v>LLC_BI__lookupKey__c</v>
      </c>
      <c r="R154" t="s">
        <v>158</v>
      </c>
      <c r="S154" t="str">
        <f t="shared" si="42"/>
        <v>Y</v>
      </c>
      <c r="T154" t="str">
        <f>IF($B154="","",VLOOKUP($B154,'Object Info'!$A$2:$F$13,4,0))</f>
        <v>rskcsp_ds_spread_statement_record_value_staging</v>
      </c>
      <c r="U154" t="str">
        <f t="shared" si="43"/>
        <v>LLC_BI__lookupKey__c</v>
      </c>
      <c r="V154" t="str">
        <f>IF(OR(LEFT(H154,9)="reference", D154=""),"STRING",VLOOKUP($H154,'DataType Conversion'!$A$8:$I$37,3,0))</f>
        <v>STRING</v>
      </c>
      <c r="W154" t="str">
        <f t="shared" si="44"/>
        <v/>
      </c>
      <c r="X154" t="str">
        <f t="shared" si="45"/>
        <v>Y</v>
      </c>
      <c r="Y154" t="str">
        <f t="shared" si="46"/>
        <v/>
      </c>
      <c r="Z154" t="str">
        <f t="shared" si="47"/>
        <v>N</v>
      </c>
      <c r="AA154" t="str">
        <f t="shared" si="48"/>
        <v/>
      </c>
      <c r="AB154" t="str">
        <f>IF($B154="","",VLOOKUP($B154,'Object Info'!$A$2:$F$13,5,0))</f>
        <v>rskcsp_ds_spread_statement_record_value_curated</v>
      </c>
      <c r="AC154" t="str">
        <f t="shared" si="49"/>
        <v>LLC_BI__lookupKey__c</v>
      </c>
      <c r="AD154" t="str">
        <f t="shared" si="50"/>
        <v>STRING</v>
      </c>
      <c r="AE154" t="str">
        <f t="shared" si="51"/>
        <v/>
      </c>
      <c r="AF154" t="str">
        <f t="shared" si="52"/>
        <v>Y</v>
      </c>
      <c r="AG154" t="str">
        <f t="shared" si="53"/>
        <v/>
      </c>
      <c r="AH154" t="str">
        <f t="shared" si="54"/>
        <v/>
      </c>
      <c r="AL154" t="str">
        <f>IF($B154="","",VLOOKUP($B154,'Object Info'!$A$2:$F$13,6,0))</f>
        <v>spread_statement_record_value</v>
      </c>
      <c r="AM154" t="str">
        <f t="shared" si="55"/>
        <v>lookupKey</v>
      </c>
      <c r="AN154" t="str">
        <f t="shared" si="56"/>
        <v>STRING</v>
      </c>
      <c r="AO154" t="str">
        <f t="shared" si="57"/>
        <v/>
      </c>
      <c r="AP154" t="str">
        <f t="shared" si="58"/>
        <v>Y</v>
      </c>
      <c r="AQ154" t="str">
        <f t="shared" si="59"/>
        <v/>
      </c>
    </row>
    <row r="155" spans="1:43" x14ac:dyDescent="0.25">
      <c r="A155" t="str">
        <f t="shared" si="40"/>
        <v>LLC_BI__Spread_Statement_Record_Value__cLLC_BI__Spread_Statement_Period__c</v>
      </c>
      <c r="B155" t="s">
        <v>93</v>
      </c>
      <c r="C155" t="str">
        <f>_xlfn.IFNA(VLOOKUP($A155,nCino_DMW!$A$2:$AI$358,7,0),"")</f>
        <v>Spread Statement Record Value</v>
      </c>
      <c r="D155" t="s">
        <v>87</v>
      </c>
      <c r="E155" t="str">
        <f>_xlfn.IFNA(VLOOKUP($A155,nCino_DMW!$A$2:$AI$358,9,0),"")</f>
        <v>Spread Statement Period</v>
      </c>
      <c r="F155" t="str">
        <f>_xlfn.IFNA(VLOOKUP($A155,nCino_DMW!$A$1:$AI$358,12,0),"")</f>
        <v>This field is populated automatically whenever a value is calculated for a spread statement record (chart of account) within the spreading applicaton. This field specifies the Spread Statement Period associated with the Spread Statement record total.</v>
      </c>
      <c r="G155" t="str">
        <f>_xlfn.IFNA(IF(VLOOKUP($A155,nCino_DMW!$A$1:$AI$358,13,0)=0,"", VLOOKUP($A155,nCino_DMW!$A$1:$AI$358,13,0)),"")</f>
        <v>Master-Detail(Spread Statement Period)</v>
      </c>
      <c r="H155" t="str">
        <f>_xlfn.IFNA(IF(VLOOKUP($A155,nCino_DevProc!$A$2:$S$352,8,0)=0,"", VLOOKUP($A155,nCino_DevProc!$A$2:$S$352,8,0)),"")</f>
        <v>reference(LLC_BI__Spread_Statement_Period__c)</v>
      </c>
      <c r="I155">
        <f>_xlfn.IFNA(IF(VLOOKUP($A155,nCino_DMW!$A$1:$AI$358,2,0)=0,"", VLOOKUP($A155,nCino_DMW!$A$1:$AI$358,2,0)),"")</f>
        <v>18</v>
      </c>
      <c r="K155" t="str">
        <f>IFERROR(IF(VLOOKUP($A155,nCino_DMW!$A$1:$AI$358,22,0)="Y", "N", IF(VLOOKUP($A155,nCino_DMW!$A$1:$AI$358,22,0)="N",  "Y", "")),"")</f>
        <v>N</v>
      </c>
      <c r="L155" t="str">
        <f>_xlfn.IFNA(IF(VLOOKUP($A155,nCino_DevProc!$A$2:$S$352,8,0)=TRUE(), "Y", "N"),"")</f>
        <v>N</v>
      </c>
      <c r="M155" t="str">
        <f>IFERROR(IF(VLOOKUP($A155,nCino_DevProc!$A$2:$S$352,18,0)=TRUE(), "E", IF(D155="Id", "P", IF(OR(LEFT(G155, 6) = "Lookup", LEFT(G155, 6) ="Master"), "F",""))),"")</f>
        <v>F</v>
      </c>
      <c r="N155" t="str">
        <f>_xlfn.IFNA(IF(VLOOKUP($A155,nCino_DMW!$A$1:$AI$358,4,0)="System generated", "Y", "N"),"")</f>
        <v>N</v>
      </c>
      <c r="O155" t="str">
        <f>IF(LEFT(G155,6)="lookup", G155,IF(OR(D155=0, IFERROR(VLOOKUP($A155,nCino_DevProc!$A$2:$S$352,18,0),0)=0),"", VLOOKUP($A155,nCino_DevProc!$A$2:$S$352,18,0)))</f>
        <v/>
      </c>
      <c r="P155" t="str">
        <f>IF($B155="","",VLOOKUP($B155,'Object Info'!$A$2:$F$13,3,0))</f>
        <v>rskcsp_ds_spread_statement_record_value</v>
      </c>
      <c r="Q155" t="str">
        <f t="shared" si="41"/>
        <v>LLC_BI__Spread_Statement_Period__c</v>
      </c>
      <c r="R155" t="s">
        <v>158</v>
      </c>
      <c r="S155" t="str">
        <f t="shared" si="42"/>
        <v>Y</v>
      </c>
      <c r="T155" t="str">
        <f>IF($B155="","",VLOOKUP($B155,'Object Info'!$A$2:$F$13,4,0))</f>
        <v>rskcsp_ds_spread_statement_record_value_staging</v>
      </c>
      <c r="U155" t="str">
        <f t="shared" si="43"/>
        <v>LLC_BI__Spread_Statement_Period__c</v>
      </c>
      <c r="V155" t="str">
        <f>IF(OR(LEFT(H155,9)="reference", D155=""),"STRING",VLOOKUP($H155,'DataType Conversion'!$A$8:$I$37,3,0))</f>
        <v>STRING</v>
      </c>
      <c r="W155" t="str">
        <f t="shared" si="44"/>
        <v/>
      </c>
      <c r="X155" t="str">
        <f t="shared" si="45"/>
        <v>Y</v>
      </c>
      <c r="Y155" t="str">
        <f t="shared" si="46"/>
        <v/>
      </c>
      <c r="Z155" t="str">
        <f t="shared" si="47"/>
        <v>N</v>
      </c>
      <c r="AA155" t="str">
        <f t="shared" si="48"/>
        <v/>
      </c>
      <c r="AB155" t="str">
        <f>IF($B155="","",VLOOKUP($B155,'Object Info'!$A$2:$F$13,5,0))</f>
        <v>rskcsp_ds_spread_statement_record_value_curated</v>
      </c>
      <c r="AC155" t="str">
        <f t="shared" si="49"/>
        <v>LLC_BI__Spread_Statement_Period__c</v>
      </c>
      <c r="AD155" t="str">
        <f t="shared" si="50"/>
        <v>STRING</v>
      </c>
      <c r="AE155" t="str">
        <f t="shared" si="51"/>
        <v/>
      </c>
      <c r="AF155" t="str">
        <f t="shared" si="52"/>
        <v>Y</v>
      </c>
      <c r="AG155" t="str">
        <f t="shared" si="53"/>
        <v>F</v>
      </c>
      <c r="AH155" t="str">
        <f t="shared" si="54"/>
        <v/>
      </c>
      <c r="AL155" t="str">
        <f>IF($B155="","",VLOOKUP($B155,'Object Info'!$A$2:$F$13,6,0))</f>
        <v>spread_statement_record_value</v>
      </c>
      <c r="AM155" t="str">
        <f t="shared" si="55"/>
        <v>Spread_Statement_Period</v>
      </c>
      <c r="AN155" t="str">
        <f t="shared" si="56"/>
        <v>STRING</v>
      </c>
      <c r="AO155" t="str">
        <f t="shared" si="57"/>
        <v/>
      </c>
      <c r="AP155" t="str">
        <f t="shared" si="58"/>
        <v>Y</v>
      </c>
      <c r="AQ155" t="str">
        <f t="shared" si="59"/>
        <v>F</v>
      </c>
    </row>
    <row r="156" spans="1:43" x14ac:dyDescent="0.25">
      <c r="A156" t="str">
        <f t="shared" si="40"/>
        <v>LLC_BI__Spread_Statement_Record_Value__cLLC_BI__Spread_Statement_Record__c</v>
      </c>
      <c r="B156" t="s">
        <v>93</v>
      </c>
      <c r="C156" t="str">
        <f>_xlfn.IFNA(VLOOKUP($A156,nCino_DMW!$A$2:$AI$358,7,0),"")</f>
        <v>Spread Statement Record Value</v>
      </c>
      <c r="D156" t="s">
        <v>90</v>
      </c>
      <c r="E156" t="str">
        <f>_xlfn.IFNA(VLOOKUP($A156,nCino_DMW!$A$2:$AI$358,9,0),"")</f>
        <v>Spread Statement Record</v>
      </c>
      <c r="F156" t="str">
        <f>_xlfn.IFNA(VLOOKUP($A156,nCino_DMW!$A$1:$AI$358,12,0),"")</f>
        <v>This field is populated automatically whenever a value is calculated for a spread statement record (chart of account) within the spreading applicaton. This field specifies the Spread Statement Record associated with the Spread Statement record total.</v>
      </c>
      <c r="G156" t="str">
        <f>_xlfn.IFNA(IF(VLOOKUP($A156,nCino_DMW!$A$1:$AI$358,13,0)=0,"", VLOOKUP($A156,nCino_DMW!$A$1:$AI$358,13,0)),"")</f>
        <v>Master-Detail(Spread Statement Record)</v>
      </c>
      <c r="H156" t="str">
        <f>_xlfn.IFNA(IF(VLOOKUP($A156,nCino_DevProc!$A$2:$S$352,8,0)=0,"", VLOOKUP($A156,nCino_DevProc!$A$2:$S$352,8,0)),"")</f>
        <v>reference(LLC_BI__Spread_Statement_Record__c)</v>
      </c>
      <c r="I156">
        <f>_xlfn.IFNA(IF(VLOOKUP($A156,nCino_DMW!$A$1:$AI$358,2,0)=0,"", VLOOKUP($A156,nCino_DMW!$A$1:$AI$358,2,0)),"")</f>
        <v>18</v>
      </c>
      <c r="K156" t="str">
        <f>IFERROR(IF(VLOOKUP($A156,nCino_DMW!$A$1:$AI$358,22,0)="Y", "N", IF(VLOOKUP($A156,nCino_DMW!$A$1:$AI$358,22,0)="N",  "Y", "")),"")</f>
        <v>N</v>
      </c>
      <c r="L156" t="str">
        <f>_xlfn.IFNA(IF(VLOOKUP($A156,nCino_DevProc!$A$2:$S$352,8,0)=TRUE(), "Y", "N"),"")</f>
        <v>N</v>
      </c>
      <c r="M156" t="str">
        <f>IFERROR(IF(VLOOKUP($A156,nCino_DevProc!$A$2:$S$352,18,0)=TRUE(), "E", IF(D156="Id", "P", IF(OR(LEFT(G156, 6) = "Lookup", LEFT(G156, 6) ="Master"), "F",""))),"")</f>
        <v>F</v>
      </c>
      <c r="N156" t="str">
        <f>_xlfn.IFNA(IF(VLOOKUP($A156,nCino_DMW!$A$1:$AI$358,4,0)="System generated", "Y", "N"),"")</f>
        <v>N</v>
      </c>
      <c r="O156" t="str">
        <f>IF(LEFT(G156,6)="lookup", G156,IF(OR(D156=0, IFERROR(VLOOKUP($A156,nCino_DevProc!$A$2:$S$352,18,0),0)=0),"", VLOOKUP($A156,nCino_DevProc!$A$2:$S$352,18,0)))</f>
        <v/>
      </c>
      <c r="P156" t="str">
        <f>IF($B156="","",VLOOKUP($B156,'Object Info'!$A$2:$F$13,3,0))</f>
        <v>rskcsp_ds_spread_statement_record_value</v>
      </c>
      <c r="Q156" t="str">
        <f t="shared" si="41"/>
        <v>LLC_BI__Spread_Statement_Record__c</v>
      </c>
      <c r="R156" t="s">
        <v>158</v>
      </c>
      <c r="S156" t="str">
        <f t="shared" si="42"/>
        <v>Y</v>
      </c>
      <c r="T156" t="str">
        <f>IF($B156="","",VLOOKUP($B156,'Object Info'!$A$2:$F$13,4,0))</f>
        <v>rskcsp_ds_spread_statement_record_value_staging</v>
      </c>
      <c r="U156" t="str">
        <f t="shared" si="43"/>
        <v>LLC_BI__Spread_Statement_Record__c</v>
      </c>
      <c r="V156" t="str">
        <f>IF(OR(LEFT(H156,9)="reference", D156=""),"STRING",VLOOKUP($H156,'DataType Conversion'!$A$8:$I$37,3,0))</f>
        <v>STRING</v>
      </c>
      <c r="W156" t="str">
        <f t="shared" si="44"/>
        <v/>
      </c>
      <c r="X156" t="str">
        <f t="shared" si="45"/>
        <v>Y</v>
      </c>
      <c r="Y156" t="str">
        <f t="shared" si="46"/>
        <v/>
      </c>
      <c r="Z156" t="str">
        <f t="shared" si="47"/>
        <v>N</v>
      </c>
      <c r="AA156" t="str">
        <f t="shared" si="48"/>
        <v/>
      </c>
      <c r="AB156" t="str">
        <f>IF($B156="","",VLOOKUP($B156,'Object Info'!$A$2:$F$13,5,0))</f>
        <v>rskcsp_ds_spread_statement_record_value_curated</v>
      </c>
      <c r="AC156" t="str">
        <f t="shared" si="49"/>
        <v>LLC_BI__Spread_Statement_Record__c</v>
      </c>
      <c r="AD156" t="str">
        <f t="shared" si="50"/>
        <v>STRING</v>
      </c>
      <c r="AE156" t="str">
        <f t="shared" si="51"/>
        <v/>
      </c>
      <c r="AF156" t="str">
        <f t="shared" si="52"/>
        <v>Y</v>
      </c>
      <c r="AG156" t="str">
        <f t="shared" si="53"/>
        <v>F</v>
      </c>
      <c r="AH156" t="str">
        <f t="shared" si="54"/>
        <v/>
      </c>
      <c r="AL156" t="str">
        <f>IF($B156="","",VLOOKUP($B156,'Object Info'!$A$2:$F$13,6,0))</f>
        <v>spread_statement_record_value</v>
      </c>
      <c r="AM156" t="str">
        <f t="shared" si="55"/>
        <v>Spread_Statement_Record</v>
      </c>
      <c r="AN156" t="str">
        <f t="shared" si="56"/>
        <v>STRING</v>
      </c>
      <c r="AO156" t="str">
        <f t="shared" si="57"/>
        <v/>
      </c>
      <c r="AP156" t="str">
        <f t="shared" si="58"/>
        <v>Y</v>
      </c>
      <c r="AQ156" t="str">
        <f t="shared" si="59"/>
        <v>F</v>
      </c>
    </row>
    <row r="157" spans="1:43" x14ac:dyDescent="0.25">
      <c r="A157" t="str">
        <f t="shared" si="40"/>
        <v>LLC_BI__Spread_Statement_Record_Value__cName</v>
      </c>
      <c r="B157" t="s">
        <v>93</v>
      </c>
      <c r="C157" t="str">
        <f>_xlfn.IFNA(VLOOKUP($A157,nCino_DMW!$A$2:$AI$358,7,0),"")</f>
        <v>Spread Statement Record Value</v>
      </c>
      <c r="D157" t="s">
        <v>28</v>
      </c>
      <c r="E157" t="str">
        <f>_xlfn.IFNA(VLOOKUP($A157,nCino_DMW!$A$2:$AI$358,9,0),"")</f>
        <v>Spread Statement Record Value Name</v>
      </c>
      <c r="F157">
        <f>_xlfn.IFNA(VLOOKUP($A157,nCino_DMW!$A$1:$AI$358,12,0),"")</f>
        <v>0</v>
      </c>
      <c r="G157" t="str">
        <f>_xlfn.IFNA(IF(VLOOKUP($A157,nCino_DMW!$A$1:$AI$358,13,0)=0,"", VLOOKUP($A157,nCino_DMW!$A$1:$AI$358,13,0)),"")</f>
        <v>Auto Number</v>
      </c>
      <c r="H157" t="str">
        <f>_xlfn.IFNA(IF(VLOOKUP($A157,nCino_DevProc!$A$2:$S$352,8,0)=0,"", VLOOKUP($A157,nCino_DevProc!$A$2:$S$352,8,0)),"")</f>
        <v>string</v>
      </c>
      <c r="I157">
        <f>_xlfn.IFNA(IF(VLOOKUP($A157,nCino_DMW!$A$1:$AI$358,2,0)=0,"", VLOOKUP($A157,nCino_DMW!$A$1:$AI$358,2,0)),"")</f>
        <v>80</v>
      </c>
      <c r="K157" t="str">
        <f>IFERROR(IF(VLOOKUP($A157,nCino_DMW!$A$1:$AI$358,22,0)="Y", "N", IF(VLOOKUP($A157,nCino_DMW!$A$1:$AI$358,22,0)="N",  "Y", "")),"")</f>
        <v>Y</v>
      </c>
      <c r="L157" t="str">
        <f>_xlfn.IFNA(IF(VLOOKUP($A157,nCino_DevProc!$A$2:$S$352,8,0)=TRUE(), "Y", "N"),"")</f>
        <v>N</v>
      </c>
      <c r="M157" t="str">
        <f>IFERROR(IF(VLOOKUP($A157,nCino_DevProc!$A$2:$S$352,18,0)=TRUE(), "E", IF(D157="Id", "P", IF(OR(LEFT(G157, 6) = "Lookup", LEFT(G157, 6) ="Master"), "F",""))),"")</f>
        <v/>
      </c>
      <c r="N157" t="str">
        <f>_xlfn.IFNA(IF(VLOOKUP($A157,nCino_DMW!$A$1:$AI$358,4,0)="System generated", "Y", "N"),"")</f>
        <v>Y</v>
      </c>
      <c r="O157" t="str">
        <f>IF(LEFT(G157,6)="lookup", G157,IF(OR(D157=0, IFERROR(VLOOKUP($A157,nCino_DevProc!$A$2:$S$352,18,0),0)=0),"", VLOOKUP($A157,nCino_DevProc!$A$2:$S$352,18,0)))</f>
        <v/>
      </c>
      <c r="P157" t="str">
        <f>IF($B157="","",VLOOKUP($B157,'Object Info'!$A$2:$F$13,3,0))</f>
        <v>rskcsp_ds_spread_statement_record_value</v>
      </c>
      <c r="Q157" t="str">
        <f t="shared" si="41"/>
        <v>Name</v>
      </c>
      <c r="R157" t="s">
        <v>158</v>
      </c>
      <c r="S157" t="str">
        <f t="shared" si="42"/>
        <v>Y</v>
      </c>
      <c r="T157" t="str">
        <f>IF($B157="","",VLOOKUP($B157,'Object Info'!$A$2:$F$13,4,0))</f>
        <v>rskcsp_ds_spread_statement_record_value_staging</v>
      </c>
      <c r="U157" t="str">
        <f t="shared" si="43"/>
        <v>Name</v>
      </c>
      <c r="V157" t="str">
        <f>IF(OR(LEFT(H157,9)="reference", D157=""),"STRING",VLOOKUP($H157,'DataType Conversion'!$A$8:$I$37,3,0))</f>
        <v>STRING</v>
      </c>
      <c r="W157" t="str">
        <f t="shared" si="44"/>
        <v/>
      </c>
      <c r="X157" t="str">
        <f t="shared" si="45"/>
        <v>Y</v>
      </c>
      <c r="Y157" t="str">
        <f t="shared" si="46"/>
        <v/>
      </c>
      <c r="Z157" t="str">
        <f t="shared" si="47"/>
        <v>N</v>
      </c>
      <c r="AA157" t="str">
        <f t="shared" si="48"/>
        <v/>
      </c>
      <c r="AB157" t="str">
        <f>IF($B157="","",VLOOKUP($B157,'Object Info'!$A$2:$F$13,5,0))</f>
        <v>rskcsp_ds_spread_statement_record_value_curated</v>
      </c>
      <c r="AC157" t="str">
        <f t="shared" si="49"/>
        <v>Name</v>
      </c>
      <c r="AD157" t="str">
        <f t="shared" si="50"/>
        <v>STRING</v>
      </c>
      <c r="AE157" t="str">
        <f t="shared" si="51"/>
        <v/>
      </c>
      <c r="AF157" t="str">
        <f t="shared" si="52"/>
        <v>Y</v>
      </c>
      <c r="AG157" t="str">
        <f t="shared" si="53"/>
        <v/>
      </c>
      <c r="AH157" t="str">
        <f t="shared" si="54"/>
        <v/>
      </c>
      <c r="AL157" t="str">
        <f>IF($B157="","",VLOOKUP($B157,'Object Info'!$A$2:$F$13,6,0))</f>
        <v>spread_statement_record_value</v>
      </c>
      <c r="AM157" t="str">
        <f t="shared" si="55"/>
        <v>Name</v>
      </c>
      <c r="AN157" t="str">
        <f t="shared" si="56"/>
        <v>STRING</v>
      </c>
      <c r="AO157" t="str">
        <f t="shared" si="57"/>
        <v/>
      </c>
      <c r="AP157" t="str">
        <f t="shared" si="58"/>
        <v>Y</v>
      </c>
      <c r="AQ157" t="str">
        <f t="shared" si="59"/>
        <v/>
      </c>
    </row>
    <row r="158" spans="1:43" x14ac:dyDescent="0.25">
      <c r="A158" t="str">
        <f t="shared" si="40"/>
        <v>LLC_BI__Spread_Statement_Record_Value__cLLC_BI__Value__c</v>
      </c>
      <c r="B158" t="s">
        <v>93</v>
      </c>
      <c r="C158" t="str">
        <f>_xlfn.IFNA(VLOOKUP($A158,nCino_DMW!$A$2:$AI$358,7,0),"")</f>
        <v>Spread Statement Record Value</v>
      </c>
      <c r="D158" t="s">
        <v>277</v>
      </c>
      <c r="E158" t="str">
        <f>_xlfn.IFNA(VLOOKUP($A158,nCino_DMW!$A$2:$AI$358,9,0),"")</f>
        <v>Value</v>
      </c>
      <c r="F158" t="str">
        <f>_xlfn.IFNA(VLOOKUP($A158,nCino_DMW!$A$1:$AI$358,12,0),"")</f>
        <v>This field is populated with the numeric value of the spread statement record (chart of account) for the specified period.</v>
      </c>
      <c r="G158" t="str">
        <f>_xlfn.IFNA(IF(VLOOKUP($A158,nCino_DMW!$A$1:$AI$358,13,0)=0,"", VLOOKUP($A158,nCino_DMW!$A$1:$AI$358,13,0)),"")</f>
        <v>Currency</v>
      </c>
      <c r="H158" t="str">
        <f>_xlfn.IFNA(IF(VLOOKUP($A158,nCino_DevProc!$A$2:$S$352,8,0)=0,"", VLOOKUP($A158,nCino_DevProc!$A$2:$S$352,8,0)),"")</f>
        <v>currency</v>
      </c>
      <c r="I158" t="str">
        <f>_xlfn.IFNA(IF(VLOOKUP($A158,nCino_DMW!$A$1:$AI$358,2,0)=0,"", VLOOKUP($A158,nCino_DMW!$A$1:$AI$358,2,0)),"")</f>
        <v>16, 2</v>
      </c>
      <c r="K158" t="str">
        <f>IFERROR(IF(VLOOKUP($A158,nCino_DMW!$A$1:$AI$358,22,0)="Y", "N", IF(VLOOKUP($A158,nCino_DMW!$A$1:$AI$358,22,0)="N",  "Y", "")),"")</f>
        <v>Y</v>
      </c>
      <c r="L158" t="str">
        <f>_xlfn.IFNA(IF(VLOOKUP($A158,nCino_DevProc!$A$2:$S$352,8,0)=TRUE(), "Y", "N"),"")</f>
        <v>N</v>
      </c>
      <c r="M158" t="str">
        <f>IFERROR(IF(VLOOKUP($A158,nCino_DevProc!$A$2:$S$352,18,0)=TRUE(), "E", IF(D158="Id", "P", IF(OR(LEFT(G158, 6) = "Lookup", LEFT(G158, 6) ="Master"), "F",""))),"")</f>
        <v/>
      </c>
      <c r="N158" t="str">
        <f>_xlfn.IFNA(IF(VLOOKUP($A158,nCino_DMW!$A$1:$AI$358,4,0)="System generated", "Y", "N"),"")</f>
        <v>N</v>
      </c>
      <c r="O158" t="str">
        <f>IF(LEFT(G158,6)="lookup", G158,IF(OR(D158=0, IFERROR(VLOOKUP($A158,nCino_DevProc!$A$2:$S$352,18,0),0)=0),"", VLOOKUP($A158,nCino_DevProc!$A$2:$S$352,18,0)))</f>
        <v/>
      </c>
      <c r="P158" t="str">
        <f>IF($B158="","",VLOOKUP($B158,'Object Info'!$A$2:$F$13,3,0))</f>
        <v>rskcsp_ds_spread_statement_record_value</v>
      </c>
      <c r="Q158" t="str">
        <f t="shared" si="41"/>
        <v>LLC_BI__Value__c</v>
      </c>
      <c r="R158" t="s">
        <v>158</v>
      </c>
      <c r="S158" t="str">
        <f t="shared" si="42"/>
        <v>Y</v>
      </c>
      <c r="T158" t="str">
        <f>IF($B158="","",VLOOKUP($B158,'Object Info'!$A$2:$F$13,4,0))</f>
        <v>rskcsp_ds_spread_statement_record_value_staging</v>
      </c>
      <c r="U158" t="str">
        <f t="shared" si="43"/>
        <v>LLC_BI__Value__c</v>
      </c>
      <c r="V158" t="str">
        <f>IF(OR(LEFT(H158,9)="reference", D158=""),"STRING",VLOOKUP($H158,'DataType Conversion'!$A$8:$I$37,3,0))</f>
        <v>BIGDECIMAL</v>
      </c>
      <c r="W158" t="str">
        <f t="shared" si="44"/>
        <v/>
      </c>
      <c r="X158" t="str">
        <f t="shared" si="45"/>
        <v>Y</v>
      </c>
      <c r="Y158" t="str">
        <f t="shared" si="46"/>
        <v/>
      </c>
      <c r="Z158" t="str">
        <f t="shared" si="47"/>
        <v>N</v>
      </c>
      <c r="AA158" t="str">
        <f t="shared" si="48"/>
        <v/>
      </c>
      <c r="AB158" t="str">
        <f>IF($B158="","",VLOOKUP($B158,'Object Info'!$A$2:$F$13,5,0))</f>
        <v>rskcsp_ds_spread_statement_record_value_curated</v>
      </c>
      <c r="AC158" t="str">
        <f t="shared" si="49"/>
        <v>LLC_BI__Value__c</v>
      </c>
      <c r="AD158" t="str">
        <f t="shared" si="50"/>
        <v>BIGDECIMAL</v>
      </c>
      <c r="AE158" t="str">
        <f t="shared" si="51"/>
        <v/>
      </c>
      <c r="AF158" t="str">
        <f t="shared" si="52"/>
        <v>Y</v>
      </c>
      <c r="AG158" t="str">
        <f t="shared" si="53"/>
        <v/>
      </c>
      <c r="AH158" t="str">
        <f t="shared" si="54"/>
        <v/>
      </c>
      <c r="AL158" t="str">
        <f>IF($B158="","",VLOOKUP($B158,'Object Info'!$A$2:$F$13,6,0))</f>
        <v>spread_statement_record_value</v>
      </c>
      <c r="AM158" t="str">
        <f t="shared" si="55"/>
        <v>Value</v>
      </c>
      <c r="AN158" t="str">
        <f t="shared" si="56"/>
        <v>BIGDECIMAL</v>
      </c>
      <c r="AO158" t="str">
        <f t="shared" si="57"/>
        <v/>
      </c>
      <c r="AP158" t="str">
        <f t="shared" si="58"/>
        <v>Y</v>
      </c>
      <c r="AQ158" t="str">
        <f t="shared" si="59"/>
        <v/>
      </c>
    </row>
    <row r="159" spans="1:43" x14ac:dyDescent="0.25">
      <c r="A159" t="str">
        <f t="shared" si="40"/>
        <v>LLC_BI__Spread_Record_Classification__cLLC_BI__Classification__c</v>
      </c>
      <c r="B159" t="s">
        <v>81</v>
      </c>
      <c r="C159" t="str">
        <f>_xlfn.IFNA(VLOOKUP($A159,nCino_DMW!$A$2:$AI$358,7,0),"")</f>
        <v>Spread Record Classification</v>
      </c>
      <c r="D159" t="s">
        <v>68</v>
      </c>
      <c r="E159" t="str">
        <f>_xlfn.IFNA(VLOOKUP($A159,nCino_DMW!$A$2:$AI$358,9,0),"")</f>
        <v>Classification</v>
      </c>
      <c r="F159" t="str">
        <f>_xlfn.IFNA(VLOOKUP($A159,nCino_DMW!$A$1:$AI$358,12,0),"")</f>
        <v>Classification of the Spread Statement Record.</v>
      </c>
      <c r="G159" t="str">
        <f>_xlfn.IFNA(IF(VLOOKUP($A159,nCino_DMW!$A$1:$AI$358,13,0)=0,"", VLOOKUP($A159,nCino_DMW!$A$1:$AI$358,13,0)),"")</f>
        <v>Master-Detail(Classification)</v>
      </c>
      <c r="H159" t="str">
        <f>_xlfn.IFNA(IF(VLOOKUP($A159,nCino_DevProc!$A$2:$S$352,8,0)=0,"", VLOOKUP($A159,nCino_DevProc!$A$2:$S$352,8,0)),"")</f>
        <v>reference(LLC_BI__Classification__c)</v>
      </c>
      <c r="I159">
        <f>_xlfn.IFNA(IF(VLOOKUP($A159,nCino_DMW!$A$1:$AI$358,2,0)=0,"", VLOOKUP($A159,nCino_DMW!$A$1:$AI$358,2,0)),"")</f>
        <v>18</v>
      </c>
      <c r="K159" t="str">
        <f>IFERROR(IF(VLOOKUP($A159,nCino_DMW!$A$1:$AI$358,22,0)="Y", "N", IF(VLOOKUP($A159,nCino_DMW!$A$1:$AI$358,22,0)="N",  "Y", "")),"")</f>
        <v>N</v>
      </c>
      <c r="L159" t="str">
        <f>_xlfn.IFNA(IF(VLOOKUP($A159,nCino_DevProc!$A$2:$S$352,8,0)=TRUE(), "Y", "N"),"")</f>
        <v>N</v>
      </c>
      <c r="M159" t="str">
        <f>IFERROR(IF(VLOOKUP($A159,nCino_DevProc!$A$2:$S$352,18,0)=TRUE(), "E", IF(D159="Id", "P", IF(OR(LEFT(G159, 6) = "Lookup", LEFT(G159, 6) ="Master"), "F",""))),"")</f>
        <v>F</v>
      </c>
      <c r="N159" t="str">
        <f>_xlfn.IFNA(IF(VLOOKUP($A159,nCino_DMW!$A$1:$AI$358,4,0)="System generated", "Y", "N"),"")</f>
        <v>N</v>
      </c>
      <c r="O159" t="str">
        <f>IF(LEFT(G159,6)="lookup", G159,IF(OR(D159=0, IFERROR(VLOOKUP($A159,nCino_DevProc!$A$2:$S$352,18,0),0)=0),"", VLOOKUP($A159,nCino_DevProc!$A$2:$S$352,18,0)))</f>
        <v/>
      </c>
      <c r="P159" t="str">
        <f>IF($B159="","",VLOOKUP($B159,'Object Info'!$A$2:$F$13,3,0))</f>
        <v>rskcsp_ds_spread_record_classification</v>
      </c>
      <c r="Q159" t="str">
        <f t="shared" si="41"/>
        <v>LLC_BI__Classification__c</v>
      </c>
      <c r="R159" t="s">
        <v>158</v>
      </c>
      <c r="S159" t="str">
        <f t="shared" si="42"/>
        <v>Y</v>
      </c>
      <c r="T159" t="str">
        <f>IF($B159="","",VLOOKUP($B159,'Object Info'!$A$2:$F$13,4,0))</f>
        <v>rskcsp_ds_spread_record_classification_staging</v>
      </c>
      <c r="U159" t="str">
        <f t="shared" si="43"/>
        <v>LLC_BI__Classification__c</v>
      </c>
      <c r="V159" t="str">
        <f>IF(OR(LEFT(H159,9)="reference", D159=""),"STRING",VLOOKUP($H159,'DataType Conversion'!$A$8:$I$37,3,0))</f>
        <v>STRING</v>
      </c>
      <c r="W159" t="str">
        <f t="shared" si="44"/>
        <v/>
      </c>
      <c r="X159" t="str">
        <f t="shared" si="45"/>
        <v>Y</v>
      </c>
      <c r="Y159" t="str">
        <f t="shared" si="46"/>
        <v/>
      </c>
      <c r="Z159" t="str">
        <f t="shared" si="47"/>
        <v>N</v>
      </c>
      <c r="AA159" t="str">
        <f t="shared" si="48"/>
        <v/>
      </c>
      <c r="AB159" t="str">
        <f>IF($B159="","",VLOOKUP($B159,'Object Info'!$A$2:$F$13,5,0))</f>
        <v>rskcsp_ds_spread_record_classification_curated</v>
      </c>
      <c r="AC159" t="str">
        <f t="shared" si="49"/>
        <v>LLC_BI__Classification__c</v>
      </c>
      <c r="AD159" t="str">
        <f t="shared" si="50"/>
        <v>STRING</v>
      </c>
      <c r="AE159" t="str">
        <f t="shared" si="51"/>
        <v/>
      </c>
      <c r="AF159" t="str">
        <f t="shared" si="52"/>
        <v>Y</v>
      </c>
      <c r="AG159" t="str">
        <f t="shared" si="53"/>
        <v>F</v>
      </c>
      <c r="AH159" t="str">
        <f t="shared" si="54"/>
        <v/>
      </c>
      <c r="AL159" t="str">
        <f>IF($B159="","",VLOOKUP($B159,'Object Info'!$A$2:$F$13,6,0))</f>
        <v>spread_record_classification</v>
      </c>
      <c r="AM159" t="str">
        <f t="shared" si="55"/>
        <v>Classification</v>
      </c>
      <c r="AN159" t="str">
        <f t="shared" si="56"/>
        <v>STRING</v>
      </c>
      <c r="AO159" t="str">
        <f t="shared" si="57"/>
        <v/>
      </c>
      <c r="AP159" t="str">
        <f t="shared" si="58"/>
        <v>Y</v>
      </c>
      <c r="AQ159" t="str">
        <f t="shared" si="59"/>
        <v>F</v>
      </c>
    </row>
    <row r="160" spans="1:43" x14ac:dyDescent="0.25">
      <c r="A160" t="str">
        <f t="shared" si="40"/>
        <v>LLC_BI__Spread_Record_Classification__cCreatedById</v>
      </c>
      <c r="B160" t="s">
        <v>81</v>
      </c>
      <c r="C160" t="str">
        <f>_xlfn.IFNA(VLOOKUP($A160,nCino_DMW!$A$2:$AI$358,7,0),"")</f>
        <v>Spread Record Classification</v>
      </c>
      <c r="D160" t="s">
        <v>168</v>
      </c>
      <c r="E160" t="str">
        <f>_xlfn.IFNA(VLOOKUP($A160,nCino_DMW!$A$2:$AI$358,9,0),"")</f>
        <v>Created By</v>
      </c>
      <c r="F160" t="str">
        <f>_xlfn.IFNA(VLOOKUP($A160,nCino_DMW!$A$1:$AI$358,12,0),"")</f>
        <v>Record created by user.</v>
      </c>
      <c r="G160" t="str">
        <f>_xlfn.IFNA(IF(VLOOKUP($A160,nCino_DMW!$A$1:$AI$358,13,0)=0,"", VLOOKUP($A160,nCino_DMW!$A$1:$AI$358,13,0)),"")</f>
        <v>Lookup(User)</v>
      </c>
      <c r="H160" t="str">
        <f>_xlfn.IFNA(IF(VLOOKUP($A160,nCino_DevProc!$A$2:$S$352,8,0)=0,"", VLOOKUP($A160,nCino_DevProc!$A$2:$S$352,8,0)),"")</f>
        <v>reference(User)</v>
      </c>
      <c r="I160">
        <f>_xlfn.IFNA(IF(VLOOKUP($A160,nCino_DMW!$A$1:$AI$358,2,0)=0,"", VLOOKUP($A160,nCino_DMW!$A$1:$AI$358,2,0)),"")</f>
        <v>18</v>
      </c>
      <c r="K160" t="str">
        <f>IFERROR(IF(VLOOKUP($A160,nCino_DMW!$A$1:$AI$358,22,0)="Y", "N", IF(VLOOKUP($A160,nCino_DMW!$A$1:$AI$358,22,0)="N",  "Y", "")),"")</f>
        <v>Y</v>
      </c>
      <c r="L160" t="str">
        <f>_xlfn.IFNA(IF(VLOOKUP($A160,nCino_DevProc!$A$2:$S$352,8,0)=TRUE(), "Y", "N"),"")</f>
        <v>N</v>
      </c>
      <c r="M160" t="str">
        <f>IFERROR(IF(VLOOKUP($A160,nCino_DevProc!$A$2:$S$352,18,0)=TRUE(), "E", IF(D160="Id", "P", IF(OR(LEFT(G160, 6) = "Lookup", LEFT(G160, 6) ="Master"), "F",""))),"")</f>
        <v>F</v>
      </c>
      <c r="N160" t="str">
        <f>_xlfn.IFNA(IF(VLOOKUP($A160,nCino_DMW!$A$1:$AI$358,4,0)="System generated", "Y", "N"),"")</f>
        <v>Y</v>
      </c>
      <c r="O160" t="str">
        <f>IF(LEFT(G160,6)="lookup", G160,IF(OR(D160=0, IFERROR(VLOOKUP($A160,nCino_DevProc!$A$2:$S$352,18,0),0)=0),"", VLOOKUP($A160,nCino_DevProc!$A$2:$S$352,18,0)))</f>
        <v>Lookup(User)</v>
      </c>
      <c r="P160" t="str">
        <f>IF($B160="","",VLOOKUP($B160,'Object Info'!$A$2:$F$13,3,0))</f>
        <v>rskcsp_ds_spread_record_classification</v>
      </c>
      <c r="Q160" t="str">
        <f t="shared" si="41"/>
        <v>CreatedById</v>
      </c>
      <c r="R160" t="s">
        <v>158</v>
      </c>
      <c r="S160" t="str">
        <f t="shared" si="42"/>
        <v>Y</v>
      </c>
      <c r="T160" t="str">
        <f>IF($B160="","",VLOOKUP($B160,'Object Info'!$A$2:$F$13,4,0))</f>
        <v>rskcsp_ds_spread_record_classification_staging</v>
      </c>
      <c r="U160" t="str">
        <f t="shared" si="43"/>
        <v>CreatedById</v>
      </c>
      <c r="V160" t="str">
        <f>IF(OR(LEFT(H160,9)="reference", D160=""),"STRING",VLOOKUP($H160,'DataType Conversion'!$A$8:$I$37,3,0))</f>
        <v>STRING</v>
      </c>
      <c r="W160" t="str">
        <f t="shared" si="44"/>
        <v/>
      </c>
      <c r="X160" t="str">
        <f t="shared" si="45"/>
        <v>Y</v>
      </c>
      <c r="Y160" t="str">
        <f t="shared" si="46"/>
        <v/>
      </c>
      <c r="Z160" t="str">
        <f t="shared" si="47"/>
        <v>N</v>
      </c>
      <c r="AA160" t="str">
        <f t="shared" si="48"/>
        <v>Must be populated when changeType = CREATE</v>
      </c>
      <c r="AB160" t="str">
        <f>IF($B160="","",VLOOKUP($B160,'Object Info'!$A$2:$F$13,5,0))</f>
        <v>rskcsp_ds_spread_record_classification_curated</v>
      </c>
      <c r="AC160" t="str">
        <f t="shared" si="49"/>
        <v>CreatedById</v>
      </c>
      <c r="AD160" t="str">
        <f t="shared" si="50"/>
        <v>STRING</v>
      </c>
      <c r="AE160" t="str">
        <f t="shared" si="51"/>
        <v/>
      </c>
      <c r="AF160" t="str">
        <f t="shared" si="52"/>
        <v>Y</v>
      </c>
      <c r="AG160" t="str">
        <f t="shared" si="53"/>
        <v>F</v>
      </c>
      <c r="AH160" t="str">
        <f t="shared" si="54"/>
        <v/>
      </c>
      <c r="AL160" t="str">
        <f>IF($B160="","",VLOOKUP($B160,'Object Info'!$A$2:$F$13,6,0))</f>
        <v>spread_record_classification</v>
      </c>
      <c r="AM160" t="str">
        <f t="shared" si="55"/>
        <v>CreatedById</v>
      </c>
      <c r="AN160" t="str">
        <f t="shared" si="56"/>
        <v>STRING</v>
      </c>
      <c r="AO160" t="str">
        <f t="shared" si="57"/>
        <v/>
      </c>
      <c r="AP160" t="str">
        <f t="shared" si="58"/>
        <v>Y</v>
      </c>
      <c r="AQ160" t="str">
        <f t="shared" si="59"/>
        <v>F</v>
      </c>
    </row>
    <row r="161" spans="1:43" x14ac:dyDescent="0.25">
      <c r="A161" t="str">
        <f t="shared" si="40"/>
        <v>LLC_BI__Spread_Record_Classification__cCreatedDate</v>
      </c>
      <c r="B161" t="s">
        <v>81</v>
      </c>
      <c r="C161" t="str">
        <f>_xlfn.IFNA(VLOOKUP($A161,nCino_DMW!$A$2:$AI$358,7,0),"")</f>
        <v>Spread Record Classification</v>
      </c>
      <c r="D161" t="s">
        <v>164</v>
      </c>
      <c r="E161" t="str">
        <f>_xlfn.IFNA(VLOOKUP($A161,nCino_DMW!$A$2:$AI$358,9,0),"")</f>
        <v>Created Date</v>
      </c>
      <c r="F161" t="str">
        <f>_xlfn.IFNA(VLOOKUP($A161,nCino_DMW!$A$1:$AI$358,12,0),"")</f>
        <v>Record created date.</v>
      </c>
      <c r="G161" t="str">
        <f>_xlfn.IFNA(IF(VLOOKUP($A161,nCino_DMW!$A$1:$AI$358,13,0)=0,"", VLOOKUP($A161,nCino_DMW!$A$1:$AI$358,13,0)),"")</f>
        <v>Date Time</v>
      </c>
      <c r="H161" t="str">
        <f>_xlfn.IFNA(IF(VLOOKUP($A161,nCino_DevProc!$A$2:$S$352,8,0)=0,"", VLOOKUP($A161,nCino_DevProc!$A$2:$S$352,8,0)),"")</f>
        <v>datetime</v>
      </c>
      <c r="I161" t="str">
        <f>_xlfn.IFNA(IF(VLOOKUP($A161,nCino_DMW!$A$1:$AI$358,2,0)=0,"", VLOOKUP($A161,nCino_DMW!$A$1:$AI$358,2,0)),"")</f>
        <v/>
      </c>
      <c r="K161" t="str">
        <f>IFERROR(IF(VLOOKUP($A161,nCino_DMW!$A$1:$AI$358,22,0)="Y", "N", IF(VLOOKUP($A161,nCino_DMW!$A$1:$AI$358,22,0)="N",  "Y", "")),"")</f>
        <v>Y</v>
      </c>
      <c r="L161" t="str">
        <f>_xlfn.IFNA(IF(VLOOKUP($A161,nCino_DevProc!$A$2:$S$352,8,0)=TRUE(), "Y", "N"),"")</f>
        <v>N</v>
      </c>
      <c r="M161" t="str">
        <f>IFERROR(IF(VLOOKUP($A161,nCino_DevProc!$A$2:$S$352,18,0)=TRUE(), "E", IF(D161="Id", "P", IF(OR(LEFT(G161, 6) = "Lookup", LEFT(G161, 6) ="Master"), "F",""))),"")</f>
        <v/>
      </c>
      <c r="N161" t="str">
        <f>_xlfn.IFNA(IF(VLOOKUP($A161,nCino_DMW!$A$1:$AI$358,4,0)="System generated", "Y", "N"),"")</f>
        <v>Y</v>
      </c>
      <c r="O161" t="str">
        <f>IF(LEFT(G161,6)="lookup", G161,IF(OR(D161=0, IFERROR(VLOOKUP($A161,nCino_DevProc!$A$2:$S$352,18,0),0)=0),"", VLOOKUP($A161,nCino_DevProc!$A$2:$S$352,18,0)))</f>
        <v/>
      </c>
      <c r="P161" t="str">
        <f>IF($B161="","",VLOOKUP($B161,'Object Info'!$A$2:$F$13,3,0))</f>
        <v>rskcsp_ds_spread_record_classification</v>
      </c>
      <c r="Q161" t="str">
        <f t="shared" si="41"/>
        <v>CreatedDate</v>
      </c>
      <c r="R161" t="s">
        <v>158</v>
      </c>
      <c r="S161" t="str">
        <f t="shared" si="42"/>
        <v>Y</v>
      </c>
      <c r="T161" t="str">
        <f>IF($B161="","",VLOOKUP($B161,'Object Info'!$A$2:$F$13,4,0))</f>
        <v>rskcsp_ds_spread_record_classification_staging</v>
      </c>
      <c r="U161" t="str">
        <f t="shared" si="43"/>
        <v>CreatedDate</v>
      </c>
      <c r="V161" t="str">
        <f>IF(OR(LEFT(H161,9)="reference", D161=""),"STRING",VLOOKUP($H161,'DataType Conversion'!$A$8:$I$37,3,0))</f>
        <v>DATETIME</v>
      </c>
      <c r="W161" t="str">
        <f t="shared" si="44"/>
        <v/>
      </c>
      <c r="X161" t="str">
        <f t="shared" si="45"/>
        <v>Y</v>
      </c>
      <c r="Y161" t="str">
        <f t="shared" si="46"/>
        <v/>
      </c>
      <c r="Z161" t="str">
        <f t="shared" si="47"/>
        <v>N</v>
      </c>
      <c r="AA161" t="str">
        <f t="shared" si="48"/>
        <v>Must be populated when changeType = CREATE</v>
      </c>
      <c r="AB161" t="str">
        <f>IF($B161="","",VLOOKUP($B161,'Object Info'!$A$2:$F$13,5,0))</f>
        <v>rskcsp_ds_spread_record_classification_curated</v>
      </c>
      <c r="AC161" t="str">
        <f t="shared" si="49"/>
        <v>CreatedDate</v>
      </c>
      <c r="AD161" t="str">
        <f t="shared" si="50"/>
        <v>DATETIME</v>
      </c>
      <c r="AE161" t="str">
        <f t="shared" si="51"/>
        <v/>
      </c>
      <c r="AF161" t="str">
        <f t="shared" si="52"/>
        <v>Y</v>
      </c>
      <c r="AG161" t="str">
        <f t="shared" si="53"/>
        <v/>
      </c>
      <c r="AH161" t="str">
        <f t="shared" si="54"/>
        <v/>
      </c>
      <c r="AL161" t="str">
        <f>IF($B161="","",VLOOKUP($B161,'Object Info'!$A$2:$F$13,6,0))</f>
        <v>spread_record_classification</v>
      </c>
      <c r="AM161" t="str">
        <f t="shared" si="55"/>
        <v>CreatedDate</v>
      </c>
      <c r="AN161" t="str">
        <f t="shared" si="56"/>
        <v>DATETIME</v>
      </c>
      <c r="AO161" t="str">
        <f t="shared" si="57"/>
        <v/>
      </c>
      <c r="AP161" t="str">
        <f t="shared" si="58"/>
        <v>Y</v>
      </c>
      <c r="AQ161" t="str">
        <f t="shared" si="59"/>
        <v/>
      </c>
    </row>
    <row r="162" spans="1:43" x14ac:dyDescent="0.25">
      <c r="A162" t="str">
        <f t="shared" si="40"/>
        <v>LLC_BI__Spread_Record_Classification__cCurrencyIsoCode</v>
      </c>
      <c r="B162" t="s">
        <v>81</v>
      </c>
      <c r="C162" t="str">
        <f>_xlfn.IFNA(VLOOKUP($A162,nCino_DMW!$A$2:$AI$358,7,0),"")</f>
        <v>Spread Record Classification</v>
      </c>
      <c r="D162" t="s">
        <v>160</v>
      </c>
      <c r="E162" t="str">
        <f>_xlfn.IFNA(VLOOKUP($A162,nCino_DMW!$A$2:$AI$358,9,0),"")</f>
        <v>Currency</v>
      </c>
      <c r="F162" t="str">
        <f>_xlfn.IFNA(VLOOKUP($A162,nCino_DMW!$A$1:$AI$358,12,0),"")</f>
        <v>This is a picklist field that allows the user to select the applicable currency (e.g. GBP, EU, etc.)</v>
      </c>
      <c r="G162" t="str">
        <f>_xlfn.IFNA(IF(VLOOKUP($A162,nCino_DMW!$A$1:$AI$358,13,0)=0,"", VLOOKUP($A162,nCino_DMW!$A$1:$AI$358,13,0)),"")</f>
        <v>Picklist</v>
      </c>
      <c r="H162" t="str">
        <f>_xlfn.IFNA(IF(VLOOKUP($A162,nCino_DevProc!$A$2:$S$352,8,0)=0,"", VLOOKUP($A162,nCino_DevProc!$A$2:$S$352,8,0)),"")</f>
        <v>picklist</v>
      </c>
      <c r="I162" t="str">
        <f>_xlfn.IFNA(IF(VLOOKUP($A162,nCino_DMW!$A$1:$AI$358,2,0)=0,"", VLOOKUP($A162,nCino_DMW!$A$1:$AI$358,2,0)),"")</f>
        <v>See picklist options for lengths</v>
      </c>
      <c r="K162" t="str">
        <f>IFERROR(IF(VLOOKUP($A162,nCino_DMW!$A$1:$AI$358,22,0)="Y", "N", IF(VLOOKUP($A162,nCino_DMW!$A$1:$AI$358,22,0)="N",  "Y", "")),"")</f>
        <v>Y</v>
      </c>
      <c r="L162" t="str">
        <f>_xlfn.IFNA(IF(VLOOKUP($A162,nCino_DevProc!$A$2:$S$352,8,0)=TRUE(), "Y", "N"),"")</f>
        <v>N</v>
      </c>
      <c r="M162" t="str">
        <f>IFERROR(IF(VLOOKUP($A162,nCino_DevProc!$A$2:$S$352,18,0)=TRUE(), "E", IF(D162="Id", "P", IF(OR(LEFT(G162, 6) = "Lookup", LEFT(G162, 6) ="Master"), "F",""))),"")</f>
        <v/>
      </c>
      <c r="N162" t="str">
        <f>_xlfn.IFNA(IF(VLOOKUP($A162,nCino_DMW!$A$1:$AI$358,4,0)="System generated", "Y", "N"),"")</f>
        <v>N</v>
      </c>
      <c r="O162" t="str">
        <f>IF(LEFT(G162,6)="lookup", G162,IF(OR(D162=0, IFERROR(VLOOKUP($A162,nCino_DevProc!$A$2:$S$352,18,0),0)=0),"", VLOOKUP($A162,nCino_DevProc!$A$2:$S$352,18,0)))</f>
        <v/>
      </c>
      <c r="P162" t="str">
        <f>IF($B162="","",VLOOKUP($B162,'Object Info'!$A$2:$F$13,3,0))</f>
        <v>rskcsp_ds_spread_record_classification</v>
      </c>
      <c r="Q162" t="str">
        <f t="shared" si="41"/>
        <v>CurrencyIsoCode</v>
      </c>
      <c r="R162" t="s">
        <v>158</v>
      </c>
      <c r="S162" t="str">
        <f t="shared" si="42"/>
        <v>Y</v>
      </c>
      <c r="T162" t="str">
        <f>IF($B162="","",VLOOKUP($B162,'Object Info'!$A$2:$F$13,4,0))</f>
        <v>rskcsp_ds_spread_record_classification_staging</v>
      </c>
      <c r="U162" t="str">
        <f t="shared" si="43"/>
        <v>CurrencyIsoCode</v>
      </c>
      <c r="V162" t="str">
        <f>IF(OR(LEFT(H162,9)="reference", D162=""),"STRING",VLOOKUP($H162,'DataType Conversion'!$A$8:$I$37,3,0))</f>
        <v>STRING</v>
      </c>
      <c r="W162" t="str">
        <f t="shared" si="44"/>
        <v/>
      </c>
      <c r="X162" t="str">
        <f t="shared" si="45"/>
        <v>Y</v>
      </c>
      <c r="Y162" t="str">
        <f t="shared" si="46"/>
        <v/>
      </c>
      <c r="Z162" t="str">
        <f t="shared" si="47"/>
        <v>Y</v>
      </c>
      <c r="AA162" t="str">
        <f t="shared" si="48"/>
        <v/>
      </c>
      <c r="AB162" t="str">
        <f>IF($B162="","",VLOOKUP($B162,'Object Info'!$A$2:$F$13,5,0))</f>
        <v>rskcsp_ds_spread_record_classification_curated</v>
      </c>
      <c r="AC162" t="str">
        <f t="shared" si="49"/>
        <v>CurrencyIsoCode</v>
      </c>
      <c r="AD162" t="str">
        <f t="shared" si="50"/>
        <v>STRING</v>
      </c>
      <c r="AE162" t="str">
        <f t="shared" si="51"/>
        <v/>
      </c>
      <c r="AF162" t="str">
        <f t="shared" si="52"/>
        <v>Y</v>
      </c>
      <c r="AG162" t="str">
        <f t="shared" si="53"/>
        <v/>
      </c>
      <c r="AH162" t="str">
        <f t="shared" si="54"/>
        <v/>
      </c>
      <c r="AL162" t="str">
        <f>IF($B162="","",VLOOKUP($B162,'Object Info'!$A$2:$F$13,6,0))</f>
        <v>spread_record_classification</v>
      </c>
      <c r="AM162" t="str">
        <f t="shared" si="55"/>
        <v>CurrencyIsoCode</v>
      </c>
      <c r="AN162" t="str">
        <f t="shared" si="56"/>
        <v>STRING</v>
      </c>
      <c r="AO162" t="str">
        <f t="shared" si="57"/>
        <v/>
      </c>
      <c r="AP162" t="str">
        <f t="shared" si="58"/>
        <v>Y</v>
      </c>
      <c r="AQ162" t="str">
        <f t="shared" si="59"/>
        <v/>
      </c>
    </row>
    <row r="163" spans="1:43" x14ac:dyDescent="0.25">
      <c r="A163" t="str">
        <f t="shared" si="40"/>
        <v>LLC_BI__Spread_Record_Classification__cId</v>
      </c>
      <c r="B163" t="s">
        <v>81</v>
      </c>
      <c r="C163" t="str">
        <f>_xlfn.IFNA(VLOOKUP($A163,nCino_DMW!$A$2:$AI$358,7,0),"")</f>
        <v>Spread Record Classification</v>
      </c>
      <c r="D163" t="s">
        <v>143</v>
      </c>
      <c r="E163" t="str">
        <f>_xlfn.IFNA(VLOOKUP($A163,nCino_DMW!$A$2:$AI$358,9,0),"")</f>
        <v>Id</v>
      </c>
      <c r="F163" t="str">
        <f>_xlfn.IFNA(VLOOKUP($A163,nCino_DMW!$A$1:$AI$358,12,0),"")</f>
        <v>Id</v>
      </c>
      <c r="G163" t="str">
        <f>_xlfn.IFNA(IF(VLOOKUP($A163,nCino_DMW!$A$1:$AI$358,13,0)=0,"", VLOOKUP($A163,nCino_DMW!$A$1:$AI$358,13,0)),"")</f>
        <v>Id</v>
      </c>
      <c r="H163" t="str">
        <f>_xlfn.IFNA(IF(VLOOKUP($A163,nCino_DevProc!$A$2:$S$352,8,0)=0,"", VLOOKUP($A163,nCino_DevProc!$A$2:$S$352,8,0)),"")</f>
        <v>id</v>
      </c>
      <c r="I163">
        <f>_xlfn.IFNA(IF(VLOOKUP($A163,nCino_DMW!$A$1:$AI$358,2,0)=0,"", VLOOKUP($A163,nCino_DMW!$A$1:$AI$358,2,0)),"")</f>
        <v>18</v>
      </c>
      <c r="K163" t="str">
        <f>IFERROR(IF(VLOOKUP($A163,nCino_DMW!$A$1:$AI$358,22,0)="Y", "N", IF(VLOOKUP($A163,nCino_DMW!$A$1:$AI$358,22,0)="N",  "Y", "")),"")</f>
        <v>Y</v>
      </c>
      <c r="L163" t="str">
        <f>_xlfn.IFNA(IF(VLOOKUP($A163,nCino_DevProc!$A$2:$S$352,8,0)=TRUE(), "Y", "N"),"")</f>
        <v>N</v>
      </c>
      <c r="M163" t="str">
        <f>IFERROR(IF(VLOOKUP($A163,nCino_DevProc!$A$2:$S$352,18,0)=TRUE(), "E", IF(D163="Id", "P", IF(OR(LEFT(G163, 6) = "Lookup", LEFT(G163, 6) ="Master"), "F",""))),"")</f>
        <v>P</v>
      </c>
      <c r="N163" t="str">
        <f>_xlfn.IFNA(IF(VLOOKUP($A163,nCino_DMW!$A$1:$AI$358,4,0)="System generated", "Y", "N"),"")</f>
        <v>Y</v>
      </c>
      <c r="O163" t="str">
        <f>IF(LEFT(G163,6)="lookup", G163,IF(OR(D163=0, IFERROR(VLOOKUP($A163,nCino_DevProc!$A$2:$S$352,18,0),0)=0),"", VLOOKUP($A163,nCino_DevProc!$A$2:$S$352,18,0)))</f>
        <v/>
      </c>
      <c r="P163" t="str">
        <f>IF($B163="","",VLOOKUP($B163,'Object Info'!$A$2:$F$13,3,0))</f>
        <v>rskcsp_ds_spread_record_classification</v>
      </c>
      <c r="Q163" t="str">
        <f t="shared" si="41"/>
        <v>Id</v>
      </c>
      <c r="R163" t="s">
        <v>158</v>
      </c>
      <c r="S163" t="str">
        <f t="shared" si="42"/>
        <v>N</v>
      </c>
      <c r="T163" t="str">
        <f>IF($B163="","",VLOOKUP($B163,'Object Info'!$A$2:$F$13,4,0))</f>
        <v>rskcsp_ds_spread_record_classification_staging</v>
      </c>
      <c r="U163" t="str">
        <f t="shared" si="43"/>
        <v>Id</v>
      </c>
      <c r="V163" t="str">
        <f>IF(OR(LEFT(H163,9)="reference", D163=""),"STRING",VLOOKUP($H163,'DataType Conversion'!$A$8:$I$37,3,0))</f>
        <v>STRING</v>
      </c>
      <c r="W163" t="str">
        <f t="shared" si="44"/>
        <v/>
      </c>
      <c r="X163" t="str">
        <f t="shared" si="45"/>
        <v>N</v>
      </c>
      <c r="Y163" t="str">
        <f t="shared" si="46"/>
        <v>C</v>
      </c>
      <c r="Z163" t="str">
        <f t="shared" si="47"/>
        <v>N</v>
      </c>
      <c r="AA163" t="str">
        <f t="shared" si="48"/>
        <v/>
      </c>
      <c r="AB163" t="str">
        <f>IF($B163="","",VLOOKUP($B163,'Object Info'!$A$2:$F$13,5,0))</f>
        <v>rskcsp_ds_spread_record_classification_curated</v>
      </c>
      <c r="AC163" t="str">
        <f t="shared" si="49"/>
        <v>Id</v>
      </c>
      <c r="AD163" t="str">
        <f t="shared" si="50"/>
        <v>STRING</v>
      </c>
      <c r="AE163" t="str">
        <f t="shared" si="51"/>
        <v/>
      </c>
      <c r="AF163" t="str">
        <f t="shared" si="52"/>
        <v>N</v>
      </c>
      <c r="AG163" t="str">
        <f t="shared" si="53"/>
        <v>P</v>
      </c>
      <c r="AH163" t="str">
        <f t="shared" si="54"/>
        <v/>
      </c>
      <c r="AL163" t="str">
        <f>IF($B163="","",VLOOKUP($B163,'Object Info'!$A$2:$F$13,6,0))</f>
        <v>spread_record_classification</v>
      </c>
      <c r="AM163" t="str">
        <f t="shared" si="55"/>
        <v>Id</v>
      </c>
      <c r="AN163" t="str">
        <f t="shared" si="56"/>
        <v>STRING</v>
      </c>
      <c r="AO163" t="str">
        <f t="shared" si="57"/>
        <v/>
      </c>
      <c r="AP163" t="str">
        <f t="shared" si="58"/>
        <v>N</v>
      </c>
      <c r="AQ163" t="str">
        <f t="shared" si="59"/>
        <v>P</v>
      </c>
    </row>
    <row r="164" spans="1:43" x14ac:dyDescent="0.25">
      <c r="A164" t="str">
        <f t="shared" si="40"/>
        <v>LLC_BI__Spread_Record_Classification__cLastModifiedById</v>
      </c>
      <c r="B164" t="s">
        <v>81</v>
      </c>
      <c r="C164" t="str">
        <f>_xlfn.IFNA(VLOOKUP($A164,nCino_DMW!$A$2:$AI$358,7,0),"")</f>
        <v>Spread Record Classification</v>
      </c>
      <c r="D164" t="s">
        <v>175</v>
      </c>
      <c r="E164" t="str">
        <f>_xlfn.IFNA(VLOOKUP($A164,nCino_DMW!$A$2:$AI$358,9,0),"")</f>
        <v>Last Modified By</v>
      </c>
      <c r="F164" t="str">
        <f>_xlfn.IFNA(VLOOKUP($A164,nCino_DMW!$A$1:$AI$358,12,0),"")</f>
        <v>Last modified by user.</v>
      </c>
      <c r="G164" t="str">
        <f>_xlfn.IFNA(IF(VLOOKUP($A164,nCino_DMW!$A$1:$AI$358,13,0)=0,"", VLOOKUP($A164,nCino_DMW!$A$1:$AI$358,13,0)),"")</f>
        <v>Lookup(User)</v>
      </c>
      <c r="H164" t="str">
        <f>_xlfn.IFNA(IF(VLOOKUP($A164,nCino_DevProc!$A$2:$S$352,8,0)=0,"", VLOOKUP($A164,nCino_DevProc!$A$2:$S$352,8,0)),"")</f>
        <v>reference(User)</v>
      </c>
      <c r="I164">
        <f>_xlfn.IFNA(IF(VLOOKUP($A164,nCino_DMW!$A$1:$AI$358,2,0)=0,"", VLOOKUP($A164,nCino_DMW!$A$1:$AI$358,2,0)),"")</f>
        <v>18</v>
      </c>
      <c r="K164" t="str">
        <f>IFERROR(IF(VLOOKUP($A164,nCino_DMW!$A$1:$AI$358,22,0)="Y", "N", IF(VLOOKUP($A164,nCino_DMW!$A$1:$AI$358,22,0)="N",  "Y", "")),"")</f>
        <v>Y</v>
      </c>
      <c r="L164" t="str">
        <f>_xlfn.IFNA(IF(VLOOKUP($A164,nCino_DevProc!$A$2:$S$352,8,0)=TRUE(), "Y", "N"),"")</f>
        <v>N</v>
      </c>
      <c r="M164" t="str">
        <f>IFERROR(IF(VLOOKUP($A164,nCino_DevProc!$A$2:$S$352,18,0)=TRUE(), "E", IF(D164="Id", "P", IF(OR(LEFT(G164, 6) = "Lookup", LEFT(G164, 6) ="Master"), "F",""))),"")</f>
        <v>F</v>
      </c>
      <c r="N164" t="str">
        <f>_xlfn.IFNA(IF(VLOOKUP($A164,nCino_DMW!$A$1:$AI$358,4,0)="System generated", "Y", "N"),"")</f>
        <v>Y</v>
      </c>
      <c r="O164" t="str">
        <f>IF(LEFT(G164,6)="lookup", G164,IF(OR(D164=0, IFERROR(VLOOKUP($A164,nCino_DevProc!$A$2:$S$352,18,0),0)=0),"", VLOOKUP($A164,nCino_DevProc!$A$2:$S$352,18,0)))</f>
        <v>Lookup(User)</v>
      </c>
      <c r="P164" t="str">
        <f>IF($B164="","",VLOOKUP($B164,'Object Info'!$A$2:$F$13,3,0))</f>
        <v>rskcsp_ds_spread_record_classification</v>
      </c>
      <c r="Q164" t="str">
        <f t="shared" si="41"/>
        <v>LastModifiedById</v>
      </c>
      <c r="R164" t="s">
        <v>158</v>
      </c>
      <c r="S164" t="str">
        <f t="shared" si="42"/>
        <v>N</v>
      </c>
      <c r="T164" t="str">
        <f>IF($B164="","",VLOOKUP($B164,'Object Info'!$A$2:$F$13,4,0))</f>
        <v>rskcsp_ds_spread_record_classification_staging</v>
      </c>
      <c r="U164" t="str">
        <f t="shared" si="43"/>
        <v>LastModifiedById</v>
      </c>
      <c r="V164" t="str">
        <f>IF(OR(LEFT(H164,9)="reference", D164=""),"STRING",VLOOKUP($H164,'DataType Conversion'!$A$8:$I$37,3,0))</f>
        <v>STRING</v>
      </c>
      <c r="W164" t="str">
        <f t="shared" si="44"/>
        <v/>
      </c>
      <c r="X164" t="str">
        <f t="shared" si="45"/>
        <v>N</v>
      </c>
      <c r="Y164" t="str">
        <f t="shared" si="46"/>
        <v/>
      </c>
      <c r="Z164" t="str">
        <f t="shared" si="47"/>
        <v>N</v>
      </c>
      <c r="AA164" t="str">
        <f t="shared" si="48"/>
        <v/>
      </c>
      <c r="AB164" t="str">
        <f>IF($B164="","",VLOOKUP($B164,'Object Info'!$A$2:$F$13,5,0))</f>
        <v>rskcsp_ds_spread_record_classification_curated</v>
      </c>
      <c r="AC164" t="str">
        <f t="shared" si="49"/>
        <v>LastModifiedById</v>
      </c>
      <c r="AD164" t="str">
        <f t="shared" si="50"/>
        <v>STRING</v>
      </c>
      <c r="AE164" t="str">
        <f t="shared" si="51"/>
        <v/>
      </c>
      <c r="AF164" t="str">
        <f t="shared" si="52"/>
        <v>N</v>
      </c>
      <c r="AG164" t="str">
        <f t="shared" si="53"/>
        <v>F</v>
      </c>
      <c r="AH164" t="str">
        <f t="shared" si="54"/>
        <v/>
      </c>
      <c r="AL164" t="str">
        <f>IF($B164="","",VLOOKUP($B164,'Object Info'!$A$2:$F$13,6,0))</f>
        <v>spread_record_classification</v>
      </c>
      <c r="AM164" t="str">
        <f t="shared" si="55"/>
        <v>LastModifiedById</v>
      </c>
      <c r="AN164" t="str">
        <f t="shared" si="56"/>
        <v>STRING</v>
      </c>
      <c r="AO164" t="str">
        <f t="shared" si="57"/>
        <v/>
      </c>
      <c r="AP164" t="str">
        <f t="shared" si="58"/>
        <v>N</v>
      </c>
      <c r="AQ164" t="str">
        <f t="shared" si="59"/>
        <v>F</v>
      </c>
    </row>
    <row r="165" spans="1:43" x14ac:dyDescent="0.25">
      <c r="A165" t="str">
        <f t="shared" si="40"/>
        <v>LLC_BI__Spread_Record_Classification__cLastModifiedDate</v>
      </c>
      <c r="B165" t="s">
        <v>81</v>
      </c>
      <c r="C165" t="str">
        <f>_xlfn.IFNA(VLOOKUP($A165,nCino_DMW!$A$2:$AI$358,7,0),"")</f>
        <v>Spread Record Classification</v>
      </c>
      <c r="D165" t="s">
        <v>172</v>
      </c>
      <c r="E165" t="str">
        <f>_xlfn.IFNA(VLOOKUP($A165,nCino_DMW!$A$2:$AI$358,9,0),"")</f>
        <v>Last Modified Date</v>
      </c>
      <c r="F165" t="str">
        <f>_xlfn.IFNA(VLOOKUP($A165,nCino_DMW!$A$1:$AI$358,12,0),"")</f>
        <v>Last modified date.</v>
      </c>
      <c r="G165" t="str">
        <f>_xlfn.IFNA(IF(VLOOKUP($A165,nCino_DMW!$A$1:$AI$358,13,0)=0,"", VLOOKUP($A165,nCino_DMW!$A$1:$AI$358,13,0)),"")</f>
        <v>Date Time</v>
      </c>
      <c r="H165" t="str">
        <f>_xlfn.IFNA(IF(VLOOKUP($A165,nCino_DevProc!$A$2:$S$352,8,0)=0,"", VLOOKUP($A165,nCino_DevProc!$A$2:$S$352,8,0)),"")</f>
        <v>datetime</v>
      </c>
      <c r="I165" t="str">
        <f>_xlfn.IFNA(IF(VLOOKUP($A165,nCino_DMW!$A$1:$AI$358,2,0)=0,"", VLOOKUP($A165,nCino_DMW!$A$1:$AI$358,2,0)),"")</f>
        <v/>
      </c>
      <c r="K165" t="str">
        <f>IFERROR(IF(VLOOKUP($A165,nCino_DMW!$A$1:$AI$358,22,0)="Y", "N", IF(VLOOKUP($A165,nCino_DMW!$A$1:$AI$358,22,0)="N",  "Y", "")),"")</f>
        <v>Y</v>
      </c>
      <c r="L165" t="str">
        <f>_xlfn.IFNA(IF(VLOOKUP($A165,nCino_DevProc!$A$2:$S$352,8,0)=TRUE(), "Y", "N"),"")</f>
        <v>N</v>
      </c>
      <c r="M165" t="str">
        <f>IFERROR(IF(VLOOKUP($A165,nCino_DevProc!$A$2:$S$352,18,0)=TRUE(), "E", IF(D165="Id", "P", IF(OR(LEFT(G165, 6) = "Lookup", LEFT(G165, 6) ="Master"), "F",""))),"")</f>
        <v/>
      </c>
      <c r="N165" t="str">
        <f>_xlfn.IFNA(IF(VLOOKUP($A165,nCino_DMW!$A$1:$AI$358,4,0)="System generated", "Y", "N"),"")</f>
        <v>Y</v>
      </c>
      <c r="O165" t="str">
        <f>IF(LEFT(G165,6)="lookup", G165,IF(OR(D165=0, IFERROR(VLOOKUP($A165,nCino_DevProc!$A$2:$S$352,18,0),0)=0),"", VLOOKUP($A165,nCino_DevProc!$A$2:$S$352,18,0)))</f>
        <v/>
      </c>
      <c r="P165" t="str">
        <f>IF($B165="","",VLOOKUP($B165,'Object Info'!$A$2:$F$13,3,0))</f>
        <v>rskcsp_ds_spread_record_classification</v>
      </c>
      <c r="Q165" t="str">
        <f t="shared" si="41"/>
        <v>LastModifiedDate</v>
      </c>
      <c r="R165" t="s">
        <v>158</v>
      </c>
      <c r="S165" t="str">
        <f t="shared" si="42"/>
        <v>N</v>
      </c>
      <c r="T165" t="str">
        <f>IF($B165="","",VLOOKUP($B165,'Object Info'!$A$2:$F$13,4,0))</f>
        <v>rskcsp_ds_spread_record_classification_staging</v>
      </c>
      <c r="U165" t="str">
        <f t="shared" si="43"/>
        <v>LastModifiedDate</v>
      </c>
      <c r="V165" t="str">
        <f>IF(OR(LEFT(H165,9)="reference", D165=""),"STRING",VLOOKUP($H165,'DataType Conversion'!$A$8:$I$37,3,0))</f>
        <v>DATETIME</v>
      </c>
      <c r="W165" t="str">
        <f t="shared" si="44"/>
        <v/>
      </c>
      <c r="X165" t="str">
        <f t="shared" si="45"/>
        <v>N</v>
      </c>
      <c r="Y165" t="str">
        <f t="shared" si="46"/>
        <v>C</v>
      </c>
      <c r="Z165" t="str">
        <f t="shared" si="47"/>
        <v>N</v>
      </c>
      <c r="AA165" t="str">
        <f t="shared" si="48"/>
        <v/>
      </c>
      <c r="AB165" t="str">
        <f>IF($B165="","",VLOOKUP($B165,'Object Info'!$A$2:$F$13,5,0))</f>
        <v>rskcsp_ds_spread_record_classification_curated</v>
      </c>
      <c r="AC165" t="str">
        <f t="shared" si="49"/>
        <v>LastModifiedDate</v>
      </c>
      <c r="AD165" t="str">
        <f t="shared" si="50"/>
        <v>DATETIME</v>
      </c>
      <c r="AE165" t="str">
        <f t="shared" si="51"/>
        <v/>
      </c>
      <c r="AF165" t="str">
        <f t="shared" si="52"/>
        <v>N</v>
      </c>
      <c r="AG165" t="str">
        <f t="shared" si="53"/>
        <v/>
      </c>
      <c r="AH165" t="str">
        <f t="shared" si="54"/>
        <v>Must be latest date for the record id in Staging, and date must be t-1</v>
      </c>
      <c r="AL165" t="str">
        <f>IF($B165="","",VLOOKUP($B165,'Object Info'!$A$2:$F$13,6,0))</f>
        <v>spread_record_classification</v>
      </c>
      <c r="AM165" t="str">
        <f t="shared" si="55"/>
        <v>LastModifiedDate</v>
      </c>
      <c r="AN165" t="str">
        <f t="shared" si="56"/>
        <v>DATETIME</v>
      </c>
      <c r="AO165" t="str">
        <f t="shared" si="57"/>
        <v/>
      </c>
      <c r="AP165" t="str">
        <f t="shared" si="58"/>
        <v>N</v>
      </c>
      <c r="AQ165" t="str">
        <f t="shared" si="59"/>
        <v/>
      </c>
    </row>
    <row r="166" spans="1:43" x14ac:dyDescent="0.25">
      <c r="A166" t="str">
        <f t="shared" si="40"/>
        <v>LLC_BI__Spread_Record_Classification__cLLC_BI__lookupKey__c</v>
      </c>
      <c r="B166" t="s">
        <v>81</v>
      </c>
      <c r="C166" t="str">
        <f>_xlfn.IFNA(VLOOKUP($A166,nCino_DMW!$A$2:$AI$358,7,0),"")</f>
        <v>Spread Record Classification</v>
      </c>
      <c r="D166" t="s">
        <v>192</v>
      </c>
      <c r="E166" t="str">
        <f>_xlfn.IFNA(VLOOKUP($A166,nCino_DMW!$A$2:$AI$358,9,0),"")</f>
        <v>lookupKey</v>
      </c>
      <c r="F166" t="str">
        <f>_xlfn.IFNA(VLOOKUP($A166,nCino_DMW!$A$1:$AI$358,12,0),"")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66" t="str">
        <f>_xlfn.IFNA(IF(VLOOKUP($A166,nCino_DMW!$A$1:$AI$358,13,0)=0,"", VLOOKUP($A166,nCino_DMW!$A$1:$AI$358,13,0)),"")</f>
        <v>Text(External ID) (Unique Case Insensitive)</v>
      </c>
      <c r="H166" t="str">
        <f>_xlfn.IFNA(IF(VLOOKUP($A166,nCino_DevProc!$A$2:$S$352,8,0)=0,"", VLOOKUP($A166,nCino_DevProc!$A$2:$S$352,8,0)),"")</f>
        <v>string</v>
      </c>
      <c r="I166">
        <f>_xlfn.IFNA(IF(VLOOKUP($A166,nCino_DMW!$A$1:$AI$358,2,0)=0,"", VLOOKUP($A166,nCino_DMW!$A$1:$AI$358,2,0)),"")</f>
        <v>255</v>
      </c>
      <c r="K166" t="str">
        <f>IFERROR(IF(VLOOKUP($A166,nCino_DMW!$A$1:$AI$358,22,0)="Y", "N", IF(VLOOKUP($A166,nCino_DMW!$A$1:$AI$358,22,0)="N",  "Y", "")),"")</f>
        <v>Y</v>
      </c>
      <c r="L166" t="str">
        <f>_xlfn.IFNA(IF(VLOOKUP($A166,nCino_DevProc!$A$2:$S$352,8,0)=TRUE(), "Y", "N"),"")</f>
        <v>N</v>
      </c>
      <c r="M166" t="str">
        <f>IFERROR(IF(VLOOKUP($A166,nCino_DevProc!$A$2:$S$352,18,0)=TRUE(), "E", IF(D166="Id", "P", IF(OR(LEFT(G166, 6) = "Lookup", LEFT(G166, 6) ="Master"), "F",""))),"")</f>
        <v/>
      </c>
      <c r="N166" t="str">
        <f>_xlfn.IFNA(IF(VLOOKUP($A166,nCino_DMW!$A$1:$AI$358,4,0)="System generated", "Y", "N"),"")</f>
        <v>N</v>
      </c>
      <c r="O166" t="str">
        <f>IF(LEFT(G166,6)="lookup", G166,IF(OR(D166=0, IFERROR(VLOOKUP($A166,nCino_DevProc!$A$2:$S$352,18,0),0)=0),"", VLOOKUP($A166,nCino_DevProc!$A$2:$S$352,18,0)))</f>
        <v/>
      </c>
      <c r="P166" t="str">
        <f>IF($B166="","",VLOOKUP($B166,'Object Info'!$A$2:$F$13,3,0))</f>
        <v>rskcsp_ds_spread_record_classification</v>
      </c>
      <c r="Q166" t="str">
        <f t="shared" si="41"/>
        <v>LLC_BI__lookupKey__c</v>
      </c>
      <c r="R166" t="s">
        <v>158</v>
      </c>
      <c r="S166" t="str">
        <f t="shared" si="42"/>
        <v>Y</v>
      </c>
      <c r="T166" t="str">
        <f>IF($B166="","",VLOOKUP($B166,'Object Info'!$A$2:$F$13,4,0))</f>
        <v>rskcsp_ds_spread_record_classification_staging</v>
      </c>
      <c r="U166" t="str">
        <f t="shared" si="43"/>
        <v>LLC_BI__lookupKey__c</v>
      </c>
      <c r="V166" t="str">
        <f>IF(OR(LEFT(H166,9)="reference", D166=""),"STRING",VLOOKUP($H166,'DataType Conversion'!$A$8:$I$37,3,0))</f>
        <v>STRING</v>
      </c>
      <c r="W166" t="str">
        <f t="shared" si="44"/>
        <v/>
      </c>
      <c r="X166" t="str">
        <f t="shared" si="45"/>
        <v>Y</v>
      </c>
      <c r="Y166" t="str">
        <f t="shared" si="46"/>
        <v/>
      </c>
      <c r="Z166" t="str">
        <f t="shared" si="47"/>
        <v>N</v>
      </c>
      <c r="AA166" t="str">
        <f t="shared" si="48"/>
        <v/>
      </c>
      <c r="AB166" t="str">
        <f>IF($B166="","",VLOOKUP($B166,'Object Info'!$A$2:$F$13,5,0))</f>
        <v>rskcsp_ds_spread_record_classification_curated</v>
      </c>
      <c r="AC166" t="str">
        <f t="shared" si="49"/>
        <v>LLC_BI__lookupKey__c</v>
      </c>
      <c r="AD166" t="str">
        <f t="shared" si="50"/>
        <v>STRING</v>
      </c>
      <c r="AE166" t="str">
        <f t="shared" si="51"/>
        <v/>
      </c>
      <c r="AF166" t="str">
        <f t="shared" si="52"/>
        <v>Y</v>
      </c>
      <c r="AG166" t="str">
        <f t="shared" si="53"/>
        <v/>
      </c>
      <c r="AH166" t="str">
        <f t="shared" si="54"/>
        <v/>
      </c>
      <c r="AL166" t="str">
        <f>IF($B166="","",VLOOKUP($B166,'Object Info'!$A$2:$F$13,6,0))</f>
        <v>spread_record_classification</v>
      </c>
      <c r="AM166" t="str">
        <f t="shared" si="55"/>
        <v>lookupKey</v>
      </c>
      <c r="AN166" t="str">
        <f t="shared" si="56"/>
        <v>STRING</v>
      </c>
      <c r="AO166" t="str">
        <f t="shared" si="57"/>
        <v/>
      </c>
      <c r="AP166" t="str">
        <f t="shared" si="58"/>
        <v>Y</v>
      </c>
      <c r="AQ166" t="str">
        <f t="shared" si="59"/>
        <v/>
      </c>
    </row>
    <row r="167" spans="1:43" x14ac:dyDescent="0.25">
      <c r="A167" t="str">
        <f t="shared" si="40"/>
        <v>LLC_BI__Spread_Record_Classification__cName</v>
      </c>
      <c r="B167" t="s">
        <v>81</v>
      </c>
      <c r="C167" t="str">
        <f>_xlfn.IFNA(VLOOKUP($A167,nCino_DMW!$A$2:$AI$358,7,0),"")</f>
        <v>Spread Record Classification</v>
      </c>
      <c r="D167" t="s">
        <v>28</v>
      </c>
      <c r="E167" t="str">
        <f>_xlfn.IFNA(VLOOKUP($A167,nCino_DMW!$A$2:$AI$358,9,0),"")</f>
        <v>Spread Record Classification Name</v>
      </c>
      <c r="F167">
        <f>_xlfn.IFNA(VLOOKUP($A167,nCino_DMW!$A$1:$AI$358,12,0),"")</f>
        <v>0</v>
      </c>
      <c r="G167" t="str">
        <f>_xlfn.IFNA(IF(VLOOKUP($A167,nCino_DMW!$A$1:$AI$358,13,0)=0,"", VLOOKUP($A167,nCino_DMW!$A$1:$AI$358,13,0)),"")</f>
        <v>Text</v>
      </c>
      <c r="H167" t="str">
        <f>_xlfn.IFNA(IF(VLOOKUP($A167,nCino_DevProc!$A$2:$S$352,8,0)=0,"", VLOOKUP($A167,nCino_DevProc!$A$2:$S$352,8,0)),"")</f>
        <v>string</v>
      </c>
      <c r="I167">
        <f>_xlfn.IFNA(IF(VLOOKUP($A167,nCino_DMW!$A$1:$AI$358,2,0)=0,"", VLOOKUP($A167,nCino_DMW!$A$1:$AI$358,2,0)),"")</f>
        <v>80</v>
      </c>
      <c r="K167" t="str">
        <f>IFERROR(IF(VLOOKUP($A167,nCino_DMW!$A$1:$AI$358,22,0)="Y", "N", IF(VLOOKUP($A167,nCino_DMW!$A$1:$AI$358,22,0)="N",  "Y", "")),"")</f>
        <v>N</v>
      </c>
      <c r="L167" t="str">
        <f>_xlfn.IFNA(IF(VLOOKUP($A167,nCino_DevProc!$A$2:$S$352,8,0)=TRUE(), "Y", "N"),"")</f>
        <v>N</v>
      </c>
      <c r="M167" t="str">
        <f>IFERROR(IF(VLOOKUP($A167,nCino_DevProc!$A$2:$S$352,18,0)=TRUE(), "E", IF(D167="Id", "P", IF(OR(LEFT(G167, 6) = "Lookup", LEFT(G167, 6) ="Master"), "F",""))),"")</f>
        <v/>
      </c>
      <c r="N167" t="str">
        <f>_xlfn.IFNA(IF(VLOOKUP($A167,nCino_DMW!$A$1:$AI$358,4,0)="System generated", "Y", "N"),"")</f>
        <v>Y</v>
      </c>
      <c r="O167" t="str">
        <f>IF(LEFT(G167,6)="lookup", G167,IF(OR(D167=0, IFERROR(VLOOKUP($A167,nCino_DevProc!$A$2:$S$352,18,0),0)=0),"", VLOOKUP($A167,nCino_DevProc!$A$2:$S$352,18,0)))</f>
        <v/>
      </c>
      <c r="P167" t="str">
        <f>IF($B167="","",VLOOKUP($B167,'Object Info'!$A$2:$F$13,3,0))</f>
        <v>rskcsp_ds_spread_record_classification</v>
      </c>
      <c r="Q167" t="str">
        <f t="shared" si="41"/>
        <v>Name</v>
      </c>
      <c r="R167" t="s">
        <v>158</v>
      </c>
      <c r="S167" t="str">
        <f t="shared" si="42"/>
        <v>Y</v>
      </c>
      <c r="T167" t="str">
        <f>IF($B167="","",VLOOKUP($B167,'Object Info'!$A$2:$F$13,4,0))</f>
        <v>rskcsp_ds_spread_record_classification_staging</v>
      </c>
      <c r="U167" t="str">
        <f t="shared" si="43"/>
        <v>Name</v>
      </c>
      <c r="V167" t="str">
        <f>IF(OR(LEFT(H167,9)="reference", D167=""),"STRING",VLOOKUP($H167,'DataType Conversion'!$A$8:$I$37,3,0))</f>
        <v>STRING</v>
      </c>
      <c r="W167" t="str">
        <f t="shared" si="44"/>
        <v/>
      </c>
      <c r="X167" t="str">
        <f t="shared" si="45"/>
        <v>Y</v>
      </c>
      <c r="Y167" t="str">
        <f t="shared" si="46"/>
        <v/>
      </c>
      <c r="Z167" t="str">
        <f t="shared" si="47"/>
        <v>N</v>
      </c>
      <c r="AA167" t="str">
        <f t="shared" si="48"/>
        <v/>
      </c>
      <c r="AB167" t="str">
        <f>IF($B167="","",VLOOKUP($B167,'Object Info'!$A$2:$F$13,5,0))</f>
        <v>rskcsp_ds_spread_record_classification_curated</v>
      </c>
      <c r="AC167" t="str">
        <f t="shared" si="49"/>
        <v>Name</v>
      </c>
      <c r="AD167" t="str">
        <f t="shared" si="50"/>
        <v>STRING</v>
      </c>
      <c r="AE167" t="str">
        <f t="shared" si="51"/>
        <v/>
      </c>
      <c r="AF167" t="str">
        <f t="shared" si="52"/>
        <v>Y</v>
      </c>
      <c r="AG167" t="str">
        <f t="shared" si="53"/>
        <v/>
      </c>
      <c r="AH167" t="str">
        <f t="shared" si="54"/>
        <v/>
      </c>
      <c r="AL167" t="str">
        <f>IF($B167="","",VLOOKUP($B167,'Object Info'!$A$2:$F$13,6,0))</f>
        <v>spread_record_classification</v>
      </c>
      <c r="AM167" t="str">
        <f t="shared" si="55"/>
        <v>Name</v>
      </c>
      <c r="AN167" t="str">
        <f t="shared" si="56"/>
        <v>STRING</v>
      </c>
      <c r="AO167" t="str">
        <f t="shared" si="57"/>
        <v/>
      </c>
      <c r="AP167" t="str">
        <f t="shared" si="58"/>
        <v>Y</v>
      </c>
      <c r="AQ167" t="str">
        <f t="shared" si="59"/>
        <v/>
      </c>
    </row>
    <row r="168" spans="1:43" x14ac:dyDescent="0.25">
      <c r="A168" t="str">
        <f t="shared" si="40"/>
        <v>LLC_BI__Spread_Record_Classification__cLLC_BI__Spread_Statement_Record__c</v>
      </c>
      <c r="B168" t="s">
        <v>81</v>
      </c>
      <c r="C168" t="str">
        <f>_xlfn.IFNA(VLOOKUP($A168,nCino_DMW!$A$2:$AI$358,7,0),"")</f>
        <v>Spread Record Classification</v>
      </c>
      <c r="D168" t="s">
        <v>90</v>
      </c>
      <c r="E168" t="str">
        <f>_xlfn.IFNA(VLOOKUP($A168,nCino_DMW!$A$2:$AI$358,9,0),"")</f>
        <v>Spread Statement Record</v>
      </c>
      <c r="F168" t="str">
        <f>_xlfn.IFNA(VLOOKUP($A168,nCino_DMW!$A$1:$AI$358,12,0),"")</f>
        <v>The Spread Statement Record that is being classified.</v>
      </c>
      <c r="G168" t="str">
        <f>_xlfn.IFNA(IF(VLOOKUP($A168,nCino_DMW!$A$1:$AI$358,13,0)=0,"", VLOOKUP($A168,nCino_DMW!$A$1:$AI$358,13,0)),"")</f>
        <v>Master-Detail(Spread Statement Record)</v>
      </c>
      <c r="H168" t="str">
        <f>_xlfn.IFNA(IF(VLOOKUP($A168,nCino_DevProc!$A$2:$S$352,8,0)=0,"", VLOOKUP($A168,nCino_DevProc!$A$2:$S$352,8,0)),"")</f>
        <v>reference(LLC_BI__Spread_Statement_Record__c)</v>
      </c>
      <c r="I168">
        <f>_xlfn.IFNA(IF(VLOOKUP($A168,nCino_DMW!$A$1:$AI$358,2,0)=0,"", VLOOKUP($A168,nCino_DMW!$A$1:$AI$358,2,0)),"")</f>
        <v>18</v>
      </c>
      <c r="K168" t="str">
        <f>IFERROR(IF(VLOOKUP($A168,nCino_DMW!$A$1:$AI$358,22,0)="Y", "N", IF(VLOOKUP($A168,nCino_DMW!$A$1:$AI$358,22,0)="N",  "Y", "")),"")</f>
        <v>N</v>
      </c>
      <c r="L168" t="str">
        <f>_xlfn.IFNA(IF(VLOOKUP($A168,nCino_DevProc!$A$2:$S$352,8,0)=TRUE(), "Y", "N"),"")</f>
        <v>N</v>
      </c>
      <c r="M168" t="str">
        <f>IFERROR(IF(VLOOKUP($A168,nCino_DevProc!$A$2:$S$352,18,0)=TRUE(), "E", IF(D168="Id", "P", IF(OR(LEFT(G168, 6) = "Lookup", LEFT(G168, 6) ="Master"), "F",""))),"")</f>
        <v>F</v>
      </c>
      <c r="N168" t="str">
        <f>_xlfn.IFNA(IF(VLOOKUP($A168,nCino_DMW!$A$1:$AI$358,4,0)="System generated", "Y", "N"),"")</f>
        <v>N</v>
      </c>
      <c r="O168" t="str">
        <f>IF(LEFT(G168,6)="lookup", G168,IF(OR(D168=0, IFERROR(VLOOKUP($A168,nCino_DevProc!$A$2:$S$352,18,0),0)=0),"", VLOOKUP($A168,nCino_DevProc!$A$2:$S$352,18,0)))</f>
        <v/>
      </c>
      <c r="P168" t="str">
        <f>IF($B168="","",VLOOKUP($B168,'Object Info'!$A$2:$F$13,3,0))</f>
        <v>rskcsp_ds_spread_record_classification</v>
      </c>
      <c r="Q168" t="str">
        <f t="shared" si="41"/>
        <v>LLC_BI__Spread_Statement_Record__c</v>
      </c>
      <c r="R168" t="s">
        <v>158</v>
      </c>
      <c r="S168" t="str">
        <f t="shared" si="42"/>
        <v>Y</v>
      </c>
      <c r="T168" t="str">
        <f>IF($B168="","",VLOOKUP($B168,'Object Info'!$A$2:$F$13,4,0))</f>
        <v>rskcsp_ds_spread_record_classification_staging</v>
      </c>
      <c r="U168" t="str">
        <f t="shared" si="43"/>
        <v>LLC_BI__Spread_Statement_Record__c</v>
      </c>
      <c r="V168" t="str">
        <f>IF(OR(LEFT(H168,9)="reference", D168=""),"STRING",VLOOKUP($H168,'DataType Conversion'!$A$8:$I$37,3,0))</f>
        <v>STRING</v>
      </c>
      <c r="W168" t="str">
        <f t="shared" si="44"/>
        <v/>
      </c>
      <c r="X168" t="str">
        <f t="shared" si="45"/>
        <v>Y</v>
      </c>
      <c r="Y168" t="str">
        <f t="shared" si="46"/>
        <v/>
      </c>
      <c r="Z168" t="str">
        <f t="shared" si="47"/>
        <v>N</v>
      </c>
      <c r="AA168" t="str">
        <f t="shared" si="48"/>
        <v/>
      </c>
      <c r="AB168" t="str">
        <f>IF($B168="","",VLOOKUP($B168,'Object Info'!$A$2:$F$13,5,0))</f>
        <v>rskcsp_ds_spread_record_classification_curated</v>
      </c>
      <c r="AC168" t="str">
        <f t="shared" si="49"/>
        <v>LLC_BI__Spread_Statement_Record__c</v>
      </c>
      <c r="AD168" t="str">
        <f t="shared" si="50"/>
        <v>STRING</v>
      </c>
      <c r="AE168" t="str">
        <f t="shared" si="51"/>
        <v/>
      </c>
      <c r="AF168" t="str">
        <f t="shared" si="52"/>
        <v>Y</v>
      </c>
      <c r="AG168" t="str">
        <f t="shared" si="53"/>
        <v>F</v>
      </c>
      <c r="AH168" t="str">
        <f t="shared" si="54"/>
        <v/>
      </c>
      <c r="AL168" t="str">
        <f>IF($B168="","",VLOOKUP($B168,'Object Info'!$A$2:$F$13,6,0))</f>
        <v>spread_record_classification</v>
      </c>
      <c r="AM168" t="str">
        <f t="shared" si="55"/>
        <v>Spread_Statement_Record</v>
      </c>
      <c r="AN168" t="str">
        <f t="shared" si="56"/>
        <v>STRING</v>
      </c>
      <c r="AO168" t="str">
        <f t="shared" si="57"/>
        <v/>
      </c>
      <c r="AP168" t="str">
        <f t="shared" si="58"/>
        <v>Y</v>
      </c>
      <c r="AQ168" t="str">
        <f t="shared" si="59"/>
        <v>F</v>
      </c>
    </row>
    <row r="169" spans="1:43" x14ac:dyDescent="0.25">
      <c r="A169" t="str">
        <f t="shared" si="40"/>
        <v>LLC_BI__Spread_Record_Total_Classification__cLLC_BI__Classification__c</v>
      </c>
      <c r="B169" t="s">
        <v>84</v>
      </c>
      <c r="C169" t="str">
        <f>_xlfn.IFNA(VLOOKUP($A169,nCino_DMW!$A$2:$AI$358,7,0),"")</f>
        <v>Spread Record Total Classification</v>
      </c>
      <c r="D169" t="s">
        <v>68</v>
      </c>
      <c r="E169" t="str">
        <f>_xlfn.IFNA(VLOOKUP($A169,nCino_DMW!$A$2:$AI$358,9,0),"")</f>
        <v>Classification</v>
      </c>
      <c r="F169" t="str">
        <f>_xlfn.IFNA(VLOOKUP($A169,nCino_DMW!$A$1:$AI$358,12,0),"")</f>
        <v>Classification of the Spread Statement Total Group.</v>
      </c>
      <c r="G169" t="str">
        <f>_xlfn.IFNA(IF(VLOOKUP($A169,nCino_DMW!$A$1:$AI$358,13,0)=0,"", VLOOKUP($A169,nCino_DMW!$A$1:$AI$358,13,0)),"")</f>
        <v>Master-Detail(Classification)</v>
      </c>
      <c r="H169" t="str">
        <f>_xlfn.IFNA(IF(VLOOKUP($A169,nCino_DevProc!$A$2:$S$352,8,0)=0,"", VLOOKUP($A169,nCino_DevProc!$A$2:$S$352,8,0)),"")</f>
        <v>reference(LLC_BI__Classification__c)</v>
      </c>
      <c r="I169" t="str">
        <f>_xlfn.IFNA(IF(VLOOKUP($A169,nCino_DMW!$A$1:$AI$358,2,0)=0,"", VLOOKUP($A169,nCino_DMW!$A$1:$AI$358,2,0)),"")</f>
        <v/>
      </c>
      <c r="K169" t="str">
        <f>IFERROR(IF(VLOOKUP($A169,nCino_DMW!$A$1:$AI$358,22,0)="Y", "N", IF(VLOOKUP($A169,nCino_DMW!$A$1:$AI$358,22,0)="N",  "Y", "")),"")</f>
        <v>N</v>
      </c>
      <c r="L169" t="str">
        <f>_xlfn.IFNA(IF(VLOOKUP($A169,nCino_DevProc!$A$2:$S$352,8,0)=TRUE(), "Y", "N"),"")</f>
        <v>N</v>
      </c>
      <c r="M169" t="str">
        <f>IFERROR(IF(VLOOKUP($A169,nCino_DevProc!$A$2:$S$352,18,0)=TRUE(), "E", IF(D169="Id", "P", IF(OR(LEFT(G169, 6) = "Lookup", LEFT(G169, 6) ="Master"), "F",""))),"")</f>
        <v>F</v>
      </c>
      <c r="N169" t="str">
        <f>_xlfn.IFNA(IF(VLOOKUP($A169,nCino_DMW!$A$1:$AI$358,4,0)="System generated", "Y", "N"),"")</f>
        <v>N</v>
      </c>
      <c r="O169" t="str">
        <f>IF(LEFT(G169,6)="lookup", G169,IF(OR(D169=0, IFERROR(VLOOKUP($A169,nCino_DevProc!$A$2:$S$352,18,0),0)=0),"", VLOOKUP($A169,nCino_DevProc!$A$2:$S$352,18,0)))</f>
        <v/>
      </c>
      <c r="P169" t="str">
        <f>IF($B169="","",VLOOKUP($B169,'Object Info'!$A$2:$F$13,3,0))</f>
        <v>rskcsp_ds_spread_record_total_classification</v>
      </c>
      <c r="Q169" t="str">
        <f t="shared" si="41"/>
        <v>LLC_BI__Classification__c</v>
      </c>
      <c r="R169" t="s">
        <v>158</v>
      </c>
      <c r="S169" t="str">
        <f t="shared" si="42"/>
        <v>Y</v>
      </c>
      <c r="T169" t="str">
        <f>IF($B169="","",VLOOKUP($B169,'Object Info'!$A$2:$F$13,4,0))</f>
        <v>rskcsp_ds_spread_record_total_classification_staging</v>
      </c>
      <c r="U169" t="str">
        <f t="shared" si="43"/>
        <v>LLC_BI__Classification__c</v>
      </c>
      <c r="V169" t="str">
        <f>IF(OR(LEFT(H169,9)="reference", D169=""),"STRING",VLOOKUP($H169,'DataType Conversion'!$A$8:$I$37,3,0))</f>
        <v>STRING</v>
      </c>
      <c r="W169" t="str">
        <f t="shared" si="44"/>
        <v/>
      </c>
      <c r="X169" t="str">
        <f t="shared" si="45"/>
        <v>Y</v>
      </c>
      <c r="Y169" t="str">
        <f t="shared" si="46"/>
        <v/>
      </c>
      <c r="Z169" t="str">
        <f t="shared" si="47"/>
        <v>N</v>
      </c>
      <c r="AA169" t="str">
        <f t="shared" si="48"/>
        <v/>
      </c>
      <c r="AB169" t="str">
        <f>IF($B169="","",VLOOKUP($B169,'Object Info'!$A$2:$F$13,5,0))</f>
        <v>rskcsp_ds_spread_record_total_classification_curated</v>
      </c>
      <c r="AC169" t="str">
        <f t="shared" si="49"/>
        <v>LLC_BI__Classification__c</v>
      </c>
      <c r="AD169" t="str">
        <f t="shared" si="50"/>
        <v>STRING</v>
      </c>
      <c r="AE169" t="str">
        <f t="shared" si="51"/>
        <v/>
      </c>
      <c r="AF169" t="str">
        <f t="shared" si="52"/>
        <v>Y</v>
      </c>
      <c r="AG169" t="str">
        <f t="shared" si="53"/>
        <v>F</v>
      </c>
      <c r="AH169" t="str">
        <f t="shared" si="54"/>
        <v/>
      </c>
      <c r="AL169" t="str">
        <f>IF($B169="","",VLOOKUP($B169,'Object Info'!$A$2:$F$13,6,0))</f>
        <v>spread_record_total_classification</v>
      </c>
      <c r="AM169" t="str">
        <f t="shared" si="55"/>
        <v>Classification</v>
      </c>
      <c r="AN169" t="str">
        <f t="shared" si="56"/>
        <v>STRING</v>
      </c>
      <c r="AO169" t="str">
        <f t="shared" si="57"/>
        <v/>
      </c>
      <c r="AP169" t="str">
        <f t="shared" si="58"/>
        <v>Y</v>
      </c>
      <c r="AQ169" t="str">
        <f t="shared" si="59"/>
        <v>F</v>
      </c>
    </row>
    <row r="170" spans="1:43" x14ac:dyDescent="0.25">
      <c r="A170" t="str">
        <f t="shared" si="40"/>
        <v>LLC_BI__Spread_Record_Total_Classification__cCreatedById</v>
      </c>
      <c r="B170" t="s">
        <v>84</v>
      </c>
      <c r="C170" t="str">
        <f>_xlfn.IFNA(VLOOKUP($A170,nCino_DMW!$A$2:$AI$358,7,0),"")</f>
        <v>Spread Record Total Classification</v>
      </c>
      <c r="D170" t="s">
        <v>168</v>
      </c>
      <c r="E170" t="str">
        <f>_xlfn.IFNA(VLOOKUP($A170,nCino_DMW!$A$2:$AI$358,9,0),"")</f>
        <v>Created By</v>
      </c>
      <c r="F170" t="str">
        <f>_xlfn.IFNA(VLOOKUP($A170,nCino_DMW!$A$1:$AI$358,12,0),"")</f>
        <v>Record created by user.</v>
      </c>
      <c r="G170" t="str">
        <f>_xlfn.IFNA(IF(VLOOKUP($A170,nCino_DMW!$A$1:$AI$358,13,0)=0,"", VLOOKUP($A170,nCino_DMW!$A$1:$AI$358,13,0)),"")</f>
        <v>Lookup(User)</v>
      </c>
      <c r="H170" t="str">
        <f>_xlfn.IFNA(IF(VLOOKUP($A170,nCino_DevProc!$A$2:$S$352,8,0)=0,"", VLOOKUP($A170,nCino_DevProc!$A$2:$S$352,8,0)),"")</f>
        <v>reference(User)</v>
      </c>
      <c r="I170" t="str">
        <f>_xlfn.IFNA(IF(VLOOKUP($A170,nCino_DMW!$A$1:$AI$358,2,0)=0,"", VLOOKUP($A170,nCino_DMW!$A$1:$AI$358,2,0)),"")</f>
        <v/>
      </c>
      <c r="K170" t="str">
        <f>IFERROR(IF(VLOOKUP($A170,nCino_DMW!$A$1:$AI$358,22,0)="Y", "N", IF(VLOOKUP($A170,nCino_DMW!$A$1:$AI$358,22,0)="N",  "Y", "")),"")</f>
        <v>Y</v>
      </c>
      <c r="L170" t="str">
        <f>_xlfn.IFNA(IF(VLOOKUP($A170,nCino_DevProc!$A$2:$S$352,8,0)=TRUE(), "Y", "N"),"")</f>
        <v>N</v>
      </c>
      <c r="M170" t="str">
        <f>IFERROR(IF(VLOOKUP($A170,nCino_DevProc!$A$2:$S$352,18,0)=TRUE(), "E", IF(D170="Id", "P", IF(OR(LEFT(G170, 6) = "Lookup", LEFT(G170, 6) ="Master"), "F",""))),"")</f>
        <v>F</v>
      </c>
      <c r="N170" t="str">
        <f>_xlfn.IFNA(IF(VLOOKUP($A170,nCino_DMW!$A$1:$AI$358,4,0)="System generated", "Y", "N"),"")</f>
        <v>Y</v>
      </c>
      <c r="O170" t="str">
        <f>IF(LEFT(G170,6)="lookup", G170,IF(OR(D170=0, IFERROR(VLOOKUP($A170,nCino_DevProc!$A$2:$S$352,18,0),0)=0),"", VLOOKUP($A170,nCino_DevProc!$A$2:$S$352,18,0)))</f>
        <v>Lookup(User)</v>
      </c>
      <c r="P170" t="str">
        <f>IF($B170="","",VLOOKUP($B170,'Object Info'!$A$2:$F$13,3,0))</f>
        <v>rskcsp_ds_spread_record_total_classification</v>
      </c>
      <c r="Q170" t="str">
        <f t="shared" si="41"/>
        <v>CreatedById</v>
      </c>
      <c r="R170" t="s">
        <v>158</v>
      </c>
      <c r="S170" t="str">
        <f t="shared" si="42"/>
        <v>Y</v>
      </c>
      <c r="T170" t="str">
        <f>IF($B170="","",VLOOKUP($B170,'Object Info'!$A$2:$F$13,4,0))</f>
        <v>rskcsp_ds_spread_record_total_classification_staging</v>
      </c>
      <c r="U170" t="str">
        <f t="shared" si="43"/>
        <v>CreatedById</v>
      </c>
      <c r="V170" t="str">
        <f>IF(OR(LEFT(H170,9)="reference", D170=""),"STRING",VLOOKUP($H170,'DataType Conversion'!$A$8:$I$37,3,0))</f>
        <v>STRING</v>
      </c>
      <c r="W170" t="str">
        <f t="shared" si="44"/>
        <v/>
      </c>
      <c r="X170" t="str">
        <f t="shared" si="45"/>
        <v>Y</v>
      </c>
      <c r="Y170" t="str">
        <f t="shared" si="46"/>
        <v/>
      </c>
      <c r="Z170" t="str">
        <f t="shared" si="47"/>
        <v>N</v>
      </c>
      <c r="AA170" t="str">
        <f t="shared" si="48"/>
        <v>Must be populated when changeType = CREATE</v>
      </c>
      <c r="AB170" t="str">
        <f>IF($B170="","",VLOOKUP($B170,'Object Info'!$A$2:$F$13,5,0))</f>
        <v>rskcsp_ds_spread_record_total_classification_curated</v>
      </c>
      <c r="AC170" t="str">
        <f t="shared" si="49"/>
        <v>CreatedById</v>
      </c>
      <c r="AD170" t="str">
        <f t="shared" si="50"/>
        <v>STRING</v>
      </c>
      <c r="AE170" t="str">
        <f t="shared" si="51"/>
        <v/>
      </c>
      <c r="AF170" t="str">
        <f t="shared" si="52"/>
        <v>Y</v>
      </c>
      <c r="AG170" t="str">
        <f t="shared" si="53"/>
        <v>F</v>
      </c>
      <c r="AH170" t="str">
        <f t="shared" si="54"/>
        <v/>
      </c>
      <c r="AL170" t="str">
        <f>IF($B170="","",VLOOKUP($B170,'Object Info'!$A$2:$F$13,6,0))</f>
        <v>spread_record_total_classification</v>
      </c>
      <c r="AM170" t="str">
        <f t="shared" si="55"/>
        <v>CreatedById</v>
      </c>
      <c r="AN170" t="str">
        <f t="shared" si="56"/>
        <v>STRING</v>
      </c>
      <c r="AO170" t="str">
        <f t="shared" si="57"/>
        <v/>
      </c>
      <c r="AP170" t="str">
        <f t="shared" si="58"/>
        <v>Y</v>
      </c>
      <c r="AQ170" t="str">
        <f t="shared" si="59"/>
        <v>F</v>
      </c>
    </row>
    <row r="171" spans="1:43" x14ac:dyDescent="0.25">
      <c r="A171" t="str">
        <f t="shared" si="40"/>
        <v>LLC_BI__Spread_Record_Total_Classification__cCreatedDate</v>
      </c>
      <c r="B171" t="s">
        <v>84</v>
      </c>
      <c r="C171" t="str">
        <f>_xlfn.IFNA(VLOOKUP($A171,nCino_DMW!$A$2:$AI$358,7,0),"")</f>
        <v>Spread Record Total Classification</v>
      </c>
      <c r="D171" t="s">
        <v>164</v>
      </c>
      <c r="E171" t="str">
        <f>_xlfn.IFNA(VLOOKUP($A171,nCino_DMW!$A$2:$AI$358,9,0),"")</f>
        <v>Created Date</v>
      </c>
      <c r="F171" t="str">
        <f>_xlfn.IFNA(VLOOKUP($A171,nCino_DMW!$A$1:$AI$358,12,0),"")</f>
        <v>Record created date.</v>
      </c>
      <c r="G171" t="str">
        <f>_xlfn.IFNA(IF(VLOOKUP($A171,nCino_DMW!$A$1:$AI$358,13,0)=0,"", VLOOKUP($A171,nCino_DMW!$A$1:$AI$358,13,0)),"")</f>
        <v>Date Time</v>
      </c>
      <c r="H171" t="str">
        <f>_xlfn.IFNA(IF(VLOOKUP($A171,nCino_DevProc!$A$2:$S$352,8,0)=0,"", VLOOKUP($A171,nCino_DevProc!$A$2:$S$352,8,0)),"")</f>
        <v>datetime</v>
      </c>
      <c r="I171" t="str">
        <f>_xlfn.IFNA(IF(VLOOKUP($A171,nCino_DMW!$A$1:$AI$358,2,0)=0,"", VLOOKUP($A171,nCino_DMW!$A$1:$AI$358,2,0)),"")</f>
        <v/>
      </c>
      <c r="K171" t="str">
        <f>IFERROR(IF(VLOOKUP($A171,nCino_DMW!$A$1:$AI$358,22,0)="Y", "N", IF(VLOOKUP($A171,nCino_DMW!$A$1:$AI$358,22,0)="N",  "Y", "")),"")</f>
        <v>Y</v>
      </c>
      <c r="L171" t="str">
        <f>_xlfn.IFNA(IF(VLOOKUP($A171,nCino_DevProc!$A$2:$S$352,8,0)=TRUE(), "Y", "N"),"")</f>
        <v>N</v>
      </c>
      <c r="M171" t="str">
        <f>IFERROR(IF(VLOOKUP($A171,nCino_DevProc!$A$2:$S$352,18,0)=TRUE(), "E", IF(D171="Id", "P", IF(OR(LEFT(G171, 6) = "Lookup", LEFT(G171, 6) ="Master"), "F",""))),"")</f>
        <v/>
      </c>
      <c r="N171" t="str">
        <f>_xlfn.IFNA(IF(VLOOKUP($A171,nCino_DMW!$A$1:$AI$358,4,0)="System generated", "Y", "N"),"")</f>
        <v>Y</v>
      </c>
      <c r="O171" t="str">
        <f>IF(LEFT(G171,6)="lookup", G171,IF(OR(D171=0, IFERROR(VLOOKUP($A171,nCino_DevProc!$A$2:$S$352,18,0),0)=0),"", VLOOKUP($A171,nCino_DevProc!$A$2:$S$352,18,0)))</f>
        <v/>
      </c>
      <c r="P171" t="str">
        <f>IF($B171="","",VLOOKUP($B171,'Object Info'!$A$2:$F$13,3,0))</f>
        <v>rskcsp_ds_spread_record_total_classification</v>
      </c>
      <c r="Q171" t="str">
        <f t="shared" si="41"/>
        <v>CreatedDate</v>
      </c>
      <c r="R171" t="s">
        <v>158</v>
      </c>
      <c r="S171" t="str">
        <f t="shared" si="42"/>
        <v>Y</v>
      </c>
      <c r="T171" t="str">
        <f>IF($B171="","",VLOOKUP($B171,'Object Info'!$A$2:$F$13,4,0))</f>
        <v>rskcsp_ds_spread_record_total_classification_staging</v>
      </c>
      <c r="U171" t="str">
        <f t="shared" si="43"/>
        <v>CreatedDate</v>
      </c>
      <c r="V171" t="str">
        <f>IF(OR(LEFT(H171,9)="reference", D171=""),"STRING",VLOOKUP($H171,'DataType Conversion'!$A$8:$I$37,3,0))</f>
        <v>DATETIME</v>
      </c>
      <c r="W171" t="str">
        <f t="shared" si="44"/>
        <v/>
      </c>
      <c r="X171" t="str">
        <f t="shared" si="45"/>
        <v>Y</v>
      </c>
      <c r="Y171" t="str">
        <f t="shared" si="46"/>
        <v/>
      </c>
      <c r="Z171" t="str">
        <f t="shared" si="47"/>
        <v>N</v>
      </c>
      <c r="AA171" t="str">
        <f t="shared" si="48"/>
        <v>Must be populated when changeType = CREATE</v>
      </c>
      <c r="AB171" t="str">
        <f>IF($B171="","",VLOOKUP($B171,'Object Info'!$A$2:$F$13,5,0))</f>
        <v>rskcsp_ds_spread_record_total_classification_curated</v>
      </c>
      <c r="AC171" t="str">
        <f t="shared" si="49"/>
        <v>CreatedDate</v>
      </c>
      <c r="AD171" t="str">
        <f t="shared" si="50"/>
        <v>DATETIME</v>
      </c>
      <c r="AE171" t="str">
        <f t="shared" si="51"/>
        <v/>
      </c>
      <c r="AF171" t="str">
        <f t="shared" si="52"/>
        <v>Y</v>
      </c>
      <c r="AG171" t="str">
        <f t="shared" si="53"/>
        <v/>
      </c>
      <c r="AH171" t="str">
        <f t="shared" si="54"/>
        <v/>
      </c>
      <c r="AL171" t="str">
        <f>IF($B171="","",VLOOKUP($B171,'Object Info'!$A$2:$F$13,6,0))</f>
        <v>spread_record_total_classification</v>
      </c>
      <c r="AM171" t="str">
        <f t="shared" si="55"/>
        <v>CreatedDate</v>
      </c>
      <c r="AN171" t="str">
        <f t="shared" si="56"/>
        <v>DATETIME</v>
      </c>
      <c r="AO171" t="str">
        <f t="shared" si="57"/>
        <v/>
      </c>
      <c r="AP171" t="str">
        <f t="shared" si="58"/>
        <v>Y</v>
      </c>
      <c r="AQ171" t="str">
        <f t="shared" si="59"/>
        <v/>
      </c>
    </row>
    <row r="172" spans="1:43" x14ac:dyDescent="0.25">
      <c r="A172" t="str">
        <f t="shared" si="40"/>
        <v>LLC_BI__Spread_Record_Total_Classification__cCurrencyIsoCode</v>
      </c>
      <c r="B172" t="s">
        <v>84</v>
      </c>
      <c r="C172" t="str">
        <f>_xlfn.IFNA(VLOOKUP($A172,nCino_DMW!$A$2:$AI$358,7,0),"")</f>
        <v>Spread Record Total Classification</v>
      </c>
      <c r="D172" t="s">
        <v>160</v>
      </c>
      <c r="E172" t="str">
        <f>_xlfn.IFNA(VLOOKUP($A172,nCino_DMW!$A$2:$AI$358,9,0),"")</f>
        <v>Currency</v>
      </c>
      <c r="F172" t="str">
        <f>_xlfn.IFNA(VLOOKUP($A172,nCino_DMW!$A$1:$AI$358,12,0),"")</f>
        <v>This is a picklist field that allows the user to select the applicable currency (e.g. GBP, EU, etc.)</v>
      </c>
      <c r="G172" t="str">
        <f>_xlfn.IFNA(IF(VLOOKUP($A172,nCino_DMW!$A$1:$AI$358,13,0)=0,"", VLOOKUP($A172,nCino_DMW!$A$1:$AI$358,13,0)),"")</f>
        <v>Picklist</v>
      </c>
      <c r="H172" t="str">
        <f>_xlfn.IFNA(IF(VLOOKUP($A172,nCino_DevProc!$A$2:$S$352,8,0)=0,"", VLOOKUP($A172,nCino_DevProc!$A$2:$S$352,8,0)),"")</f>
        <v>picklist</v>
      </c>
      <c r="I172" t="str">
        <f>_xlfn.IFNA(IF(VLOOKUP($A172,nCino_DMW!$A$1:$AI$358,2,0)=0,"", VLOOKUP($A172,nCino_DMW!$A$1:$AI$358,2,0)),"")</f>
        <v/>
      </c>
      <c r="K172" t="str">
        <f>IFERROR(IF(VLOOKUP($A172,nCino_DMW!$A$1:$AI$358,22,0)="Y", "N", IF(VLOOKUP($A172,nCino_DMW!$A$1:$AI$358,22,0)="N",  "Y", "")),"")</f>
        <v>Y</v>
      </c>
      <c r="L172" t="str">
        <f>_xlfn.IFNA(IF(VLOOKUP($A172,nCino_DevProc!$A$2:$S$352,8,0)=TRUE(), "Y", "N"),"")</f>
        <v>N</v>
      </c>
      <c r="M172" t="str">
        <f>IFERROR(IF(VLOOKUP($A172,nCino_DevProc!$A$2:$S$352,18,0)=TRUE(), "E", IF(D172="Id", "P", IF(OR(LEFT(G172, 6) = "Lookup", LEFT(G172, 6) ="Master"), "F",""))),"")</f>
        <v/>
      </c>
      <c r="N172" t="str">
        <f>_xlfn.IFNA(IF(VLOOKUP($A172,nCino_DMW!$A$1:$AI$358,4,0)="System generated", "Y", "N"),"")</f>
        <v>N</v>
      </c>
      <c r="O172" t="str">
        <f>IF(LEFT(G172,6)="lookup", G172,IF(OR(D172=0, IFERROR(VLOOKUP($A172,nCino_DevProc!$A$2:$S$352,18,0),0)=0),"", VLOOKUP($A172,nCino_DevProc!$A$2:$S$352,18,0)))</f>
        <v/>
      </c>
      <c r="P172" t="str">
        <f>IF($B172="","",VLOOKUP($B172,'Object Info'!$A$2:$F$13,3,0))</f>
        <v>rskcsp_ds_spread_record_total_classification</v>
      </c>
      <c r="Q172" t="str">
        <f t="shared" si="41"/>
        <v>CurrencyIsoCode</v>
      </c>
      <c r="R172" t="s">
        <v>158</v>
      </c>
      <c r="S172" t="str">
        <f t="shared" si="42"/>
        <v>Y</v>
      </c>
      <c r="T172" t="str">
        <f>IF($B172="","",VLOOKUP($B172,'Object Info'!$A$2:$F$13,4,0))</f>
        <v>rskcsp_ds_spread_record_total_classification_staging</v>
      </c>
      <c r="U172" t="str">
        <f t="shared" si="43"/>
        <v>CurrencyIsoCode</v>
      </c>
      <c r="V172" t="str">
        <f>IF(OR(LEFT(H172,9)="reference", D172=""),"STRING",VLOOKUP($H172,'DataType Conversion'!$A$8:$I$37,3,0))</f>
        <v>STRING</v>
      </c>
      <c r="W172" t="str">
        <f t="shared" si="44"/>
        <v/>
      </c>
      <c r="X172" t="str">
        <f t="shared" si="45"/>
        <v>Y</v>
      </c>
      <c r="Y172" t="str">
        <f t="shared" si="46"/>
        <v/>
      </c>
      <c r="Z172" t="str">
        <f t="shared" si="47"/>
        <v>Y</v>
      </c>
      <c r="AA172" t="str">
        <f t="shared" si="48"/>
        <v/>
      </c>
      <c r="AB172" t="str">
        <f>IF($B172="","",VLOOKUP($B172,'Object Info'!$A$2:$F$13,5,0))</f>
        <v>rskcsp_ds_spread_record_total_classification_curated</v>
      </c>
      <c r="AC172" t="str">
        <f t="shared" si="49"/>
        <v>CurrencyIsoCode</v>
      </c>
      <c r="AD172" t="str">
        <f t="shared" si="50"/>
        <v>STRING</v>
      </c>
      <c r="AE172" t="str">
        <f t="shared" si="51"/>
        <v/>
      </c>
      <c r="AF172" t="str">
        <f t="shared" si="52"/>
        <v>Y</v>
      </c>
      <c r="AG172" t="str">
        <f t="shared" si="53"/>
        <v/>
      </c>
      <c r="AH172" t="str">
        <f t="shared" si="54"/>
        <v/>
      </c>
      <c r="AL172" t="str">
        <f>IF($B172="","",VLOOKUP($B172,'Object Info'!$A$2:$F$13,6,0))</f>
        <v>spread_record_total_classification</v>
      </c>
      <c r="AM172" t="str">
        <f t="shared" si="55"/>
        <v>CurrencyIsoCode</v>
      </c>
      <c r="AN172" t="str">
        <f t="shared" si="56"/>
        <v>STRING</v>
      </c>
      <c r="AO172" t="str">
        <f t="shared" si="57"/>
        <v/>
      </c>
      <c r="AP172" t="str">
        <f t="shared" si="58"/>
        <v>Y</v>
      </c>
      <c r="AQ172" t="str">
        <f t="shared" si="59"/>
        <v/>
      </c>
    </row>
    <row r="173" spans="1:43" x14ac:dyDescent="0.25">
      <c r="A173" t="str">
        <f t="shared" si="40"/>
        <v>LLC_BI__Spread_Record_Total_Classification__cId</v>
      </c>
      <c r="B173" t="s">
        <v>84</v>
      </c>
      <c r="C173" t="str">
        <f>_xlfn.IFNA(VLOOKUP($A173,nCino_DMW!$A$2:$AI$358,7,0),"")</f>
        <v>Spread Record Total Classification</v>
      </c>
      <c r="D173" t="s">
        <v>143</v>
      </c>
      <c r="E173" t="str">
        <f>_xlfn.IFNA(VLOOKUP($A173,nCino_DMW!$A$2:$AI$358,9,0),"")</f>
        <v>Id</v>
      </c>
      <c r="F173" t="str">
        <f>_xlfn.IFNA(VLOOKUP($A173,nCino_DMW!$A$1:$AI$358,12,0),"")</f>
        <v>Id</v>
      </c>
      <c r="G173" t="str">
        <f>_xlfn.IFNA(IF(VLOOKUP($A173,nCino_DMW!$A$1:$AI$358,13,0)=0,"", VLOOKUP($A173,nCino_DMW!$A$1:$AI$358,13,0)),"")</f>
        <v>Id</v>
      </c>
      <c r="H173" t="str">
        <f>_xlfn.IFNA(IF(VLOOKUP($A173,nCino_DevProc!$A$2:$S$352,8,0)=0,"", VLOOKUP($A173,nCino_DevProc!$A$2:$S$352,8,0)),"")</f>
        <v>id</v>
      </c>
      <c r="I173" t="str">
        <f>_xlfn.IFNA(IF(VLOOKUP($A173,nCino_DMW!$A$1:$AI$358,2,0)=0,"", VLOOKUP($A173,nCino_DMW!$A$1:$AI$358,2,0)),"")</f>
        <v/>
      </c>
      <c r="K173" t="str">
        <f>IFERROR(IF(VLOOKUP($A173,nCino_DMW!$A$1:$AI$358,22,0)="Y", "N", IF(VLOOKUP($A173,nCino_DMW!$A$1:$AI$358,22,0)="N",  "Y", "")),"")</f>
        <v>Y</v>
      </c>
      <c r="L173" t="str">
        <f>_xlfn.IFNA(IF(VLOOKUP($A173,nCino_DevProc!$A$2:$S$352,8,0)=TRUE(), "Y", "N"),"")</f>
        <v>N</v>
      </c>
      <c r="M173" t="str">
        <f>IFERROR(IF(VLOOKUP($A173,nCino_DevProc!$A$2:$S$352,18,0)=TRUE(), "E", IF(D173="Id", "P", IF(OR(LEFT(G173, 6) = "Lookup", LEFT(G173, 6) ="Master"), "F",""))),"")</f>
        <v>P</v>
      </c>
      <c r="N173" t="str">
        <f>_xlfn.IFNA(IF(VLOOKUP($A173,nCino_DMW!$A$1:$AI$358,4,0)="System generated", "Y", "N"),"")</f>
        <v>Y</v>
      </c>
      <c r="O173" t="str">
        <f>IF(LEFT(G173,6)="lookup", G173,IF(OR(D173=0, IFERROR(VLOOKUP($A173,nCino_DevProc!$A$2:$S$352,18,0),0)=0),"", VLOOKUP($A173,nCino_DevProc!$A$2:$S$352,18,0)))</f>
        <v/>
      </c>
      <c r="P173" t="str">
        <f>IF($B173="","",VLOOKUP($B173,'Object Info'!$A$2:$F$13,3,0))</f>
        <v>rskcsp_ds_spread_record_total_classification</v>
      </c>
      <c r="Q173" t="str">
        <f t="shared" si="41"/>
        <v>Id</v>
      </c>
      <c r="R173" t="s">
        <v>158</v>
      </c>
      <c r="S173" t="str">
        <f t="shared" si="42"/>
        <v>N</v>
      </c>
      <c r="T173" t="str">
        <f>IF($B173="","",VLOOKUP($B173,'Object Info'!$A$2:$F$13,4,0))</f>
        <v>rskcsp_ds_spread_record_total_classification_staging</v>
      </c>
      <c r="U173" t="str">
        <f t="shared" si="43"/>
        <v>Id</v>
      </c>
      <c r="V173" t="str">
        <f>IF(OR(LEFT(H173,9)="reference", D173=""),"STRING",VLOOKUP($H173,'DataType Conversion'!$A$8:$I$37,3,0))</f>
        <v>STRING</v>
      </c>
      <c r="W173" t="str">
        <f t="shared" si="44"/>
        <v/>
      </c>
      <c r="X173" t="str">
        <f t="shared" si="45"/>
        <v>N</v>
      </c>
      <c r="Y173" t="str">
        <f t="shared" si="46"/>
        <v>C</v>
      </c>
      <c r="Z173" t="str">
        <f t="shared" si="47"/>
        <v>N</v>
      </c>
      <c r="AA173" t="str">
        <f t="shared" si="48"/>
        <v/>
      </c>
      <c r="AB173" t="str">
        <f>IF($B173="","",VLOOKUP($B173,'Object Info'!$A$2:$F$13,5,0))</f>
        <v>rskcsp_ds_spread_record_total_classification_curated</v>
      </c>
      <c r="AC173" t="str">
        <f t="shared" si="49"/>
        <v>Id</v>
      </c>
      <c r="AD173" t="str">
        <f t="shared" si="50"/>
        <v>STRING</v>
      </c>
      <c r="AE173" t="str">
        <f t="shared" si="51"/>
        <v/>
      </c>
      <c r="AF173" t="str">
        <f t="shared" si="52"/>
        <v>N</v>
      </c>
      <c r="AG173" t="str">
        <f t="shared" si="53"/>
        <v>P</v>
      </c>
      <c r="AH173" t="str">
        <f t="shared" si="54"/>
        <v/>
      </c>
      <c r="AL173" t="str">
        <f>IF($B173="","",VLOOKUP($B173,'Object Info'!$A$2:$F$13,6,0))</f>
        <v>spread_record_total_classification</v>
      </c>
      <c r="AM173" t="str">
        <f t="shared" si="55"/>
        <v>Id</v>
      </c>
      <c r="AN173" t="str">
        <f t="shared" si="56"/>
        <v>STRING</v>
      </c>
      <c r="AO173" t="str">
        <f t="shared" si="57"/>
        <v/>
      </c>
      <c r="AP173" t="str">
        <f t="shared" si="58"/>
        <v>N</v>
      </c>
      <c r="AQ173" t="str">
        <f t="shared" si="59"/>
        <v>P</v>
      </c>
    </row>
    <row r="174" spans="1:43" x14ac:dyDescent="0.25">
      <c r="A174" t="str">
        <f t="shared" si="40"/>
        <v>LLC_BI__Spread_Record_Total_Classification__cLastModifiedById</v>
      </c>
      <c r="B174" t="s">
        <v>84</v>
      </c>
      <c r="C174" t="str">
        <f>_xlfn.IFNA(VLOOKUP($A174,nCino_DMW!$A$2:$AI$358,7,0),"")</f>
        <v>Spread Record Total Classification</v>
      </c>
      <c r="D174" t="s">
        <v>175</v>
      </c>
      <c r="E174" t="str">
        <f>_xlfn.IFNA(VLOOKUP($A174,nCino_DMW!$A$2:$AI$358,9,0),"")</f>
        <v>Last Modified By</v>
      </c>
      <c r="F174" t="str">
        <f>_xlfn.IFNA(VLOOKUP($A174,nCino_DMW!$A$1:$AI$358,12,0),"")</f>
        <v>Last modified user.</v>
      </c>
      <c r="G174" t="str">
        <f>_xlfn.IFNA(IF(VLOOKUP($A174,nCino_DMW!$A$1:$AI$358,13,0)=0,"", VLOOKUP($A174,nCino_DMW!$A$1:$AI$358,13,0)),"")</f>
        <v>Lookup(User)</v>
      </c>
      <c r="H174" t="str">
        <f>_xlfn.IFNA(IF(VLOOKUP($A174,nCino_DevProc!$A$2:$S$352,8,0)=0,"", VLOOKUP($A174,nCino_DevProc!$A$2:$S$352,8,0)),"")</f>
        <v>reference(User)</v>
      </c>
      <c r="I174" t="str">
        <f>_xlfn.IFNA(IF(VLOOKUP($A174,nCino_DMW!$A$1:$AI$358,2,0)=0,"", VLOOKUP($A174,nCino_DMW!$A$1:$AI$358,2,0)),"")</f>
        <v/>
      </c>
      <c r="K174" t="str">
        <f>IFERROR(IF(VLOOKUP($A174,nCino_DMW!$A$1:$AI$358,22,0)="Y", "N", IF(VLOOKUP($A174,nCino_DMW!$A$1:$AI$358,22,0)="N",  "Y", "")),"")</f>
        <v>Y</v>
      </c>
      <c r="L174" t="str">
        <f>_xlfn.IFNA(IF(VLOOKUP($A174,nCino_DevProc!$A$2:$S$352,8,0)=TRUE(), "Y", "N"),"")</f>
        <v>N</v>
      </c>
      <c r="M174" t="str">
        <f>IFERROR(IF(VLOOKUP($A174,nCino_DevProc!$A$2:$S$352,18,0)=TRUE(), "E", IF(D174="Id", "P", IF(OR(LEFT(G174, 6) = "Lookup", LEFT(G174, 6) ="Master"), "F",""))),"")</f>
        <v>F</v>
      </c>
      <c r="N174" t="str">
        <f>_xlfn.IFNA(IF(VLOOKUP($A174,nCino_DMW!$A$1:$AI$358,4,0)="System generated", "Y", "N"),"")</f>
        <v>Y</v>
      </c>
      <c r="O174" t="str">
        <f>IF(LEFT(G174,6)="lookup", G174,IF(OR(D174=0, IFERROR(VLOOKUP($A174,nCino_DevProc!$A$2:$S$352,18,0),0)=0),"", VLOOKUP($A174,nCino_DevProc!$A$2:$S$352,18,0)))</f>
        <v>Lookup(User)</v>
      </c>
      <c r="P174" t="str">
        <f>IF($B174="","",VLOOKUP($B174,'Object Info'!$A$2:$F$13,3,0))</f>
        <v>rskcsp_ds_spread_record_total_classification</v>
      </c>
      <c r="Q174" t="str">
        <f t="shared" si="41"/>
        <v>LastModifiedById</v>
      </c>
      <c r="R174" t="s">
        <v>158</v>
      </c>
      <c r="S174" t="str">
        <f t="shared" si="42"/>
        <v>N</v>
      </c>
      <c r="T174" t="str">
        <f>IF($B174="","",VLOOKUP($B174,'Object Info'!$A$2:$F$13,4,0))</f>
        <v>rskcsp_ds_spread_record_total_classification_staging</v>
      </c>
      <c r="U174" t="str">
        <f t="shared" si="43"/>
        <v>LastModifiedById</v>
      </c>
      <c r="V174" t="str">
        <f>IF(OR(LEFT(H174,9)="reference", D174=""),"STRING",VLOOKUP($H174,'DataType Conversion'!$A$8:$I$37,3,0))</f>
        <v>STRING</v>
      </c>
      <c r="W174" t="str">
        <f t="shared" si="44"/>
        <v/>
      </c>
      <c r="X174" t="str">
        <f t="shared" si="45"/>
        <v>N</v>
      </c>
      <c r="Y174" t="str">
        <f t="shared" si="46"/>
        <v/>
      </c>
      <c r="Z174" t="str">
        <f t="shared" si="47"/>
        <v>N</v>
      </c>
      <c r="AA174" t="str">
        <f t="shared" si="48"/>
        <v/>
      </c>
      <c r="AB174" t="str">
        <f>IF($B174="","",VLOOKUP($B174,'Object Info'!$A$2:$F$13,5,0))</f>
        <v>rskcsp_ds_spread_record_total_classification_curated</v>
      </c>
      <c r="AC174" t="str">
        <f t="shared" si="49"/>
        <v>LastModifiedById</v>
      </c>
      <c r="AD174" t="str">
        <f t="shared" si="50"/>
        <v>STRING</v>
      </c>
      <c r="AE174" t="str">
        <f t="shared" si="51"/>
        <v/>
      </c>
      <c r="AF174" t="str">
        <f t="shared" si="52"/>
        <v>N</v>
      </c>
      <c r="AG174" t="str">
        <f t="shared" si="53"/>
        <v>F</v>
      </c>
      <c r="AH174" t="str">
        <f t="shared" si="54"/>
        <v/>
      </c>
      <c r="AL174" t="str">
        <f>IF($B174="","",VLOOKUP($B174,'Object Info'!$A$2:$F$13,6,0))</f>
        <v>spread_record_total_classification</v>
      </c>
      <c r="AM174" t="str">
        <f t="shared" si="55"/>
        <v>LastModifiedById</v>
      </c>
      <c r="AN174" t="str">
        <f t="shared" si="56"/>
        <v>STRING</v>
      </c>
      <c r="AO174" t="str">
        <f t="shared" si="57"/>
        <v/>
      </c>
      <c r="AP174" t="str">
        <f t="shared" si="58"/>
        <v>N</v>
      </c>
      <c r="AQ174" t="str">
        <f t="shared" si="59"/>
        <v>F</v>
      </c>
    </row>
    <row r="175" spans="1:43" x14ac:dyDescent="0.25">
      <c r="A175" t="str">
        <f t="shared" si="40"/>
        <v>LLC_BI__Spread_Record_Total_Classification__cLastModifiedDate</v>
      </c>
      <c r="B175" t="s">
        <v>84</v>
      </c>
      <c r="C175" t="str">
        <f>_xlfn.IFNA(VLOOKUP($A175,nCino_DMW!$A$2:$AI$358,7,0),"")</f>
        <v>Spread Record Total Classification</v>
      </c>
      <c r="D175" t="s">
        <v>172</v>
      </c>
      <c r="E175" t="str">
        <f>_xlfn.IFNA(VLOOKUP($A175,nCino_DMW!$A$2:$AI$358,9,0),"")</f>
        <v>Last Modified Date</v>
      </c>
      <c r="F175" t="str">
        <f>_xlfn.IFNA(VLOOKUP($A175,nCino_DMW!$A$1:$AI$358,12,0),"")</f>
        <v>Last modified date.</v>
      </c>
      <c r="G175" t="str">
        <f>_xlfn.IFNA(IF(VLOOKUP($A175,nCino_DMW!$A$1:$AI$358,13,0)=0,"", VLOOKUP($A175,nCino_DMW!$A$1:$AI$358,13,0)),"")</f>
        <v>Date Time</v>
      </c>
      <c r="H175" t="str">
        <f>_xlfn.IFNA(IF(VLOOKUP($A175,nCino_DevProc!$A$2:$S$352,8,0)=0,"", VLOOKUP($A175,nCino_DevProc!$A$2:$S$352,8,0)),"")</f>
        <v>datetime</v>
      </c>
      <c r="I175" t="str">
        <f>_xlfn.IFNA(IF(VLOOKUP($A175,nCino_DMW!$A$1:$AI$358,2,0)=0,"", VLOOKUP($A175,nCino_DMW!$A$1:$AI$358,2,0)),"")</f>
        <v/>
      </c>
      <c r="K175" t="str">
        <f>IFERROR(IF(VLOOKUP($A175,nCino_DMW!$A$1:$AI$358,22,0)="Y", "N", IF(VLOOKUP($A175,nCino_DMW!$A$1:$AI$358,22,0)="N",  "Y", "")),"")</f>
        <v>Y</v>
      </c>
      <c r="L175" t="str">
        <f>_xlfn.IFNA(IF(VLOOKUP($A175,nCino_DevProc!$A$2:$S$352,8,0)=TRUE(), "Y", "N"),"")</f>
        <v>N</v>
      </c>
      <c r="M175" t="str">
        <f>IFERROR(IF(VLOOKUP($A175,nCino_DevProc!$A$2:$S$352,18,0)=TRUE(), "E", IF(D175="Id", "P", IF(OR(LEFT(G175, 6) = "Lookup", LEFT(G175, 6) ="Master"), "F",""))),"")</f>
        <v/>
      </c>
      <c r="N175" t="str">
        <f>_xlfn.IFNA(IF(VLOOKUP($A175,nCino_DMW!$A$1:$AI$358,4,0)="System generated", "Y", "N"),"")</f>
        <v>Y</v>
      </c>
      <c r="O175" t="str">
        <f>IF(LEFT(G175,6)="lookup", G175,IF(OR(D175=0, IFERROR(VLOOKUP($A175,nCino_DevProc!$A$2:$S$352,18,0),0)=0),"", VLOOKUP($A175,nCino_DevProc!$A$2:$S$352,18,0)))</f>
        <v/>
      </c>
      <c r="P175" t="str">
        <f>IF($B175="","",VLOOKUP($B175,'Object Info'!$A$2:$F$13,3,0))</f>
        <v>rskcsp_ds_spread_record_total_classification</v>
      </c>
      <c r="Q175" t="str">
        <f t="shared" si="41"/>
        <v>LastModifiedDate</v>
      </c>
      <c r="R175" t="s">
        <v>158</v>
      </c>
      <c r="S175" t="str">
        <f t="shared" si="42"/>
        <v>N</v>
      </c>
      <c r="T175" t="str">
        <f>IF($B175="","",VLOOKUP($B175,'Object Info'!$A$2:$F$13,4,0))</f>
        <v>rskcsp_ds_spread_record_total_classification_staging</v>
      </c>
      <c r="U175" t="str">
        <f t="shared" si="43"/>
        <v>LastModifiedDate</v>
      </c>
      <c r="V175" t="str">
        <f>IF(OR(LEFT(H175,9)="reference", D175=""),"STRING",VLOOKUP($H175,'DataType Conversion'!$A$8:$I$37,3,0))</f>
        <v>DATETIME</v>
      </c>
      <c r="W175" t="str">
        <f t="shared" si="44"/>
        <v/>
      </c>
      <c r="X175" t="str">
        <f t="shared" si="45"/>
        <v>N</v>
      </c>
      <c r="Y175" t="str">
        <f t="shared" si="46"/>
        <v>C</v>
      </c>
      <c r="Z175" t="str">
        <f t="shared" si="47"/>
        <v>N</v>
      </c>
      <c r="AA175" t="str">
        <f t="shared" si="48"/>
        <v/>
      </c>
      <c r="AB175" t="str">
        <f>IF($B175="","",VLOOKUP($B175,'Object Info'!$A$2:$F$13,5,0))</f>
        <v>rskcsp_ds_spread_record_total_classification_curated</v>
      </c>
      <c r="AC175" t="str">
        <f t="shared" si="49"/>
        <v>LastModifiedDate</v>
      </c>
      <c r="AD175" t="str">
        <f t="shared" si="50"/>
        <v>DATETIME</v>
      </c>
      <c r="AE175" t="str">
        <f t="shared" si="51"/>
        <v/>
      </c>
      <c r="AF175" t="str">
        <f t="shared" si="52"/>
        <v>N</v>
      </c>
      <c r="AG175" t="str">
        <f t="shared" si="53"/>
        <v/>
      </c>
      <c r="AH175" t="str">
        <f t="shared" si="54"/>
        <v>Must be latest date for the record id in Staging, and date must be t-1</v>
      </c>
      <c r="AL175" t="str">
        <f>IF($B175="","",VLOOKUP($B175,'Object Info'!$A$2:$F$13,6,0))</f>
        <v>spread_record_total_classification</v>
      </c>
      <c r="AM175" t="str">
        <f t="shared" si="55"/>
        <v>LastModifiedDate</v>
      </c>
      <c r="AN175" t="str">
        <f t="shared" si="56"/>
        <v>DATETIME</v>
      </c>
      <c r="AO175" t="str">
        <f t="shared" si="57"/>
        <v/>
      </c>
      <c r="AP175" t="str">
        <f t="shared" si="58"/>
        <v>N</v>
      </c>
      <c r="AQ175" t="str">
        <f t="shared" si="59"/>
        <v/>
      </c>
    </row>
    <row r="176" spans="1:43" x14ac:dyDescent="0.25">
      <c r="A176" t="str">
        <f t="shared" si="40"/>
        <v>LLC_BI__Spread_Record_Total_Classification__cLLC_BI__lookupKey__c</v>
      </c>
      <c r="B176" t="s">
        <v>84</v>
      </c>
      <c r="C176" t="str">
        <f>_xlfn.IFNA(VLOOKUP($A176,nCino_DMW!$A$2:$AI$358,7,0),"")</f>
        <v>Spread Record Total Classification</v>
      </c>
      <c r="D176" t="s">
        <v>192</v>
      </c>
      <c r="E176" t="str">
        <f>_xlfn.IFNA(VLOOKUP($A176,nCino_DMW!$A$2:$AI$358,9,0),"")</f>
        <v>lookupKey</v>
      </c>
      <c r="F176" t="str">
        <f>_xlfn.IFNA(VLOOKUP($A176,nCino_DMW!$A$1:$AI$358,12,0),"")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76" t="str">
        <f>_xlfn.IFNA(IF(VLOOKUP($A176,nCino_DMW!$A$1:$AI$358,13,0)=0,"", VLOOKUP($A176,nCino_DMW!$A$1:$AI$358,13,0)),"")</f>
        <v>Text (External ID) (Unique Case Insensitive)</v>
      </c>
      <c r="H176" t="str">
        <f>_xlfn.IFNA(IF(VLOOKUP($A176,nCino_DevProc!$A$2:$S$352,8,0)=0,"", VLOOKUP($A176,nCino_DevProc!$A$2:$S$352,8,0)),"")</f>
        <v>string</v>
      </c>
      <c r="I176">
        <f>_xlfn.IFNA(IF(VLOOKUP($A176,nCino_DMW!$A$1:$AI$358,2,0)=0,"", VLOOKUP($A176,nCino_DMW!$A$1:$AI$358,2,0)),"")</f>
        <v>255</v>
      </c>
      <c r="K176" t="str">
        <f>IFERROR(IF(VLOOKUP($A176,nCino_DMW!$A$1:$AI$358,22,0)="Y", "N", IF(VLOOKUP($A176,nCino_DMW!$A$1:$AI$358,22,0)="N",  "Y", "")),"")</f>
        <v>Y</v>
      </c>
      <c r="L176" t="str">
        <f>_xlfn.IFNA(IF(VLOOKUP($A176,nCino_DevProc!$A$2:$S$352,8,0)=TRUE(), "Y", "N"),"")</f>
        <v>N</v>
      </c>
      <c r="M176" t="str">
        <f>IFERROR(IF(VLOOKUP($A176,nCino_DevProc!$A$2:$S$352,18,0)=TRUE(), "E", IF(D176="Id", "P", IF(OR(LEFT(G176, 6) = "Lookup", LEFT(G176, 6) ="Master"), "F",""))),"")</f>
        <v/>
      </c>
      <c r="N176" t="str">
        <f>_xlfn.IFNA(IF(VLOOKUP($A176,nCino_DMW!$A$1:$AI$358,4,0)="System generated", "Y", "N"),"")</f>
        <v>N</v>
      </c>
      <c r="O176" t="str">
        <f>IF(LEFT(G176,6)="lookup", G176,IF(OR(D176=0, IFERROR(VLOOKUP($A176,nCino_DevProc!$A$2:$S$352,18,0),0)=0),"", VLOOKUP($A176,nCino_DevProc!$A$2:$S$352,18,0)))</f>
        <v/>
      </c>
      <c r="P176" t="str">
        <f>IF($B176="","",VLOOKUP($B176,'Object Info'!$A$2:$F$13,3,0))</f>
        <v>rskcsp_ds_spread_record_total_classification</v>
      </c>
      <c r="Q176" t="str">
        <f t="shared" si="41"/>
        <v>LLC_BI__lookupKey__c</v>
      </c>
      <c r="R176" t="s">
        <v>158</v>
      </c>
      <c r="S176" t="str">
        <f t="shared" si="42"/>
        <v>Y</v>
      </c>
      <c r="T176" t="str">
        <f>IF($B176="","",VLOOKUP($B176,'Object Info'!$A$2:$F$13,4,0))</f>
        <v>rskcsp_ds_spread_record_total_classification_staging</v>
      </c>
      <c r="U176" t="str">
        <f t="shared" si="43"/>
        <v>LLC_BI__lookupKey__c</v>
      </c>
      <c r="V176" t="str">
        <f>IF(OR(LEFT(H176,9)="reference", D176=""),"STRING",VLOOKUP($H176,'DataType Conversion'!$A$8:$I$37,3,0))</f>
        <v>STRING</v>
      </c>
      <c r="W176" t="str">
        <f t="shared" si="44"/>
        <v/>
      </c>
      <c r="X176" t="str">
        <f t="shared" si="45"/>
        <v>Y</v>
      </c>
      <c r="Y176" t="str">
        <f t="shared" si="46"/>
        <v/>
      </c>
      <c r="Z176" t="str">
        <f t="shared" si="47"/>
        <v>N</v>
      </c>
      <c r="AA176" t="str">
        <f t="shared" si="48"/>
        <v/>
      </c>
      <c r="AB176" t="str">
        <f>IF($B176="","",VLOOKUP($B176,'Object Info'!$A$2:$F$13,5,0))</f>
        <v>rskcsp_ds_spread_record_total_classification_curated</v>
      </c>
      <c r="AC176" t="str">
        <f t="shared" si="49"/>
        <v>LLC_BI__lookupKey__c</v>
      </c>
      <c r="AD176" t="str">
        <f t="shared" si="50"/>
        <v>STRING</v>
      </c>
      <c r="AE176" t="str">
        <f t="shared" si="51"/>
        <v/>
      </c>
      <c r="AF176" t="str">
        <f t="shared" si="52"/>
        <v>Y</v>
      </c>
      <c r="AG176" t="str">
        <f t="shared" si="53"/>
        <v/>
      </c>
      <c r="AH176" t="str">
        <f t="shared" si="54"/>
        <v/>
      </c>
      <c r="AL176" t="str">
        <f>IF($B176="","",VLOOKUP($B176,'Object Info'!$A$2:$F$13,6,0))</f>
        <v>spread_record_total_classification</v>
      </c>
      <c r="AM176" t="str">
        <f t="shared" si="55"/>
        <v>lookupKey</v>
      </c>
      <c r="AN176" t="str">
        <f t="shared" si="56"/>
        <v>STRING</v>
      </c>
      <c r="AO176" t="str">
        <f t="shared" si="57"/>
        <v/>
      </c>
      <c r="AP176" t="str">
        <f t="shared" si="58"/>
        <v>Y</v>
      </c>
      <c r="AQ176" t="str">
        <f t="shared" si="59"/>
        <v/>
      </c>
    </row>
    <row r="177" spans="1:43" x14ac:dyDescent="0.25">
      <c r="A177" t="str">
        <f t="shared" si="40"/>
        <v>LLC_BI__Spread_Record_Total_Classification__cName</v>
      </c>
      <c r="B177" t="s">
        <v>84</v>
      </c>
      <c r="C177" t="str">
        <f>_xlfn.IFNA(VLOOKUP($A177,nCino_DMW!$A$2:$AI$358,7,0),"")</f>
        <v>Spread Record Total Classification</v>
      </c>
      <c r="D177" t="s">
        <v>28</v>
      </c>
      <c r="E177" t="str">
        <f>_xlfn.IFNA(VLOOKUP($A177,nCino_DMW!$A$2:$AI$358,9,0),"")</f>
        <v>Spread Record Total Classification Name</v>
      </c>
      <c r="F177">
        <f>_xlfn.IFNA(VLOOKUP($A177,nCino_DMW!$A$1:$AI$358,12,0),"")</f>
        <v>0</v>
      </c>
      <c r="G177" t="str">
        <f>_xlfn.IFNA(IF(VLOOKUP($A177,nCino_DMW!$A$1:$AI$358,13,0)=0,"", VLOOKUP($A177,nCino_DMW!$A$1:$AI$358,13,0)),"")</f>
        <v>Text</v>
      </c>
      <c r="H177" t="str">
        <f>_xlfn.IFNA(IF(VLOOKUP($A177,nCino_DevProc!$A$2:$S$352,8,0)=0,"", VLOOKUP($A177,nCino_DevProc!$A$2:$S$352,8,0)),"")</f>
        <v>string</v>
      </c>
      <c r="I177">
        <f>_xlfn.IFNA(IF(VLOOKUP($A177,nCino_DMW!$A$1:$AI$358,2,0)=0,"", VLOOKUP($A177,nCino_DMW!$A$1:$AI$358,2,0)),"")</f>
        <v>80</v>
      </c>
      <c r="K177" t="str">
        <f>IFERROR(IF(VLOOKUP($A177,nCino_DMW!$A$1:$AI$358,22,0)="Y", "N", IF(VLOOKUP($A177,nCino_DMW!$A$1:$AI$358,22,0)="N",  "Y", "")),"")</f>
        <v>N</v>
      </c>
      <c r="L177" t="str">
        <f>_xlfn.IFNA(IF(VLOOKUP($A177,nCino_DevProc!$A$2:$S$352,8,0)=TRUE(), "Y", "N"),"")</f>
        <v>N</v>
      </c>
      <c r="M177" t="str">
        <f>IFERROR(IF(VLOOKUP($A177,nCino_DevProc!$A$2:$S$352,18,0)=TRUE(), "E", IF(D177="Id", "P", IF(OR(LEFT(G177, 6) = "Lookup", LEFT(G177, 6) ="Master"), "F",""))),"")</f>
        <v/>
      </c>
      <c r="N177" t="str">
        <f>_xlfn.IFNA(IF(VLOOKUP($A177,nCino_DMW!$A$1:$AI$358,4,0)="System generated", "Y", "N"),"")</f>
        <v>Y</v>
      </c>
      <c r="O177" t="str">
        <f>IF(LEFT(G177,6)="lookup", G177,IF(OR(D177=0, IFERROR(VLOOKUP($A177,nCino_DevProc!$A$2:$S$352,18,0),0)=0),"", VLOOKUP($A177,nCino_DevProc!$A$2:$S$352,18,0)))</f>
        <v/>
      </c>
      <c r="P177" t="str">
        <f>IF($B177="","",VLOOKUP($B177,'Object Info'!$A$2:$F$13,3,0))</f>
        <v>rskcsp_ds_spread_record_total_classification</v>
      </c>
      <c r="Q177" t="str">
        <f t="shared" si="41"/>
        <v>Name</v>
      </c>
      <c r="R177" t="s">
        <v>158</v>
      </c>
      <c r="S177" t="str">
        <f t="shared" si="42"/>
        <v>Y</v>
      </c>
      <c r="T177" t="str">
        <f>IF($B177="","",VLOOKUP($B177,'Object Info'!$A$2:$F$13,4,0))</f>
        <v>rskcsp_ds_spread_record_total_classification_staging</v>
      </c>
      <c r="U177" t="str">
        <f t="shared" si="43"/>
        <v>Name</v>
      </c>
      <c r="V177" t="str">
        <f>IF(OR(LEFT(H177,9)="reference", D177=""),"STRING",VLOOKUP($H177,'DataType Conversion'!$A$8:$I$37,3,0))</f>
        <v>STRING</v>
      </c>
      <c r="W177" t="str">
        <f t="shared" si="44"/>
        <v/>
      </c>
      <c r="X177" t="str">
        <f t="shared" si="45"/>
        <v>Y</v>
      </c>
      <c r="Y177" t="str">
        <f t="shared" si="46"/>
        <v/>
      </c>
      <c r="Z177" t="str">
        <f t="shared" si="47"/>
        <v>N</v>
      </c>
      <c r="AA177" t="str">
        <f t="shared" si="48"/>
        <v/>
      </c>
      <c r="AB177" t="str">
        <f>IF($B177="","",VLOOKUP($B177,'Object Info'!$A$2:$F$13,5,0))</f>
        <v>rskcsp_ds_spread_record_total_classification_curated</v>
      </c>
      <c r="AC177" t="str">
        <f t="shared" si="49"/>
        <v>Name</v>
      </c>
      <c r="AD177" t="str">
        <f t="shared" si="50"/>
        <v>STRING</v>
      </c>
      <c r="AE177" t="str">
        <f t="shared" si="51"/>
        <v/>
      </c>
      <c r="AF177" t="str">
        <f t="shared" si="52"/>
        <v>Y</v>
      </c>
      <c r="AG177" t="str">
        <f t="shared" si="53"/>
        <v/>
      </c>
      <c r="AH177" t="str">
        <f t="shared" si="54"/>
        <v/>
      </c>
      <c r="AL177" t="str">
        <f>IF($B177="","",VLOOKUP($B177,'Object Info'!$A$2:$F$13,6,0))</f>
        <v>spread_record_total_classification</v>
      </c>
      <c r="AM177" t="str">
        <f t="shared" si="55"/>
        <v>Name</v>
      </c>
      <c r="AN177" t="str">
        <f t="shared" si="56"/>
        <v>STRING</v>
      </c>
      <c r="AO177" t="str">
        <f t="shared" si="57"/>
        <v/>
      </c>
      <c r="AP177" t="str">
        <f t="shared" si="58"/>
        <v>Y</v>
      </c>
      <c r="AQ177" t="str">
        <f t="shared" si="59"/>
        <v/>
      </c>
    </row>
    <row r="178" spans="1:43" x14ac:dyDescent="0.25">
      <c r="A178" t="str">
        <f t="shared" si="40"/>
        <v>LLC_BI__Spread_Record_Total_Classification__cLLC_BI__Spread_Statement_Total_Group__c</v>
      </c>
      <c r="B178" t="s">
        <v>84</v>
      </c>
      <c r="C178" t="str">
        <f>_xlfn.IFNA(VLOOKUP($A178,nCino_DMW!$A$2:$AI$358,7,0),"")</f>
        <v>Spread Record Total Classification</v>
      </c>
      <c r="D178" t="s">
        <v>335</v>
      </c>
      <c r="E178" t="str">
        <f>_xlfn.IFNA(VLOOKUP($A178,nCino_DMW!$A$2:$AI$358,9,0),"")</f>
        <v>Spread Statement Total Group</v>
      </c>
      <c r="F178" t="str">
        <f>_xlfn.IFNA(VLOOKUP($A178,nCino_DMW!$A$1:$AI$358,12,0),"")</f>
        <v>The Spread Statement Total Group that is being classified.</v>
      </c>
      <c r="G178" t="str">
        <f>_xlfn.IFNA(IF(VLOOKUP($A178,nCino_DMW!$A$1:$AI$358,13,0)=0,"", VLOOKUP($A178,nCino_DMW!$A$1:$AI$358,13,0)),"")</f>
        <v>Master-Detail(Spread Statement Total Group)</v>
      </c>
      <c r="H178" t="str">
        <f>_xlfn.IFNA(IF(VLOOKUP($A178,nCino_DevProc!$A$2:$S$352,8,0)=0,"", VLOOKUP($A178,nCino_DevProc!$A$2:$S$352,8,0)),"")</f>
        <v>reference(LLC_BI__Spread_Statement_Record_Total__c)</v>
      </c>
      <c r="I178" t="str">
        <f>_xlfn.IFNA(IF(VLOOKUP($A178,nCino_DMW!$A$1:$AI$358,2,0)=0,"", VLOOKUP($A178,nCino_DMW!$A$1:$AI$358,2,0)),"")</f>
        <v/>
      </c>
      <c r="K178" t="str">
        <f>IFERROR(IF(VLOOKUP($A178,nCino_DMW!$A$1:$AI$358,22,0)="Y", "N", IF(VLOOKUP($A178,nCino_DMW!$A$1:$AI$358,22,0)="N",  "Y", "")),"")</f>
        <v>N</v>
      </c>
      <c r="L178" t="str">
        <f>_xlfn.IFNA(IF(VLOOKUP($A178,nCino_DevProc!$A$2:$S$352,8,0)=TRUE(), "Y", "N"),"")</f>
        <v>N</v>
      </c>
      <c r="M178" t="str">
        <f>IFERROR(IF(VLOOKUP($A178,nCino_DevProc!$A$2:$S$352,18,0)=TRUE(), "E", IF(D178="Id", "P", IF(OR(LEFT(G178, 6) = "Lookup", LEFT(G178, 6) ="Master"), "F",""))),"")</f>
        <v>F</v>
      </c>
      <c r="N178" t="str">
        <f>_xlfn.IFNA(IF(VLOOKUP($A178,nCino_DMW!$A$1:$AI$358,4,0)="System generated", "Y", "N"),"")</f>
        <v>N</v>
      </c>
      <c r="O178" t="str">
        <f>IF(LEFT(G178,6)="lookup", G178,IF(OR(D178=0, IFERROR(VLOOKUP($A178,nCino_DevProc!$A$2:$S$352,18,0),0)=0),"", VLOOKUP($A178,nCino_DevProc!$A$2:$S$352,18,0)))</f>
        <v/>
      </c>
      <c r="P178" t="str">
        <f>IF($B178="","",VLOOKUP($B178,'Object Info'!$A$2:$F$13,3,0))</f>
        <v>rskcsp_ds_spread_record_total_classification</v>
      </c>
      <c r="Q178" t="str">
        <f t="shared" si="41"/>
        <v>LLC_BI__Spread_Statement_Total_Group__c</v>
      </c>
      <c r="R178" t="s">
        <v>158</v>
      </c>
      <c r="S178" t="str">
        <f t="shared" si="42"/>
        <v>Y</v>
      </c>
      <c r="T178" t="str">
        <f>IF($B178="","",VLOOKUP($B178,'Object Info'!$A$2:$F$13,4,0))</f>
        <v>rskcsp_ds_spread_record_total_classification_staging</v>
      </c>
      <c r="U178" t="str">
        <f t="shared" si="43"/>
        <v>LLC_BI__Spread_Statement_Total_Group__c</v>
      </c>
      <c r="V178" t="str">
        <f>IF(OR(LEFT(H178,9)="reference", D178=""),"STRING",VLOOKUP($H178,'DataType Conversion'!$A$8:$I$37,3,0))</f>
        <v>STRING</v>
      </c>
      <c r="W178" t="str">
        <f t="shared" si="44"/>
        <v/>
      </c>
      <c r="X178" t="str">
        <f t="shared" si="45"/>
        <v>Y</v>
      </c>
      <c r="Y178" t="str">
        <f t="shared" si="46"/>
        <v/>
      </c>
      <c r="Z178" t="str">
        <f t="shared" si="47"/>
        <v>N</v>
      </c>
      <c r="AA178" t="str">
        <f t="shared" si="48"/>
        <v/>
      </c>
      <c r="AB178" t="str">
        <f>IF($B178="","",VLOOKUP($B178,'Object Info'!$A$2:$F$13,5,0))</f>
        <v>rskcsp_ds_spread_record_total_classification_curated</v>
      </c>
      <c r="AC178" t="str">
        <f t="shared" si="49"/>
        <v>LLC_BI__Spread_Statement_Total_Group__c</v>
      </c>
      <c r="AD178" t="str">
        <f t="shared" si="50"/>
        <v>STRING</v>
      </c>
      <c r="AE178" t="str">
        <f t="shared" si="51"/>
        <v/>
      </c>
      <c r="AF178" t="str">
        <f t="shared" si="52"/>
        <v>Y</v>
      </c>
      <c r="AG178" t="str">
        <f t="shared" si="53"/>
        <v>F</v>
      </c>
      <c r="AH178" t="str">
        <f t="shared" si="54"/>
        <v/>
      </c>
      <c r="AL178" t="str">
        <f>IF($B178="","",VLOOKUP($B178,'Object Info'!$A$2:$F$13,6,0))</f>
        <v>spread_record_total_classification</v>
      </c>
      <c r="AM178" t="str">
        <f t="shared" si="55"/>
        <v>Spread_Statement_Total_Group</v>
      </c>
      <c r="AN178" t="str">
        <f t="shared" si="56"/>
        <v>STRING</v>
      </c>
      <c r="AO178" t="str">
        <f t="shared" si="57"/>
        <v/>
      </c>
      <c r="AP178" t="str">
        <f t="shared" si="58"/>
        <v>Y</v>
      </c>
      <c r="AQ178" t="str">
        <f t="shared" si="59"/>
        <v>F</v>
      </c>
    </row>
    <row r="179" spans="1:43" x14ac:dyDescent="0.25">
      <c r="A179" t="str">
        <f t="shared" si="40"/>
        <v>LLC_BI__Spread_Statement_Period__cLLC_BI__Analyst__c</v>
      </c>
      <c r="B179" t="s">
        <v>87</v>
      </c>
      <c r="C179" t="str">
        <f>_xlfn.IFNA(VLOOKUP($A179,nCino_DMW!$A$2:$AI$358,7,0),"")</f>
        <v>Spread Statement Period</v>
      </c>
      <c r="D179" t="s">
        <v>384</v>
      </c>
      <c r="E179" t="str">
        <f>_xlfn.IFNA(VLOOKUP($A179,nCino_DMW!$A$2:$AI$358,9,0),"")</f>
        <v>Analyst</v>
      </c>
      <c r="F179" t="str">
        <f>_xlfn.IFNA(VLOOKUP($A179,nCino_DMW!$A$1:$AI$358,12,0),"")</f>
        <v>This field is required and user updated. The user that is analyzing this period.</v>
      </c>
      <c r="G179" t="str">
        <f>_xlfn.IFNA(IF(VLOOKUP($A179,nCino_DMW!$A$1:$AI$358,13,0)=0,"", VLOOKUP($A179,nCino_DMW!$A$1:$AI$358,13,0)),"")</f>
        <v>Lookup(User)</v>
      </c>
      <c r="H179" t="str">
        <f>_xlfn.IFNA(IF(VLOOKUP($A179,nCino_DevProc!$A$2:$S$352,8,0)=0,"", VLOOKUP($A179,nCino_DevProc!$A$2:$S$352,8,0)),"")</f>
        <v>reference(User)</v>
      </c>
      <c r="I179">
        <f>_xlfn.IFNA(IF(VLOOKUP($A179,nCino_DMW!$A$1:$AI$358,2,0)=0,"", VLOOKUP($A179,nCino_DMW!$A$1:$AI$358,2,0)),"")</f>
        <v>18</v>
      </c>
      <c r="K179" t="str">
        <f>IFERROR(IF(VLOOKUP($A179,nCino_DMW!$A$1:$AI$358,22,0)="Y", "N", IF(VLOOKUP($A179,nCino_DMW!$A$1:$AI$358,22,0)="N",  "Y", "")),"")</f>
        <v>Y</v>
      </c>
      <c r="L179" t="str">
        <f>_xlfn.IFNA(IF(VLOOKUP($A179,nCino_DevProc!$A$2:$S$352,8,0)=TRUE(), "Y", "N"),"")</f>
        <v>N</v>
      </c>
      <c r="M179" t="str">
        <f>IFERROR(IF(VLOOKUP($A179,nCino_DevProc!$A$2:$S$352,18,0)=TRUE(), "E", IF(D179="Id", "P", IF(OR(LEFT(G179, 6) = "Lookup", LEFT(G179, 6) ="Master"), "F",""))),"")</f>
        <v>F</v>
      </c>
      <c r="N179" t="str">
        <f>_xlfn.IFNA(IF(VLOOKUP($A179,nCino_DMW!$A$1:$AI$358,4,0)="System generated", "Y", "N"),"")</f>
        <v>N</v>
      </c>
      <c r="O179" t="str">
        <f>IF(LEFT(G179,6)="lookup", G179,IF(OR(D179=0, IFERROR(VLOOKUP($A179,nCino_DevProc!$A$2:$S$352,18,0),0)=0),"", VLOOKUP($A179,nCino_DevProc!$A$2:$S$352,18,0)))</f>
        <v>Lookup(User)</v>
      </c>
      <c r="P179" t="str">
        <f>IF($B179="","",VLOOKUP($B179,'Object Info'!$A$2:$F$13,3,0))</f>
        <v>rskcsp_ds_spread_statement_period</v>
      </c>
      <c r="Q179" t="str">
        <f t="shared" si="41"/>
        <v>LLC_BI__Analyst__c</v>
      </c>
      <c r="R179" t="s">
        <v>158</v>
      </c>
      <c r="S179" t="str">
        <f t="shared" si="42"/>
        <v>Y</v>
      </c>
      <c r="T179" t="str">
        <f>IF($B179="","",VLOOKUP($B179,'Object Info'!$A$2:$F$13,4,0))</f>
        <v>rskcsp_ds_spread_statement_period_staging</v>
      </c>
      <c r="U179" t="str">
        <f t="shared" si="43"/>
        <v>LLC_BI__Analyst__c</v>
      </c>
      <c r="V179" t="str">
        <f>IF(OR(LEFT(H179,9)="reference", D179=""),"STRING",VLOOKUP($H179,'DataType Conversion'!$A$8:$I$37,3,0))</f>
        <v>STRING</v>
      </c>
      <c r="W179" t="str">
        <f t="shared" si="44"/>
        <v/>
      </c>
      <c r="X179" t="str">
        <f t="shared" si="45"/>
        <v>Y</v>
      </c>
      <c r="Y179" t="str">
        <f t="shared" si="46"/>
        <v/>
      </c>
      <c r="Z179" t="str">
        <f t="shared" si="47"/>
        <v>N</v>
      </c>
      <c r="AA179" t="str">
        <f t="shared" si="48"/>
        <v/>
      </c>
      <c r="AB179" t="str">
        <f>IF($B179="","",VLOOKUP($B179,'Object Info'!$A$2:$F$13,5,0))</f>
        <v>rskcsp_ds_spread_statement_period_curated</v>
      </c>
      <c r="AC179" t="str">
        <f t="shared" si="49"/>
        <v>LLC_BI__Analyst__c</v>
      </c>
      <c r="AD179" t="str">
        <f t="shared" si="50"/>
        <v>STRING</v>
      </c>
      <c r="AE179" t="str">
        <f t="shared" si="51"/>
        <v/>
      </c>
      <c r="AF179" t="str">
        <f t="shared" si="52"/>
        <v>Y</v>
      </c>
      <c r="AG179" t="str">
        <f t="shared" si="53"/>
        <v>F</v>
      </c>
      <c r="AH179" t="str">
        <f t="shared" si="54"/>
        <v/>
      </c>
      <c r="AL179" t="str">
        <f>IF($B179="","",VLOOKUP($B179,'Object Info'!$A$2:$F$13,6,0))</f>
        <v>spread_statement_period</v>
      </c>
      <c r="AM179" t="str">
        <f t="shared" si="55"/>
        <v>Analyst</v>
      </c>
      <c r="AN179" t="str">
        <f t="shared" si="56"/>
        <v>STRING</v>
      </c>
      <c r="AO179" t="str">
        <f t="shared" si="57"/>
        <v/>
      </c>
      <c r="AP179" t="str">
        <f t="shared" si="58"/>
        <v>Y</v>
      </c>
      <c r="AQ179" t="str">
        <f t="shared" si="59"/>
        <v>F</v>
      </c>
    </row>
    <row r="180" spans="1:43" x14ac:dyDescent="0.25">
      <c r="A180" t="str">
        <f t="shared" si="40"/>
        <v>LLC_BI__Spread_Statement_Period__cLLC_BI__Average_Exchange_Rate__c</v>
      </c>
      <c r="B180" t="s">
        <v>87</v>
      </c>
      <c r="C180" t="str">
        <f>_xlfn.IFNA(VLOOKUP($A180,nCino_DMW!$A$2:$AI$358,7,0),"")</f>
        <v>Spread Statement Period</v>
      </c>
      <c r="D180" t="s">
        <v>450</v>
      </c>
      <c r="E180" t="str">
        <f>_xlfn.IFNA(VLOOKUP($A180,nCino_DMW!$A$2:$AI$358,9,0),"")</f>
        <v>Average Exchange Rate</v>
      </c>
      <c r="F180" t="str">
        <f>_xlfn.IFNA(VLOOKUP($A180,nCino_DMW!$A$1:$AI$358,12,0),"")</f>
        <v>Users populate this optional text field to display an average exchange rate over a given time between the source currency and the converted values. By default, it is blank.</v>
      </c>
      <c r="G180" t="str">
        <f>_xlfn.IFNA(IF(VLOOKUP($A180,nCino_DMW!$A$1:$AI$358,13,0)=0,"", VLOOKUP($A180,nCino_DMW!$A$1:$AI$358,13,0)),"")</f>
        <v>Number</v>
      </c>
      <c r="H180" t="str">
        <f>_xlfn.IFNA(IF(VLOOKUP($A180,nCino_DevProc!$A$2:$S$352,8,0)=0,"", VLOOKUP($A180,nCino_DevProc!$A$2:$S$352,8,0)),"")</f>
        <v>double</v>
      </c>
      <c r="I180" t="str">
        <f>_xlfn.IFNA(IF(VLOOKUP($A180,nCino_DMW!$A$1:$AI$358,2,0)=0,"", VLOOKUP($A180,nCino_DMW!$A$1:$AI$358,2,0)),"")</f>
        <v>6, 12</v>
      </c>
      <c r="K180" t="str">
        <f>IFERROR(IF(VLOOKUP($A180,nCino_DMW!$A$1:$AI$358,22,0)="Y", "N", IF(VLOOKUP($A180,nCino_DMW!$A$1:$AI$358,22,0)="N",  "Y", "")),"")</f>
        <v>Y</v>
      </c>
      <c r="L180" t="str">
        <f>_xlfn.IFNA(IF(VLOOKUP($A180,nCino_DevProc!$A$2:$S$352,8,0)=TRUE(), "Y", "N"),"")</f>
        <v>N</v>
      </c>
      <c r="M180" t="str">
        <f>IFERROR(IF(VLOOKUP($A180,nCino_DevProc!$A$2:$S$352,18,0)=TRUE(), "E", IF(D180="Id", "P", IF(OR(LEFT(G180, 6) = "Lookup", LEFT(G180, 6) ="Master"), "F",""))),"")</f>
        <v/>
      </c>
      <c r="N180" t="str">
        <f>_xlfn.IFNA(IF(VLOOKUP($A180,nCino_DMW!$A$1:$AI$358,4,0)="System generated", "Y", "N"),"")</f>
        <v>N</v>
      </c>
      <c r="O180" t="str">
        <f>IF(LEFT(G180,6)="lookup", G180,IF(OR(D180=0, IFERROR(VLOOKUP($A180,nCino_DevProc!$A$2:$S$352,18,0),0)=0),"", VLOOKUP($A180,nCino_DevProc!$A$2:$S$352,18,0)))</f>
        <v/>
      </c>
      <c r="P180" t="str">
        <f>IF($B180="","",VLOOKUP($B180,'Object Info'!$A$2:$F$13,3,0))</f>
        <v>rskcsp_ds_spread_statement_period</v>
      </c>
      <c r="Q180" t="str">
        <f t="shared" si="41"/>
        <v>LLC_BI__Average_Exchange_Rate__c</v>
      </c>
      <c r="R180" t="s">
        <v>158</v>
      </c>
      <c r="S180" t="str">
        <f t="shared" si="42"/>
        <v>Y</v>
      </c>
      <c r="T180" t="str">
        <f>IF($B180="","",VLOOKUP($B180,'Object Info'!$A$2:$F$13,4,0))</f>
        <v>rskcsp_ds_spread_statement_period_staging</v>
      </c>
      <c r="U180" t="str">
        <f t="shared" si="43"/>
        <v>LLC_BI__Average_Exchange_Rate__c</v>
      </c>
      <c r="V180" t="str">
        <f>IF(OR(LEFT(H180,9)="reference", D180=""),"STRING",VLOOKUP($H180,'DataType Conversion'!$A$8:$I$37,3,0))</f>
        <v>DECIMAL</v>
      </c>
      <c r="W180" t="str">
        <f t="shared" si="44"/>
        <v/>
      </c>
      <c r="X180" t="str">
        <f t="shared" si="45"/>
        <v>Y</v>
      </c>
      <c r="Y180" t="str">
        <f t="shared" si="46"/>
        <v/>
      </c>
      <c r="Z180" t="str">
        <f t="shared" si="47"/>
        <v>N</v>
      </c>
      <c r="AA180" t="str">
        <f t="shared" si="48"/>
        <v/>
      </c>
      <c r="AB180" t="str">
        <f>IF($B180="","",VLOOKUP($B180,'Object Info'!$A$2:$F$13,5,0))</f>
        <v>rskcsp_ds_spread_statement_period_curated</v>
      </c>
      <c r="AC180" t="str">
        <f t="shared" si="49"/>
        <v>LLC_BI__Average_Exchange_Rate__c</v>
      </c>
      <c r="AD180" t="str">
        <f t="shared" si="50"/>
        <v>DECIMAL</v>
      </c>
      <c r="AE180" t="str">
        <f t="shared" si="51"/>
        <v/>
      </c>
      <c r="AF180" t="str">
        <f t="shared" si="52"/>
        <v>Y</v>
      </c>
      <c r="AG180" t="str">
        <f t="shared" si="53"/>
        <v/>
      </c>
      <c r="AH180" t="str">
        <f t="shared" si="54"/>
        <v/>
      </c>
      <c r="AL180" t="str">
        <f>IF($B180="","",VLOOKUP($B180,'Object Info'!$A$2:$F$13,6,0))</f>
        <v>spread_statement_period</v>
      </c>
      <c r="AM180" t="str">
        <f t="shared" si="55"/>
        <v>Average_Exchange_Rate</v>
      </c>
      <c r="AN180" t="str">
        <f t="shared" si="56"/>
        <v>DECIMAL</v>
      </c>
      <c r="AO180" t="str">
        <f t="shared" si="57"/>
        <v/>
      </c>
      <c r="AP180" t="str">
        <f t="shared" si="58"/>
        <v>Y</v>
      </c>
      <c r="AQ180" t="str">
        <f t="shared" si="59"/>
        <v/>
      </c>
    </row>
    <row r="181" spans="1:43" x14ac:dyDescent="0.25">
      <c r="A181" t="str">
        <f t="shared" si="40"/>
        <v>LLC_BI__Spread_Statement_Period__cLLC_BI__Collateral_Column_Title__c</v>
      </c>
      <c r="B181" t="s">
        <v>87</v>
      </c>
      <c r="C181" t="str">
        <f>_xlfn.IFNA(VLOOKUP($A181,nCino_DMW!$A$2:$AI$358,7,0),"")</f>
        <v>Spread Statement Period</v>
      </c>
      <c r="D181" t="s">
        <v>423</v>
      </c>
      <c r="E181" t="str">
        <f>_xlfn.IFNA(VLOOKUP($A181,nCino_DMW!$A$2:$AI$358,9,0),"")</f>
        <v>Collateral Column Title</v>
      </c>
      <c r="F181" t="str">
        <f>_xlfn.IFNA(VLOOKUP($A181,nCino_DMW!$A$1:$AI$358,12,0),"")</f>
        <v>When a user creates a new NOI statement in the CRE Analysis application, they will see these picklist values in the “Collateral Column Title” field picklist. The value selected in this field is displayed in the collateral column header.</v>
      </c>
      <c r="G181" t="str">
        <f>_xlfn.IFNA(IF(VLOOKUP($A181,nCino_DMW!$A$1:$AI$358,13,0)=0,"", VLOOKUP($A181,nCino_DMW!$A$1:$AI$358,13,0)),"")</f>
        <v>Picklist</v>
      </c>
      <c r="H181" t="str">
        <f>_xlfn.IFNA(IF(VLOOKUP($A181,nCino_DevProc!$A$2:$S$352,8,0)=0,"", VLOOKUP($A181,nCino_DevProc!$A$2:$S$352,8,0)),"")</f>
        <v>picklist</v>
      </c>
      <c r="I181" t="str">
        <f>_xlfn.IFNA(IF(VLOOKUP($A181,nCino_DMW!$A$1:$AI$358,2,0)=0,"", VLOOKUP($A181,nCino_DMW!$A$1:$AI$358,2,0)),"")</f>
        <v>See picklist options for lengths</v>
      </c>
      <c r="K181" t="str">
        <f>IFERROR(IF(VLOOKUP($A181,nCino_DMW!$A$1:$AI$358,22,0)="Y", "N", IF(VLOOKUP($A181,nCino_DMW!$A$1:$AI$358,22,0)="N",  "Y", "")),"")</f>
        <v>Y</v>
      </c>
      <c r="L181" t="str">
        <f>_xlfn.IFNA(IF(VLOOKUP($A181,nCino_DevProc!$A$2:$S$352,8,0)=TRUE(), "Y", "N"),"")</f>
        <v>N</v>
      </c>
      <c r="M181" t="str">
        <f>IFERROR(IF(VLOOKUP($A181,nCino_DevProc!$A$2:$S$352,18,0)=TRUE(), "E", IF(D181="Id", "P", IF(OR(LEFT(G181, 6) = "Lookup", LEFT(G181, 6) ="Master"), "F",""))),"")</f>
        <v/>
      </c>
      <c r="N181" t="str">
        <f>_xlfn.IFNA(IF(VLOOKUP($A181,nCino_DMW!$A$1:$AI$358,4,0)="System generated", "Y", "N"),"")</f>
        <v>N</v>
      </c>
      <c r="O181" t="str">
        <f>IF(LEFT(G181,6)="lookup", G181,IF(OR(D181=0, IFERROR(VLOOKUP($A181,nCino_DevProc!$A$2:$S$352,18,0),0)=0),"", VLOOKUP($A181,nCino_DevProc!$A$2:$S$352,18,0)))</f>
        <v/>
      </c>
      <c r="P181" t="str">
        <f>IF($B181="","",VLOOKUP($B181,'Object Info'!$A$2:$F$13,3,0))</f>
        <v>rskcsp_ds_spread_statement_period</v>
      </c>
      <c r="Q181" t="str">
        <f t="shared" si="41"/>
        <v>LLC_BI__Collateral_Column_Title__c</v>
      </c>
      <c r="R181" t="s">
        <v>158</v>
      </c>
      <c r="S181" t="str">
        <f t="shared" si="42"/>
        <v>Y</v>
      </c>
      <c r="T181" t="str">
        <f>IF($B181="","",VLOOKUP($B181,'Object Info'!$A$2:$F$13,4,0))</f>
        <v>rskcsp_ds_spread_statement_period_staging</v>
      </c>
      <c r="U181" t="str">
        <f t="shared" si="43"/>
        <v>LLC_BI__Collateral_Column_Title__c</v>
      </c>
      <c r="V181" t="str">
        <f>IF(OR(LEFT(H181,9)="reference", D181=""),"STRING",VLOOKUP($H181,'DataType Conversion'!$A$8:$I$37,3,0))</f>
        <v>STRING</v>
      </c>
      <c r="W181" t="str">
        <f t="shared" si="44"/>
        <v/>
      </c>
      <c r="X181" t="str">
        <f t="shared" si="45"/>
        <v>Y</v>
      </c>
      <c r="Y181" t="str">
        <f t="shared" si="46"/>
        <v/>
      </c>
      <c r="Z181" t="str">
        <f t="shared" si="47"/>
        <v>Y</v>
      </c>
      <c r="AA181" t="str">
        <f t="shared" si="48"/>
        <v/>
      </c>
      <c r="AB181" t="str">
        <f>IF($B181="","",VLOOKUP($B181,'Object Info'!$A$2:$F$13,5,0))</f>
        <v>rskcsp_ds_spread_statement_period_curated</v>
      </c>
      <c r="AC181" t="str">
        <f t="shared" si="49"/>
        <v>LLC_BI__Collateral_Column_Title__c</v>
      </c>
      <c r="AD181" t="str">
        <f t="shared" si="50"/>
        <v>STRING</v>
      </c>
      <c r="AE181" t="str">
        <f t="shared" si="51"/>
        <v/>
      </c>
      <c r="AF181" t="str">
        <f t="shared" si="52"/>
        <v>Y</v>
      </c>
      <c r="AG181" t="str">
        <f t="shared" si="53"/>
        <v/>
      </c>
      <c r="AH181" t="str">
        <f t="shared" si="54"/>
        <v/>
      </c>
      <c r="AL181" t="str">
        <f>IF($B181="","",VLOOKUP($B181,'Object Info'!$A$2:$F$13,6,0))</f>
        <v>spread_statement_period</v>
      </c>
      <c r="AM181" t="str">
        <f t="shared" si="55"/>
        <v>Collateral_Column_Title</v>
      </c>
      <c r="AN181" t="str">
        <f t="shared" si="56"/>
        <v>STRING</v>
      </c>
      <c r="AO181" t="str">
        <f t="shared" si="57"/>
        <v/>
      </c>
      <c r="AP181" t="str">
        <f t="shared" si="58"/>
        <v>Y</v>
      </c>
      <c r="AQ181" t="str">
        <f t="shared" si="59"/>
        <v/>
      </c>
    </row>
    <row r="182" spans="1:43" x14ac:dyDescent="0.25">
      <c r="A182" t="str">
        <f t="shared" si="40"/>
        <v>LLC_BI__Spread_Statement_Period__cCreatedById</v>
      </c>
      <c r="B182" t="s">
        <v>87</v>
      </c>
      <c r="C182" t="str">
        <f>_xlfn.IFNA(VLOOKUP($A182,nCino_DMW!$A$2:$AI$358,7,0),"")</f>
        <v>Spread Statement Period</v>
      </c>
      <c r="D182" t="s">
        <v>168</v>
      </c>
      <c r="E182" t="str">
        <f>_xlfn.IFNA(VLOOKUP($A182,nCino_DMW!$A$2:$AI$358,9,0),"")</f>
        <v>Created By</v>
      </c>
      <c r="F182" t="str">
        <f>_xlfn.IFNA(VLOOKUP($A182,nCino_DMW!$A$1:$AI$358,12,0),"")</f>
        <v>Record ccreated by user.</v>
      </c>
      <c r="G182" t="str">
        <f>_xlfn.IFNA(IF(VLOOKUP($A182,nCino_DMW!$A$1:$AI$358,13,0)=0,"", VLOOKUP($A182,nCino_DMW!$A$1:$AI$358,13,0)),"")</f>
        <v>Lookup(User)</v>
      </c>
      <c r="H182" t="str">
        <f>_xlfn.IFNA(IF(VLOOKUP($A182,nCino_DevProc!$A$2:$S$352,8,0)=0,"", VLOOKUP($A182,nCino_DevProc!$A$2:$S$352,8,0)),"")</f>
        <v>reference(User)</v>
      </c>
      <c r="I182">
        <f>_xlfn.IFNA(IF(VLOOKUP($A182,nCino_DMW!$A$1:$AI$358,2,0)=0,"", VLOOKUP($A182,nCino_DMW!$A$1:$AI$358,2,0)),"")</f>
        <v>18</v>
      </c>
      <c r="K182" t="str">
        <f>IFERROR(IF(VLOOKUP($A182,nCino_DMW!$A$1:$AI$358,22,0)="Y", "N", IF(VLOOKUP($A182,nCino_DMW!$A$1:$AI$358,22,0)="N",  "Y", "")),"")</f>
        <v>Y</v>
      </c>
      <c r="L182" t="str">
        <f>_xlfn.IFNA(IF(VLOOKUP($A182,nCino_DevProc!$A$2:$S$352,8,0)=TRUE(), "Y", "N"),"")</f>
        <v>N</v>
      </c>
      <c r="M182" t="str">
        <f>IFERROR(IF(VLOOKUP($A182,nCino_DevProc!$A$2:$S$352,18,0)=TRUE(), "E", IF(D182="Id", "P", IF(OR(LEFT(G182, 6) = "Lookup", LEFT(G182, 6) ="Master"), "F",""))),"")</f>
        <v>F</v>
      </c>
      <c r="N182" t="str">
        <f>_xlfn.IFNA(IF(VLOOKUP($A182,nCino_DMW!$A$1:$AI$358,4,0)="System generated", "Y", "N"),"")</f>
        <v>Y</v>
      </c>
      <c r="O182" t="str">
        <f>IF(LEFT(G182,6)="lookup", G182,IF(OR(D182=0, IFERROR(VLOOKUP($A182,nCino_DevProc!$A$2:$S$352,18,0),0)=0),"", VLOOKUP($A182,nCino_DevProc!$A$2:$S$352,18,0)))</f>
        <v>Lookup(User)</v>
      </c>
      <c r="P182" t="str">
        <f>IF($B182="","",VLOOKUP($B182,'Object Info'!$A$2:$F$13,3,0))</f>
        <v>rskcsp_ds_spread_statement_period</v>
      </c>
      <c r="Q182" t="str">
        <f t="shared" si="41"/>
        <v>CreatedById</v>
      </c>
      <c r="R182" t="s">
        <v>158</v>
      </c>
      <c r="S182" t="str">
        <f t="shared" si="42"/>
        <v>Y</v>
      </c>
      <c r="T182" t="str">
        <f>IF($B182="","",VLOOKUP($B182,'Object Info'!$A$2:$F$13,4,0))</f>
        <v>rskcsp_ds_spread_statement_period_staging</v>
      </c>
      <c r="U182" t="str">
        <f t="shared" si="43"/>
        <v>CreatedById</v>
      </c>
      <c r="V182" t="str">
        <f>IF(OR(LEFT(H182,9)="reference", D182=""),"STRING",VLOOKUP($H182,'DataType Conversion'!$A$8:$I$37,3,0))</f>
        <v>STRING</v>
      </c>
      <c r="W182" t="str">
        <f t="shared" si="44"/>
        <v/>
      </c>
      <c r="X182" t="str">
        <f t="shared" si="45"/>
        <v>Y</v>
      </c>
      <c r="Y182" t="str">
        <f t="shared" si="46"/>
        <v/>
      </c>
      <c r="Z182" t="str">
        <f t="shared" si="47"/>
        <v>N</v>
      </c>
      <c r="AA182" t="str">
        <f t="shared" si="48"/>
        <v>Must be populated when changeType = CREATE</v>
      </c>
      <c r="AB182" t="str">
        <f>IF($B182="","",VLOOKUP($B182,'Object Info'!$A$2:$F$13,5,0))</f>
        <v>rskcsp_ds_spread_statement_period_curated</v>
      </c>
      <c r="AC182" t="str">
        <f t="shared" si="49"/>
        <v>CreatedById</v>
      </c>
      <c r="AD182" t="str">
        <f t="shared" si="50"/>
        <v>STRING</v>
      </c>
      <c r="AE182" t="str">
        <f t="shared" si="51"/>
        <v/>
      </c>
      <c r="AF182" t="str">
        <f t="shared" si="52"/>
        <v>Y</v>
      </c>
      <c r="AG182" t="str">
        <f t="shared" si="53"/>
        <v>F</v>
      </c>
      <c r="AH182" t="str">
        <f t="shared" si="54"/>
        <v/>
      </c>
      <c r="AL182" t="str">
        <f>IF($B182="","",VLOOKUP($B182,'Object Info'!$A$2:$F$13,6,0))</f>
        <v>spread_statement_period</v>
      </c>
      <c r="AM182" t="str">
        <f t="shared" si="55"/>
        <v>CreatedById</v>
      </c>
      <c r="AN182" t="str">
        <f t="shared" si="56"/>
        <v>STRING</v>
      </c>
      <c r="AO182" t="str">
        <f t="shared" si="57"/>
        <v/>
      </c>
      <c r="AP182" t="str">
        <f t="shared" si="58"/>
        <v>Y</v>
      </c>
      <c r="AQ182" t="str">
        <f t="shared" si="59"/>
        <v>F</v>
      </c>
    </row>
    <row r="183" spans="1:43" x14ac:dyDescent="0.25">
      <c r="A183" t="str">
        <f t="shared" si="40"/>
        <v>LLC_BI__Spread_Statement_Period__cCreatedDate</v>
      </c>
      <c r="B183" t="s">
        <v>87</v>
      </c>
      <c r="C183" t="str">
        <f>_xlfn.IFNA(VLOOKUP($A183,nCino_DMW!$A$2:$AI$358,7,0),"")</f>
        <v>Spread Statement Period</v>
      </c>
      <c r="D183" t="s">
        <v>164</v>
      </c>
      <c r="E183" t="str">
        <f>_xlfn.IFNA(VLOOKUP($A183,nCino_DMW!$A$2:$AI$358,9,0),"")</f>
        <v>Created Date</v>
      </c>
      <c r="F183" t="str">
        <f>_xlfn.IFNA(VLOOKUP($A183,nCino_DMW!$A$1:$AI$358,12,0),"")</f>
        <v>Record created date.</v>
      </c>
      <c r="G183" t="str">
        <f>_xlfn.IFNA(IF(VLOOKUP($A183,nCino_DMW!$A$1:$AI$358,13,0)=0,"", VLOOKUP($A183,nCino_DMW!$A$1:$AI$358,13,0)),"")</f>
        <v>Date Time</v>
      </c>
      <c r="H183" t="str">
        <f>_xlfn.IFNA(IF(VLOOKUP($A183,nCino_DevProc!$A$2:$S$352,8,0)=0,"", VLOOKUP($A183,nCino_DevProc!$A$2:$S$352,8,0)),"")</f>
        <v>datetime</v>
      </c>
      <c r="I183" t="str">
        <f>_xlfn.IFNA(IF(VLOOKUP($A183,nCino_DMW!$A$1:$AI$358,2,0)=0,"", VLOOKUP($A183,nCino_DMW!$A$1:$AI$358,2,0)),"")</f>
        <v/>
      </c>
      <c r="K183" t="str">
        <f>IFERROR(IF(VLOOKUP($A183,nCino_DMW!$A$1:$AI$358,22,0)="Y", "N", IF(VLOOKUP($A183,nCino_DMW!$A$1:$AI$358,22,0)="N",  "Y", "")),"")</f>
        <v>Y</v>
      </c>
      <c r="L183" t="str">
        <f>_xlfn.IFNA(IF(VLOOKUP($A183,nCino_DevProc!$A$2:$S$352,8,0)=TRUE(), "Y", "N"),"")</f>
        <v>N</v>
      </c>
      <c r="M183" t="str">
        <f>IFERROR(IF(VLOOKUP($A183,nCino_DevProc!$A$2:$S$352,18,0)=TRUE(), "E", IF(D183="Id", "P", IF(OR(LEFT(G183, 6) = "Lookup", LEFT(G183, 6) ="Master"), "F",""))),"")</f>
        <v/>
      </c>
      <c r="N183" t="str">
        <f>_xlfn.IFNA(IF(VLOOKUP($A183,nCino_DMW!$A$1:$AI$358,4,0)="System generated", "Y", "N"),"")</f>
        <v>Y</v>
      </c>
      <c r="O183" t="str">
        <f>IF(LEFT(G183,6)="lookup", G183,IF(OR(D183=0, IFERROR(VLOOKUP($A183,nCino_DevProc!$A$2:$S$352,18,0),0)=0),"", VLOOKUP($A183,nCino_DevProc!$A$2:$S$352,18,0)))</f>
        <v/>
      </c>
      <c r="P183" t="str">
        <f>IF($B183="","",VLOOKUP($B183,'Object Info'!$A$2:$F$13,3,0))</f>
        <v>rskcsp_ds_spread_statement_period</v>
      </c>
      <c r="Q183" t="str">
        <f t="shared" si="41"/>
        <v>CreatedDate</v>
      </c>
      <c r="R183" t="s">
        <v>158</v>
      </c>
      <c r="S183" t="str">
        <f t="shared" si="42"/>
        <v>Y</v>
      </c>
      <c r="T183" t="str">
        <f>IF($B183="","",VLOOKUP($B183,'Object Info'!$A$2:$F$13,4,0))</f>
        <v>rskcsp_ds_spread_statement_period_staging</v>
      </c>
      <c r="U183" t="str">
        <f t="shared" si="43"/>
        <v>CreatedDate</v>
      </c>
      <c r="V183" t="str">
        <f>IF(OR(LEFT(H183,9)="reference", D183=""),"STRING",VLOOKUP($H183,'DataType Conversion'!$A$8:$I$37,3,0))</f>
        <v>DATETIME</v>
      </c>
      <c r="W183" t="str">
        <f t="shared" si="44"/>
        <v/>
      </c>
      <c r="X183" t="str">
        <f t="shared" si="45"/>
        <v>Y</v>
      </c>
      <c r="Y183" t="str">
        <f t="shared" si="46"/>
        <v/>
      </c>
      <c r="Z183" t="str">
        <f t="shared" si="47"/>
        <v>N</v>
      </c>
      <c r="AA183" t="str">
        <f t="shared" si="48"/>
        <v>Must be populated when changeType = CREATE</v>
      </c>
      <c r="AB183" t="str">
        <f>IF($B183="","",VLOOKUP($B183,'Object Info'!$A$2:$F$13,5,0))</f>
        <v>rskcsp_ds_spread_statement_period_curated</v>
      </c>
      <c r="AC183" t="str">
        <f t="shared" si="49"/>
        <v>CreatedDate</v>
      </c>
      <c r="AD183" t="str">
        <f t="shared" si="50"/>
        <v>DATETIME</v>
      </c>
      <c r="AE183" t="str">
        <f t="shared" si="51"/>
        <v/>
      </c>
      <c r="AF183" t="str">
        <f t="shared" si="52"/>
        <v>Y</v>
      </c>
      <c r="AG183" t="str">
        <f t="shared" si="53"/>
        <v/>
      </c>
      <c r="AH183" t="str">
        <f t="shared" si="54"/>
        <v/>
      </c>
      <c r="AL183" t="str">
        <f>IF($B183="","",VLOOKUP($B183,'Object Info'!$A$2:$F$13,6,0))</f>
        <v>spread_statement_period</v>
      </c>
      <c r="AM183" t="str">
        <f t="shared" si="55"/>
        <v>CreatedDate</v>
      </c>
      <c r="AN183" t="str">
        <f t="shared" si="56"/>
        <v>DATETIME</v>
      </c>
      <c r="AO183" t="str">
        <f t="shared" si="57"/>
        <v/>
      </c>
      <c r="AP183" t="str">
        <f t="shared" si="58"/>
        <v>Y</v>
      </c>
      <c r="AQ183" t="str">
        <f t="shared" si="59"/>
        <v/>
      </c>
    </row>
    <row r="184" spans="1:43" x14ac:dyDescent="0.25">
      <c r="A184" t="str">
        <f t="shared" si="40"/>
        <v>LLC_BI__Spread_Statement_Period__cCurrencyIsoCode</v>
      </c>
      <c r="B184" t="s">
        <v>87</v>
      </c>
      <c r="C184" t="str">
        <f>_xlfn.IFNA(VLOOKUP($A184,nCino_DMW!$A$2:$AI$358,7,0),"")</f>
        <v>Spread Statement Period</v>
      </c>
      <c r="D184" t="s">
        <v>160</v>
      </c>
      <c r="E184" t="str">
        <f>_xlfn.IFNA(VLOOKUP($A184,nCino_DMW!$A$2:$AI$358,9,0),"")</f>
        <v>Currency</v>
      </c>
      <c r="F184" t="str">
        <f>_xlfn.IFNA(VLOOKUP($A184,nCino_DMW!$A$1:$AI$358,12,0),"")</f>
        <v>This is a picklist field that allows the user to select the applicable currency (e.g. GBP, EU, etc.)</v>
      </c>
      <c r="G184" t="str">
        <f>_xlfn.IFNA(IF(VLOOKUP($A184,nCino_DMW!$A$1:$AI$358,13,0)=0,"", VLOOKUP($A184,nCino_DMW!$A$1:$AI$358,13,0)),"")</f>
        <v>Picklist</v>
      </c>
      <c r="H184" t="str">
        <f>_xlfn.IFNA(IF(VLOOKUP($A184,nCino_DevProc!$A$2:$S$352,8,0)=0,"", VLOOKUP($A184,nCino_DevProc!$A$2:$S$352,8,0)),"")</f>
        <v>picklist</v>
      </c>
      <c r="I184" t="str">
        <f>_xlfn.IFNA(IF(VLOOKUP($A184,nCino_DMW!$A$1:$AI$358,2,0)=0,"", VLOOKUP($A184,nCino_DMW!$A$1:$AI$358,2,0)),"")</f>
        <v>See picklist options for lengths</v>
      </c>
      <c r="K184" t="str">
        <f>IFERROR(IF(VLOOKUP($A184,nCino_DMW!$A$1:$AI$358,22,0)="Y", "N", IF(VLOOKUP($A184,nCino_DMW!$A$1:$AI$358,22,0)="N",  "Y", "")),"")</f>
        <v>Y</v>
      </c>
      <c r="L184" t="str">
        <f>_xlfn.IFNA(IF(VLOOKUP($A184,nCino_DevProc!$A$2:$S$352,8,0)=TRUE(), "Y", "N"),"")</f>
        <v>N</v>
      </c>
      <c r="M184" t="str">
        <f>IFERROR(IF(VLOOKUP($A184,nCino_DevProc!$A$2:$S$352,18,0)=TRUE(), "E", IF(D184="Id", "P", IF(OR(LEFT(G184, 6) = "Lookup", LEFT(G184, 6) ="Master"), "F",""))),"")</f>
        <v/>
      </c>
      <c r="N184" t="str">
        <f>_xlfn.IFNA(IF(VLOOKUP($A184,nCino_DMW!$A$1:$AI$358,4,0)="System generated", "Y", "N"),"")</f>
        <v>N</v>
      </c>
      <c r="O184" t="str">
        <f>IF(LEFT(G184,6)="lookup", G184,IF(OR(D184=0, IFERROR(VLOOKUP($A184,nCino_DevProc!$A$2:$S$352,18,0),0)=0),"", VLOOKUP($A184,nCino_DevProc!$A$2:$S$352,18,0)))</f>
        <v/>
      </c>
      <c r="P184" t="str">
        <f>IF($B184="","",VLOOKUP($B184,'Object Info'!$A$2:$F$13,3,0))</f>
        <v>rskcsp_ds_spread_statement_period</v>
      </c>
      <c r="Q184" t="str">
        <f t="shared" si="41"/>
        <v>CurrencyIsoCode</v>
      </c>
      <c r="R184" t="s">
        <v>158</v>
      </c>
      <c r="S184" t="str">
        <f t="shared" si="42"/>
        <v>Y</v>
      </c>
      <c r="T184" t="str">
        <f>IF($B184="","",VLOOKUP($B184,'Object Info'!$A$2:$F$13,4,0))</f>
        <v>rskcsp_ds_spread_statement_period_staging</v>
      </c>
      <c r="U184" t="str">
        <f t="shared" si="43"/>
        <v>CurrencyIsoCode</v>
      </c>
      <c r="V184" t="str">
        <f>IF(OR(LEFT(H184,9)="reference", D184=""),"STRING",VLOOKUP($H184,'DataType Conversion'!$A$8:$I$37,3,0))</f>
        <v>STRING</v>
      </c>
      <c r="W184" t="str">
        <f t="shared" si="44"/>
        <v/>
      </c>
      <c r="X184" t="str">
        <f t="shared" si="45"/>
        <v>Y</v>
      </c>
      <c r="Y184" t="str">
        <f t="shared" si="46"/>
        <v/>
      </c>
      <c r="Z184" t="str">
        <f t="shared" si="47"/>
        <v>Y</v>
      </c>
      <c r="AA184" t="str">
        <f t="shared" si="48"/>
        <v/>
      </c>
      <c r="AB184" t="str">
        <f>IF($B184="","",VLOOKUP($B184,'Object Info'!$A$2:$F$13,5,0))</f>
        <v>rskcsp_ds_spread_statement_period_curated</v>
      </c>
      <c r="AC184" t="str">
        <f t="shared" si="49"/>
        <v>CurrencyIsoCode</v>
      </c>
      <c r="AD184" t="str">
        <f t="shared" si="50"/>
        <v>STRING</v>
      </c>
      <c r="AE184" t="str">
        <f t="shared" si="51"/>
        <v/>
      </c>
      <c r="AF184" t="str">
        <f t="shared" si="52"/>
        <v>Y</v>
      </c>
      <c r="AG184" t="str">
        <f t="shared" si="53"/>
        <v/>
      </c>
      <c r="AH184" t="str">
        <f t="shared" si="54"/>
        <v/>
      </c>
      <c r="AL184" t="str">
        <f>IF($B184="","",VLOOKUP($B184,'Object Info'!$A$2:$F$13,6,0))</f>
        <v>spread_statement_period</v>
      </c>
      <c r="AM184" t="str">
        <f t="shared" si="55"/>
        <v>CurrencyIsoCode</v>
      </c>
      <c r="AN184" t="str">
        <f t="shared" si="56"/>
        <v>STRING</v>
      </c>
      <c r="AO184" t="str">
        <f t="shared" si="57"/>
        <v/>
      </c>
      <c r="AP184" t="str">
        <f t="shared" si="58"/>
        <v>Y</v>
      </c>
      <c r="AQ184" t="str">
        <f t="shared" si="59"/>
        <v/>
      </c>
    </row>
    <row r="185" spans="1:43" x14ac:dyDescent="0.25">
      <c r="A185" t="str">
        <f t="shared" si="40"/>
        <v>LLC_BI__Spread_Statement_Period__cLLC_BI__Data_Source__c</v>
      </c>
      <c r="B185" t="s">
        <v>87</v>
      </c>
      <c r="C185" t="str">
        <f>_xlfn.IFNA(VLOOKUP($A185,nCino_DMW!$A$2:$AI$358,7,0),"")</f>
        <v>Spread Statement Period</v>
      </c>
      <c r="D185" t="s">
        <v>436</v>
      </c>
      <c r="E185" t="str">
        <f>_xlfn.IFNA(VLOOKUP($A185,nCino_DMW!$A$2:$AI$358,9,0),"")</f>
        <v>Data Source</v>
      </c>
      <c r="F185" t="str">
        <f>_xlfn.IFNA(VLOOKUP($A185,nCino_DMW!$A$1:$AI$358,12,0),"")</f>
        <v>The system automatically populates this field to associate the period to the data source that was referenced when this period was imported. For example, if a data source was imported via Data Recognition for Financial Statements, this field will be populated with the Data Recognition for Financial Statements data source. By default, it is blank.</v>
      </c>
      <c r="G185" t="str">
        <f>_xlfn.IFNA(IF(VLOOKUP($A185,nCino_DMW!$A$1:$AI$358,13,0)=0,"", VLOOKUP($A185,nCino_DMW!$A$1:$AI$358,13,0)),"")</f>
        <v>Lookup(Data Source)</v>
      </c>
      <c r="H185" t="str">
        <f>_xlfn.IFNA(IF(VLOOKUP($A185,nCino_DevProc!$A$2:$S$352,8,0)=0,"", VLOOKUP($A185,nCino_DevProc!$A$2:$S$352,8,0)),"")</f>
        <v>reference(LLC_BI__Data_Source__c)</v>
      </c>
      <c r="I185">
        <f>_xlfn.IFNA(IF(VLOOKUP($A185,nCino_DMW!$A$1:$AI$358,2,0)=0,"", VLOOKUP($A185,nCino_DMW!$A$1:$AI$358,2,0)),"")</f>
        <v>18</v>
      </c>
      <c r="K185" t="str">
        <f>IFERROR(IF(VLOOKUP($A185,nCino_DMW!$A$1:$AI$358,22,0)="Y", "N", IF(VLOOKUP($A185,nCino_DMW!$A$1:$AI$358,22,0)="N",  "Y", "")),"")</f>
        <v>Y</v>
      </c>
      <c r="L185" t="str">
        <f>_xlfn.IFNA(IF(VLOOKUP($A185,nCino_DevProc!$A$2:$S$352,8,0)=TRUE(), "Y", "N"),"")</f>
        <v>N</v>
      </c>
      <c r="M185" t="str">
        <f>IFERROR(IF(VLOOKUP($A185,nCino_DevProc!$A$2:$S$352,18,0)=TRUE(), "E", IF(D185="Id", "P", IF(OR(LEFT(G185, 6) = "Lookup", LEFT(G185, 6) ="Master"), "F",""))),"")</f>
        <v>F</v>
      </c>
      <c r="N185" t="str">
        <f>_xlfn.IFNA(IF(VLOOKUP($A185,nCino_DMW!$A$1:$AI$358,4,0)="System generated", "Y", "N"),"")</f>
        <v>N</v>
      </c>
      <c r="O185" t="str">
        <f>IF(LEFT(G185,6)="lookup", G185,IF(OR(D185=0, IFERROR(VLOOKUP($A185,nCino_DevProc!$A$2:$S$352,18,0),0)=0),"", VLOOKUP($A185,nCino_DevProc!$A$2:$S$352,18,0)))</f>
        <v>Lookup(Data Source)</v>
      </c>
      <c r="P185" t="str">
        <f>IF($B185="","",VLOOKUP($B185,'Object Info'!$A$2:$F$13,3,0))</f>
        <v>rskcsp_ds_spread_statement_period</v>
      </c>
      <c r="Q185" t="str">
        <f t="shared" si="41"/>
        <v>LLC_BI__Data_Source__c</v>
      </c>
      <c r="R185" t="s">
        <v>158</v>
      </c>
      <c r="S185" t="str">
        <f t="shared" si="42"/>
        <v>Y</v>
      </c>
      <c r="T185" t="str">
        <f>IF($B185="","",VLOOKUP($B185,'Object Info'!$A$2:$F$13,4,0))</f>
        <v>rskcsp_ds_spread_statement_period_staging</v>
      </c>
      <c r="U185" t="str">
        <f t="shared" si="43"/>
        <v>LLC_BI__Data_Source__c</v>
      </c>
      <c r="V185" t="str">
        <f>IF(OR(LEFT(H185,9)="reference", D185=""),"STRING",VLOOKUP($H185,'DataType Conversion'!$A$8:$I$37,3,0))</f>
        <v>STRING</v>
      </c>
      <c r="W185" t="str">
        <f t="shared" si="44"/>
        <v/>
      </c>
      <c r="X185" t="str">
        <f t="shared" si="45"/>
        <v>Y</v>
      </c>
      <c r="Y185" t="str">
        <f t="shared" si="46"/>
        <v/>
      </c>
      <c r="Z185" t="str">
        <f t="shared" si="47"/>
        <v>N</v>
      </c>
      <c r="AA185" t="str">
        <f t="shared" si="48"/>
        <v/>
      </c>
      <c r="AB185" t="str">
        <f>IF($B185="","",VLOOKUP($B185,'Object Info'!$A$2:$F$13,5,0))</f>
        <v>rskcsp_ds_spread_statement_period_curated</v>
      </c>
      <c r="AC185" t="str">
        <f t="shared" si="49"/>
        <v>LLC_BI__Data_Source__c</v>
      </c>
      <c r="AD185" t="str">
        <f t="shared" si="50"/>
        <v>STRING</v>
      </c>
      <c r="AE185" t="str">
        <f t="shared" si="51"/>
        <v/>
      </c>
      <c r="AF185" t="str">
        <f t="shared" si="52"/>
        <v>Y</v>
      </c>
      <c r="AG185" t="str">
        <f t="shared" si="53"/>
        <v>F</v>
      </c>
      <c r="AH185" t="str">
        <f t="shared" si="54"/>
        <v/>
      </c>
      <c r="AL185" t="str">
        <f>IF($B185="","",VLOOKUP($B185,'Object Info'!$A$2:$F$13,6,0))</f>
        <v>spread_statement_period</v>
      </c>
      <c r="AM185" t="str">
        <f t="shared" si="55"/>
        <v>Data_Source</v>
      </c>
      <c r="AN185" t="str">
        <f t="shared" si="56"/>
        <v>STRING</v>
      </c>
      <c r="AO185" t="str">
        <f t="shared" si="57"/>
        <v/>
      </c>
      <c r="AP185" t="str">
        <f t="shared" si="58"/>
        <v>Y</v>
      </c>
      <c r="AQ185" t="str">
        <f t="shared" si="59"/>
        <v>F</v>
      </c>
    </row>
    <row r="186" spans="1:43" x14ac:dyDescent="0.25">
      <c r="A186" t="str">
        <f t="shared" si="40"/>
        <v>LLC_BI__Spread_Statement_Period__cCCS_DatePeriodsSource__c</v>
      </c>
      <c r="B186" t="s">
        <v>87</v>
      </c>
      <c r="C186" t="str">
        <f>_xlfn.IFNA(VLOOKUP($A186,nCino_DMW!$A$2:$AI$358,7,0),"")</f>
        <v>Spread Statement Period</v>
      </c>
      <c r="D186" t="s">
        <v>471</v>
      </c>
      <c r="E186" t="str">
        <f>_xlfn.IFNA(VLOOKUP($A186,nCino_DMW!$A$2:$AI$358,9,0),"")</f>
        <v>DatePeriodsSource</v>
      </c>
      <c r="F186">
        <f>_xlfn.IFNA(VLOOKUP($A186,nCino_DMW!$A$1:$AI$358,12,0),"")</f>
        <v>0</v>
      </c>
      <c r="G186" t="str">
        <f>_xlfn.IFNA(IF(VLOOKUP($A186,nCino_DMW!$A$1:$AI$358,13,0)=0,"", VLOOKUP($A186,nCino_DMW!$A$1:$AI$358,13,0)),"")</f>
        <v>Formula (Text)</v>
      </c>
      <c r="H186" t="str">
        <f>_xlfn.IFNA(IF(VLOOKUP($A186,nCino_DevProc!$A$2:$S$352,8,0)=0,"", VLOOKUP($A186,nCino_DevProc!$A$2:$S$352,8,0)),"")</f>
        <v>string</v>
      </c>
      <c r="I186" t="str">
        <f>_xlfn.IFNA(IF(VLOOKUP($A186,nCino_DMW!$A$1:$AI$358,2,0)=0,"", VLOOKUP($A186,nCino_DMW!$A$1:$AI$358,2,0)),"")</f>
        <v/>
      </c>
      <c r="K186" t="str">
        <f>IFERROR(IF(VLOOKUP($A186,nCino_DMW!$A$1:$AI$358,22,0)="Y", "N", IF(VLOOKUP($A186,nCino_DMW!$A$1:$AI$358,22,0)="N",  "Y", "")),"")</f>
        <v/>
      </c>
      <c r="L186" t="str">
        <f>_xlfn.IFNA(IF(VLOOKUP($A186,nCino_DevProc!$A$2:$S$352,8,0)=TRUE(), "Y", "N"),"")</f>
        <v>N</v>
      </c>
      <c r="M186" t="str">
        <f>IFERROR(IF(VLOOKUP($A186,nCino_DevProc!$A$2:$S$352,18,0)=TRUE(), "E", IF(D186="Id", "P", IF(OR(LEFT(G186, 6) = "Lookup", LEFT(G186, 6) ="Master"), "F",""))),"")</f>
        <v/>
      </c>
      <c r="N186" t="str">
        <f>_xlfn.IFNA(IF(VLOOKUP($A186,nCino_DMW!$A$1:$AI$358,4,0)="System generated", "Y", "N"),"")</f>
        <v>N</v>
      </c>
      <c r="O186" t="str">
        <f>IF(LEFT(G186,6)="lookup", G186,IF(OR(D186=0, IFERROR(VLOOKUP($A186,nCino_DevProc!$A$2:$S$352,18,0),0)=0),"", VLOOKUP($A186,nCino_DevProc!$A$2:$S$352,18,0)))</f>
        <v>TEXT(Day(LLC_BI__Statement_Date__c))+\"/\" +TEXT(Month(LLC_BI__Statement_Date__c))+\"/\" +TEXT(YEAR(LLC_BI__Statement_Date__c)) + '  ' +'-' +' ' +Text(LLC_BI__Number_of_Periods__c)+ '  ' +'months' + '  '+ '-' + ' '+Text( LLC_BI__Source__c)</v>
      </c>
      <c r="P186" t="str">
        <f>IF($B186="","",VLOOKUP($B186,'Object Info'!$A$2:$F$13,3,0))</f>
        <v>rskcsp_ds_spread_statement_period</v>
      </c>
      <c r="Q186" t="str">
        <f t="shared" si="41"/>
        <v>CCS_DatePeriodsSource__c</v>
      </c>
      <c r="R186" t="s">
        <v>158</v>
      </c>
      <c r="S186" t="str">
        <f t="shared" si="42"/>
        <v>Y</v>
      </c>
      <c r="T186" t="str">
        <f>IF($B186="","",VLOOKUP($B186,'Object Info'!$A$2:$F$13,4,0))</f>
        <v>rskcsp_ds_spread_statement_period_staging</v>
      </c>
      <c r="U186" t="str">
        <f t="shared" si="43"/>
        <v>CCS_DatePeriodsSource__c</v>
      </c>
      <c r="V186" t="str">
        <f>IF(OR(LEFT(H186,9)="reference", D186=""),"STRING",VLOOKUP($H186,'DataType Conversion'!$A$8:$I$37,3,0))</f>
        <v>STRING</v>
      </c>
      <c r="W186" t="str">
        <f t="shared" si="44"/>
        <v/>
      </c>
      <c r="X186" t="str">
        <f t="shared" si="45"/>
        <v>Y</v>
      </c>
      <c r="Y186" t="str">
        <f t="shared" si="46"/>
        <v/>
      </c>
      <c r="Z186" t="str">
        <f t="shared" si="47"/>
        <v>N</v>
      </c>
      <c r="AA186" t="str">
        <f t="shared" si="48"/>
        <v/>
      </c>
      <c r="AB186" t="str">
        <f>IF($B186="","",VLOOKUP($B186,'Object Info'!$A$2:$F$13,5,0))</f>
        <v>rskcsp_ds_spread_statement_period_curated</v>
      </c>
      <c r="AC186" t="str">
        <f t="shared" si="49"/>
        <v>CCS_DatePeriodsSource__c</v>
      </c>
      <c r="AD186" t="str">
        <f t="shared" si="50"/>
        <v>STRING</v>
      </c>
      <c r="AE186" t="str">
        <f t="shared" si="51"/>
        <v/>
      </c>
      <c r="AF186" t="str">
        <f t="shared" si="52"/>
        <v>Y</v>
      </c>
      <c r="AG186" t="str">
        <f t="shared" si="53"/>
        <v/>
      </c>
      <c r="AH186" t="str">
        <f t="shared" si="54"/>
        <v/>
      </c>
      <c r="AL186" t="str">
        <f>IF($B186="","",VLOOKUP($B186,'Object Info'!$A$2:$F$13,6,0))</f>
        <v>spread_statement_period</v>
      </c>
      <c r="AM186" t="str">
        <f t="shared" si="55"/>
        <v>DatePeriodsSource</v>
      </c>
      <c r="AN186" t="str">
        <f t="shared" si="56"/>
        <v>STRING</v>
      </c>
      <c r="AO186" t="str">
        <f t="shared" si="57"/>
        <v/>
      </c>
      <c r="AP186" t="str">
        <f t="shared" si="58"/>
        <v>Y</v>
      </c>
      <c r="AQ186" t="str">
        <f t="shared" si="59"/>
        <v/>
      </c>
    </row>
    <row r="187" spans="1:43" x14ac:dyDescent="0.25">
      <c r="A187" t="str">
        <f t="shared" si="40"/>
        <v>LLC_BI__Spread_Statement_Period__cLLC_BI__Debt_Schedule__c</v>
      </c>
      <c r="B187" t="s">
        <v>87</v>
      </c>
      <c r="C187" t="str">
        <f>_xlfn.IFNA(VLOOKUP($A187,nCino_DMW!$A$2:$AI$358,7,0),"")</f>
        <v>Spread Statement Period</v>
      </c>
      <c r="D187" t="s">
        <v>71</v>
      </c>
      <c r="E187" t="str">
        <f>_xlfn.IFNA(VLOOKUP($A187,nCino_DMW!$A$2:$AI$358,9,0),"")</f>
        <v>Debt Schedule</v>
      </c>
      <c r="F187" t="str">
        <f>_xlfn.IFNA(VLOOKUP($A187,nCino_DMW!$A$1:$AI$358,12,0),"")</f>
        <v>This field represents the link between the Debt Schedule object and the Spread Statement Period object.</v>
      </c>
      <c r="G187" t="str">
        <f>_xlfn.IFNA(IF(VLOOKUP($A187,nCino_DMW!$A$1:$AI$358,13,0)=0,"", VLOOKUP($A187,nCino_DMW!$A$1:$AI$358,13,0)),"")</f>
        <v>Lookup(Debt Schedule)</v>
      </c>
      <c r="H187" t="str">
        <f>_xlfn.IFNA(IF(VLOOKUP($A187,nCino_DevProc!$A$2:$S$352,8,0)=0,"", VLOOKUP($A187,nCino_DevProc!$A$2:$S$352,8,0)),"")</f>
        <v>reference(LLC_BI__Debt_Schedule__c)</v>
      </c>
      <c r="I187">
        <f>_xlfn.IFNA(IF(VLOOKUP($A187,nCino_DMW!$A$1:$AI$358,2,0)=0,"", VLOOKUP($A187,nCino_DMW!$A$1:$AI$358,2,0)),"")</f>
        <v>18</v>
      </c>
      <c r="K187" t="str">
        <f>IFERROR(IF(VLOOKUP($A187,nCino_DMW!$A$1:$AI$358,22,0)="Y", "N", IF(VLOOKUP($A187,nCino_DMW!$A$1:$AI$358,22,0)="N",  "Y", "")),"")</f>
        <v>Y</v>
      </c>
      <c r="L187" t="str">
        <f>_xlfn.IFNA(IF(VLOOKUP($A187,nCino_DevProc!$A$2:$S$352,8,0)=TRUE(), "Y", "N"),"")</f>
        <v>N</v>
      </c>
      <c r="M187" t="str">
        <f>IFERROR(IF(VLOOKUP($A187,nCino_DevProc!$A$2:$S$352,18,0)=TRUE(), "E", IF(D187="Id", "P", IF(OR(LEFT(G187, 6) = "Lookup", LEFT(G187, 6) ="Master"), "F",""))),"")</f>
        <v>F</v>
      </c>
      <c r="N187" t="str">
        <f>_xlfn.IFNA(IF(VLOOKUP($A187,nCino_DMW!$A$1:$AI$358,4,0)="System generated", "Y", "N"),"")</f>
        <v>N</v>
      </c>
      <c r="O187" t="str">
        <f>IF(LEFT(G187,6)="lookup", G187,IF(OR(D187=0, IFERROR(VLOOKUP($A187,nCino_DevProc!$A$2:$S$352,18,0),0)=0),"", VLOOKUP($A187,nCino_DevProc!$A$2:$S$352,18,0)))</f>
        <v>Lookup(Debt Schedule)</v>
      </c>
      <c r="P187" t="str">
        <f>IF($B187="","",VLOOKUP($B187,'Object Info'!$A$2:$F$13,3,0))</f>
        <v>rskcsp_ds_spread_statement_period</v>
      </c>
      <c r="Q187" t="str">
        <f t="shared" si="41"/>
        <v>LLC_BI__Debt_Schedule__c</v>
      </c>
      <c r="R187" t="s">
        <v>158</v>
      </c>
      <c r="S187" t="str">
        <f t="shared" si="42"/>
        <v>Y</v>
      </c>
      <c r="T187" t="str">
        <f>IF($B187="","",VLOOKUP($B187,'Object Info'!$A$2:$F$13,4,0))</f>
        <v>rskcsp_ds_spread_statement_period_staging</v>
      </c>
      <c r="U187" t="str">
        <f t="shared" si="43"/>
        <v>LLC_BI__Debt_Schedule__c</v>
      </c>
      <c r="V187" t="str">
        <f>IF(OR(LEFT(H187,9)="reference", D187=""),"STRING",VLOOKUP($H187,'DataType Conversion'!$A$8:$I$37,3,0))</f>
        <v>STRING</v>
      </c>
      <c r="W187" t="str">
        <f t="shared" si="44"/>
        <v/>
      </c>
      <c r="X187" t="str">
        <f t="shared" si="45"/>
        <v>Y</v>
      </c>
      <c r="Y187" t="str">
        <f t="shared" si="46"/>
        <v/>
      </c>
      <c r="Z187" t="str">
        <f t="shared" si="47"/>
        <v>N</v>
      </c>
      <c r="AA187" t="str">
        <f t="shared" si="48"/>
        <v/>
      </c>
      <c r="AB187" t="str">
        <f>IF($B187="","",VLOOKUP($B187,'Object Info'!$A$2:$F$13,5,0))</f>
        <v>rskcsp_ds_spread_statement_period_curated</v>
      </c>
      <c r="AC187" t="str">
        <f t="shared" si="49"/>
        <v>LLC_BI__Debt_Schedule__c</v>
      </c>
      <c r="AD187" t="str">
        <f t="shared" si="50"/>
        <v>STRING</v>
      </c>
      <c r="AE187" t="str">
        <f t="shared" si="51"/>
        <v/>
      </c>
      <c r="AF187" t="str">
        <f t="shared" si="52"/>
        <v>Y</v>
      </c>
      <c r="AG187" t="str">
        <f t="shared" si="53"/>
        <v>F</v>
      </c>
      <c r="AH187" t="str">
        <f t="shared" si="54"/>
        <v/>
      </c>
      <c r="AL187" t="str">
        <f>IF($B187="","",VLOOKUP($B187,'Object Info'!$A$2:$F$13,6,0))</f>
        <v>spread_statement_period</v>
      </c>
      <c r="AM187" t="str">
        <f t="shared" si="55"/>
        <v>Debt_Schedule</v>
      </c>
      <c r="AN187" t="str">
        <f t="shared" si="56"/>
        <v>STRING</v>
      </c>
      <c r="AO187" t="str">
        <f t="shared" si="57"/>
        <v/>
      </c>
      <c r="AP187" t="str">
        <f t="shared" si="58"/>
        <v>Y</v>
      </c>
      <c r="AQ187" t="str">
        <f t="shared" si="59"/>
        <v>F</v>
      </c>
    </row>
    <row r="188" spans="1:43" x14ac:dyDescent="0.25">
      <c r="A188" t="str">
        <f t="shared" si="40"/>
        <v>LLC_BI__Spread_Statement_Period__cLLC_BI__Name_Override__c</v>
      </c>
      <c r="B188" t="s">
        <v>87</v>
      </c>
      <c r="C188" t="str">
        <f>_xlfn.IFNA(VLOOKUP($A188,nCino_DMW!$A$2:$AI$358,7,0),"")</f>
        <v>Spread Statement Period</v>
      </c>
      <c r="D188" t="s">
        <v>365</v>
      </c>
      <c r="E188" t="str">
        <f>_xlfn.IFNA(VLOOKUP($A188,nCino_DMW!$A$2:$AI$358,9,0),"")</f>
        <v>Description</v>
      </c>
      <c r="F188" t="str">
        <f>_xlfn.IFNA(VLOOKUP($A188,nCino_DMW!$A$1:$AI$358,12,0),"")</f>
        <v>Users populate this optional text field to capture information related to the current Spreads Period, NOI Period, or Rent Roll. By default, the system includes the field in the Rent Roll Details, Add Rent Roll, and Edit Rent Roll modals.</v>
      </c>
      <c r="G188" t="str">
        <f>_xlfn.IFNA(IF(VLOOKUP($A188,nCino_DMW!$A$1:$AI$358,13,0)=0,"", VLOOKUP($A188,nCino_DMW!$A$1:$AI$358,13,0)),"")</f>
        <v>Text</v>
      </c>
      <c r="H188" t="str">
        <f>_xlfn.IFNA(IF(VLOOKUP($A188,nCino_DevProc!$A$2:$S$352,8,0)=0,"", VLOOKUP($A188,nCino_DevProc!$A$2:$S$352,8,0)),"")</f>
        <v>string</v>
      </c>
      <c r="I188">
        <f>_xlfn.IFNA(IF(VLOOKUP($A188,nCino_DMW!$A$1:$AI$358,2,0)=0,"", VLOOKUP($A188,nCino_DMW!$A$1:$AI$358,2,0)),"")</f>
        <v>255</v>
      </c>
      <c r="K188" t="str">
        <f>IFERROR(IF(VLOOKUP($A188,nCino_DMW!$A$1:$AI$358,22,0)="Y", "N", IF(VLOOKUP($A188,nCino_DMW!$A$1:$AI$358,22,0)="N",  "Y", "")),"")</f>
        <v>Y</v>
      </c>
      <c r="L188" t="str">
        <f>_xlfn.IFNA(IF(VLOOKUP($A188,nCino_DevProc!$A$2:$S$352,8,0)=TRUE(), "Y", "N"),"")</f>
        <v>N</v>
      </c>
      <c r="M188" t="str">
        <f>IFERROR(IF(VLOOKUP($A188,nCino_DevProc!$A$2:$S$352,18,0)=TRUE(), "E", IF(D188="Id", "P", IF(OR(LEFT(G188, 6) = "Lookup", LEFT(G188, 6) ="Master"), "F",""))),"")</f>
        <v/>
      </c>
      <c r="N188" t="str">
        <f>_xlfn.IFNA(IF(VLOOKUP($A188,nCino_DMW!$A$1:$AI$358,4,0)="System generated", "Y", "N"),"")</f>
        <v>N</v>
      </c>
      <c r="O188" t="str">
        <f>IF(LEFT(G188,6)="lookup", G188,IF(OR(D188=0, IFERROR(VLOOKUP($A188,nCino_DevProc!$A$2:$S$352,18,0),0)=0),"", VLOOKUP($A188,nCino_DevProc!$A$2:$S$352,18,0)))</f>
        <v/>
      </c>
      <c r="P188" t="str">
        <f>IF($B188="","",VLOOKUP($B188,'Object Info'!$A$2:$F$13,3,0))</f>
        <v>rskcsp_ds_spread_statement_period</v>
      </c>
      <c r="Q188" t="str">
        <f t="shared" si="41"/>
        <v>LLC_BI__Name_Override__c</v>
      </c>
      <c r="R188" t="s">
        <v>158</v>
      </c>
      <c r="S188" t="str">
        <f t="shared" si="42"/>
        <v>Y</v>
      </c>
      <c r="T188" t="str">
        <f>IF($B188="","",VLOOKUP($B188,'Object Info'!$A$2:$F$13,4,0))</f>
        <v>rskcsp_ds_spread_statement_period_staging</v>
      </c>
      <c r="U188" t="str">
        <f t="shared" si="43"/>
        <v>LLC_BI__Name_Override__c</v>
      </c>
      <c r="V188" t="str">
        <f>IF(OR(LEFT(H188,9)="reference", D188=""),"STRING",VLOOKUP($H188,'DataType Conversion'!$A$8:$I$37,3,0))</f>
        <v>STRING</v>
      </c>
      <c r="W188" t="str">
        <f t="shared" si="44"/>
        <v/>
      </c>
      <c r="X188" t="str">
        <f t="shared" si="45"/>
        <v>Y</v>
      </c>
      <c r="Y188" t="str">
        <f t="shared" si="46"/>
        <v/>
      </c>
      <c r="Z188" t="str">
        <f t="shared" si="47"/>
        <v>N</v>
      </c>
      <c r="AA188" t="str">
        <f t="shared" si="48"/>
        <v/>
      </c>
      <c r="AB188" t="str">
        <f>IF($B188="","",VLOOKUP($B188,'Object Info'!$A$2:$F$13,5,0))</f>
        <v>rskcsp_ds_spread_statement_period_curated</v>
      </c>
      <c r="AC188" t="str">
        <f t="shared" si="49"/>
        <v>LLC_BI__Name_Override__c</v>
      </c>
      <c r="AD188" t="str">
        <f t="shared" si="50"/>
        <v>STRING</v>
      </c>
      <c r="AE188" t="str">
        <f t="shared" si="51"/>
        <v/>
      </c>
      <c r="AF188" t="str">
        <f t="shared" si="52"/>
        <v>Y</v>
      </c>
      <c r="AG188" t="str">
        <f t="shared" si="53"/>
        <v/>
      </c>
      <c r="AH188" t="str">
        <f t="shared" si="54"/>
        <v/>
      </c>
      <c r="AL188" t="str">
        <f>IF($B188="","",VLOOKUP($B188,'Object Info'!$A$2:$F$13,6,0))</f>
        <v>spread_statement_period</v>
      </c>
      <c r="AM188" t="str">
        <f t="shared" si="55"/>
        <v>Name_Override</v>
      </c>
      <c r="AN188" t="str">
        <f t="shared" si="56"/>
        <v>STRING</v>
      </c>
      <c r="AO188" t="str">
        <f t="shared" si="57"/>
        <v/>
      </c>
      <c r="AP188" t="str">
        <f t="shared" si="58"/>
        <v>Y</v>
      </c>
      <c r="AQ188" t="str">
        <f t="shared" si="59"/>
        <v/>
      </c>
    </row>
    <row r="189" spans="1:43" x14ac:dyDescent="0.25">
      <c r="A189" t="str">
        <f t="shared" si="40"/>
        <v>LLC_BI__Spread_Statement_Period__cLLC_BI__Exchange_Rate__c</v>
      </c>
      <c r="B189" t="s">
        <v>87</v>
      </c>
      <c r="C189" t="str">
        <f>_xlfn.IFNA(VLOOKUP($A189,nCino_DMW!$A$2:$AI$358,7,0),"")</f>
        <v>Spread Statement Period</v>
      </c>
      <c r="D189" t="s">
        <v>453</v>
      </c>
      <c r="E189" t="str">
        <f>_xlfn.IFNA(VLOOKUP($A189,nCino_DMW!$A$2:$AI$358,9,0),"")</f>
        <v>Exchange Rate</v>
      </c>
      <c r="F189" t="str">
        <f>_xlfn.IFNA(VLOOKUP($A189,nCino_DMW!$A$1:$AI$358,12,0),"")</f>
        <v>Users populate this optional text field to display an exchange rate between the source currency and the converted values. By default, it is blank.</v>
      </c>
      <c r="G189" t="str">
        <f>_xlfn.IFNA(IF(VLOOKUP($A189,nCino_DMW!$A$1:$AI$358,13,0)=0,"", VLOOKUP($A189,nCino_DMW!$A$1:$AI$358,13,0)),"")</f>
        <v>Number</v>
      </c>
      <c r="H189" t="str">
        <f>_xlfn.IFNA(IF(VLOOKUP($A189,nCino_DevProc!$A$2:$S$352,8,0)=0,"", VLOOKUP($A189,nCino_DevProc!$A$2:$S$352,8,0)),"")</f>
        <v>double</v>
      </c>
      <c r="I189" t="str">
        <f>_xlfn.IFNA(IF(VLOOKUP($A189,nCino_DMW!$A$1:$AI$358,2,0)=0,"", VLOOKUP($A189,nCino_DMW!$A$1:$AI$358,2,0)),"")</f>
        <v>6, 12</v>
      </c>
      <c r="K189" t="str">
        <f>IFERROR(IF(VLOOKUP($A189,nCino_DMW!$A$1:$AI$358,22,0)="Y", "N", IF(VLOOKUP($A189,nCino_DMW!$A$1:$AI$358,22,0)="N",  "Y", "")),"")</f>
        <v>Y</v>
      </c>
      <c r="L189" t="str">
        <f>_xlfn.IFNA(IF(VLOOKUP($A189,nCino_DevProc!$A$2:$S$352,8,0)=TRUE(), "Y", "N"),"")</f>
        <v>N</v>
      </c>
      <c r="M189" t="str">
        <f>IFERROR(IF(VLOOKUP($A189,nCino_DevProc!$A$2:$S$352,18,0)=TRUE(), "E", IF(D189="Id", "P", IF(OR(LEFT(G189, 6) = "Lookup", LEFT(G189, 6) ="Master"), "F",""))),"")</f>
        <v/>
      </c>
      <c r="N189" t="str">
        <f>_xlfn.IFNA(IF(VLOOKUP($A189,nCino_DMW!$A$1:$AI$358,4,0)="System generated", "Y", "N"),"")</f>
        <v>N</v>
      </c>
      <c r="O189" t="str">
        <f>IF(LEFT(G189,6)="lookup", G189,IF(OR(D189=0, IFERROR(VLOOKUP($A189,nCino_DevProc!$A$2:$S$352,18,0),0)=0),"", VLOOKUP($A189,nCino_DevProc!$A$2:$S$352,18,0)))</f>
        <v/>
      </c>
      <c r="P189" t="str">
        <f>IF($B189="","",VLOOKUP($B189,'Object Info'!$A$2:$F$13,3,0))</f>
        <v>rskcsp_ds_spread_statement_period</v>
      </c>
      <c r="Q189" t="str">
        <f t="shared" si="41"/>
        <v>LLC_BI__Exchange_Rate__c</v>
      </c>
      <c r="R189" t="s">
        <v>158</v>
      </c>
      <c r="S189" t="str">
        <f t="shared" si="42"/>
        <v>Y</v>
      </c>
      <c r="T189" t="str">
        <f>IF($B189="","",VLOOKUP($B189,'Object Info'!$A$2:$F$13,4,0))</f>
        <v>rskcsp_ds_spread_statement_period_staging</v>
      </c>
      <c r="U189" t="str">
        <f t="shared" si="43"/>
        <v>LLC_BI__Exchange_Rate__c</v>
      </c>
      <c r="V189" t="str">
        <f>IF(OR(LEFT(H189,9)="reference", D189=""),"STRING",VLOOKUP($H189,'DataType Conversion'!$A$8:$I$37,3,0))</f>
        <v>DECIMAL</v>
      </c>
      <c r="W189" t="str">
        <f t="shared" si="44"/>
        <v/>
      </c>
      <c r="X189" t="str">
        <f t="shared" si="45"/>
        <v>Y</v>
      </c>
      <c r="Y189" t="str">
        <f t="shared" si="46"/>
        <v/>
      </c>
      <c r="Z189" t="str">
        <f t="shared" si="47"/>
        <v>N</v>
      </c>
      <c r="AA189" t="str">
        <f t="shared" si="48"/>
        <v/>
      </c>
      <c r="AB189" t="str">
        <f>IF($B189="","",VLOOKUP($B189,'Object Info'!$A$2:$F$13,5,0))</f>
        <v>rskcsp_ds_spread_statement_period_curated</v>
      </c>
      <c r="AC189" t="str">
        <f t="shared" si="49"/>
        <v>LLC_BI__Exchange_Rate__c</v>
      </c>
      <c r="AD189" t="str">
        <f t="shared" si="50"/>
        <v>DECIMAL</v>
      </c>
      <c r="AE189" t="str">
        <f t="shared" si="51"/>
        <v/>
      </c>
      <c r="AF189" t="str">
        <f t="shared" si="52"/>
        <v>Y</v>
      </c>
      <c r="AG189" t="str">
        <f t="shared" si="53"/>
        <v/>
      </c>
      <c r="AH189" t="str">
        <f t="shared" si="54"/>
        <v/>
      </c>
      <c r="AL189" t="str">
        <f>IF($B189="","",VLOOKUP($B189,'Object Info'!$A$2:$F$13,6,0))</f>
        <v>spread_statement_period</v>
      </c>
      <c r="AM189" t="str">
        <f t="shared" si="55"/>
        <v>Exchange_Rate</v>
      </c>
      <c r="AN189" t="str">
        <f t="shared" si="56"/>
        <v>DECIMAL</v>
      </c>
      <c r="AO189" t="str">
        <f t="shared" si="57"/>
        <v/>
      </c>
      <c r="AP189" t="str">
        <f t="shared" si="58"/>
        <v>Y</v>
      </c>
      <c r="AQ189" t="str">
        <f t="shared" si="59"/>
        <v/>
      </c>
    </row>
    <row r="190" spans="1:43" x14ac:dyDescent="0.25">
      <c r="A190" t="str">
        <f t="shared" si="40"/>
        <v>LLC_BI__Spread_Statement_Period__cLLC_BI__External_Data_Source_Id__c</v>
      </c>
      <c r="B190" t="s">
        <v>87</v>
      </c>
      <c r="C190" t="str">
        <f>_xlfn.IFNA(VLOOKUP($A190,nCino_DMW!$A$2:$AI$358,7,0),"")</f>
        <v>Spread Statement Period</v>
      </c>
      <c r="D190" t="s">
        <v>441</v>
      </c>
      <c r="E190" t="str">
        <f>_xlfn.IFNA(VLOOKUP($A190,nCino_DMW!$A$2:$AI$358,9,0),"")</f>
        <v>External Data Source Id</v>
      </c>
      <c r="F190" t="str">
        <f>_xlfn.IFNA(VLOOKUP($A190,nCino_DMW!$A$1:$AI$358,12,0),"")</f>
        <v>The system automatically populates this text field with the unique identifier that represents the data that was used to populate this period when a period is created programmatically from a source other than Spreads. This value is used when the system communicates back to the application that populated the period values. By default, it is blank.</v>
      </c>
      <c r="G190" t="str">
        <f>_xlfn.IFNA(IF(VLOOKUP($A190,nCino_DMW!$A$1:$AI$358,13,0)=0,"", VLOOKUP($A190,nCino_DMW!$A$1:$AI$358,13,0)),"")</f>
        <v>Text</v>
      </c>
      <c r="H190" t="str">
        <f>_xlfn.IFNA(IF(VLOOKUP($A190,nCino_DevProc!$A$2:$S$352,8,0)=0,"", VLOOKUP($A190,nCino_DevProc!$A$2:$S$352,8,0)),"")</f>
        <v>string</v>
      </c>
      <c r="I190">
        <f>_xlfn.IFNA(IF(VLOOKUP($A190,nCino_DMW!$A$1:$AI$358,2,0)=0,"", VLOOKUP($A190,nCino_DMW!$A$1:$AI$358,2,0)),"")</f>
        <v>255</v>
      </c>
      <c r="K190" t="str">
        <f>IFERROR(IF(VLOOKUP($A190,nCino_DMW!$A$1:$AI$358,22,0)="Y", "N", IF(VLOOKUP($A190,nCino_DMW!$A$1:$AI$358,22,0)="N",  "Y", "")),"")</f>
        <v>Y</v>
      </c>
      <c r="L190" t="str">
        <f>_xlfn.IFNA(IF(VLOOKUP($A190,nCino_DevProc!$A$2:$S$352,8,0)=TRUE(), "Y", "N"),"")</f>
        <v>N</v>
      </c>
      <c r="M190" t="str">
        <f>IFERROR(IF(VLOOKUP($A190,nCino_DevProc!$A$2:$S$352,18,0)=TRUE(), "E", IF(D190="Id", "P", IF(OR(LEFT(G190, 6) = "Lookup", LEFT(G190, 6) ="Master"), "F",""))),"")</f>
        <v/>
      </c>
      <c r="N190" t="str">
        <f>_xlfn.IFNA(IF(VLOOKUP($A190,nCino_DMW!$A$1:$AI$358,4,0)="System generated", "Y", "N"),"")</f>
        <v>N</v>
      </c>
      <c r="O190" t="str">
        <f>IF(LEFT(G190,6)="lookup", G190,IF(OR(D190=0, IFERROR(VLOOKUP($A190,nCino_DevProc!$A$2:$S$352,18,0),0)=0),"", VLOOKUP($A190,nCino_DevProc!$A$2:$S$352,18,0)))</f>
        <v/>
      </c>
      <c r="P190" t="str">
        <f>IF($B190="","",VLOOKUP($B190,'Object Info'!$A$2:$F$13,3,0))</f>
        <v>rskcsp_ds_spread_statement_period</v>
      </c>
      <c r="Q190" t="str">
        <f t="shared" si="41"/>
        <v>LLC_BI__External_Data_Source_Id__c</v>
      </c>
      <c r="R190" t="s">
        <v>158</v>
      </c>
      <c r="S190" t="str">
        <f t="shared" si="42"/>
        <v>Y</v>
      </c>
      <c r="T190" t="str">
        <f>IF($B190="","",VLOOKUP($B190,'Object Info'!$A$2:$F$13,4,0))</f>
        <v>rskcsp_ds_spread_statement_period_staging</v>
      </c>
      <c r="U190" t="str">
        <f t="shared" si="43"/>
        <v>LLC_BI__External_Data_Source_Id__c</v>
      </c>
      <c r="V190" t="str">
        <f>IF(OR(LEFT(H190,9)="reference", D190=""),"STRING",VLOOKUP($H190,'DataType Conversion'!$A$8:$I$37,3,0))</f>
        <v>STRING</v>
      </c>
      <c r="W190" t="str">
        <f t="shared" si="44"/>
        <v/>
      </c>
      <c r="X190" t="str">
        <f t="shared" si="45"/>
        <v>Y</v>
      </c>
      <c r="Y190" t="str">
        <f t="shared" si="46"/>
        <v/>
      </c>
      <c r="Z190" t="str">
        <f t="shared" si="47"/>
        <v>N</v>
      </c>
      <c r="AA190" t="str">
        <f t="shared" si="48"/>
        <v/>
      </c>
      <c r="AB190" t="str">
        <f>IF($B190="","",VLOOKUP($B190,'Object Info'!$A$2:$F$13,5,0))</f>
        <v>rskcsp_ds_spread_statement_period_curated</v>
      </c>
      <c r="AC190" t="str">
        <f t="shared" si="49"/>
        <v>LLC_BI__External_Data_Source_Id__c</v>
      </c>
      <c r="AD190" t="str">
        <f t="shared" si="50"/>
        <v>STRING</v>
      </c>
      <c r="AE190" t="str">
        <f t="shared" si="51"/>
        <v/>
      </c>
      <c r="AF190" t="str">
        <f t="shared" si="52"/>
        <v>Y</v>
      </c>
      <c r="AG190" t="str">
        <f t="shared" si="53"/>
        <v/>
      </c>
      <c r="AH190" t="str">
        <f t="shared" si="54"/>
        <v/>
      </c>
      <c r="AL190" t="str">
        <f>IF($B190="","",VLOOKUP($B190,'Object Info'!$A$2:$F$13,6,0))</f>
        <v>spread_statement_period</v>
      </c>
      <c r="AM190" t="str">
        <f t="shared" si="55"/>
        <v>External_Data_Source_Id</v>
      </c>
      <c r="AN190" t="str">
        <f t="shared" si="56"/>
        <v>STRING</v>
      </c>
      <c r="AO190" t="str">
        <f t="shared" si="57"/>
        <v/>
      </c>
      <c r="AP190" t="str">
        <f t="shared" si="58"/>
        <v>Y</v>
      </c>
      <c r="AQ190" t="str">
        <f t="shared" si="59"/>
        <v/>
      </c>
    </row>
    <row r="191" spans="1:43" x14ac:dyDescent="0.25">
      <c r="A191" t="str">
        <f t="shared" si="40"/>
        <v>LLC_BI__Spread_Statement_Period__cLLC_BI__External_Period_Key__c</v>
      </c>
      <c r="B191" t="s">
        <v>87</v>
      </c>
      <c r="C191" t="str">
        <f>_xlfn.IFNA(VLOOKUP($A191,nCino_DMW!$A$2:$AI$358,7,0),"")</f>
        <v>Spread Statement Period</v>
      </c>
      <c r="D191" t="s">
        <v>444</v>
      </c>
      <c r="E191" t="str">
        <f>_xlfn.IFNA(VLOOKUP($A191,nCino_DMW!$A$2:$AI$358,9,0),"")</f>
        <v>External Period Key</v>
      </c>
      <c r="F191" t="str">
        <f>_xlfn.IFNA(VLOOKUP($A191,nCino_DMW!$A$1:$AI$358,12,0),"")</f>
        <v>The system automatically populates this optional text field with the unique identifier of a period from an external source. By default, it is blank.</v>
      </c>
      <c r="G191" t="str">
        <f>_xlfn.IFNA(IF(VLOOKUP($A191,nCino_DMW!$A$1:$AI$358,13,0)=0,"", VLOOKUP($A191,nCino_DMW!$A$1:$AI$358,13,0)),"")</f>
        <v>Text</v>
      </c>
      <c r="H191" t="str">
        <f>_xlfn.IFNA(IF(VLOOKUP($A191,nCino_DevProc!$A$2:$S$352,8,0)=0,"", VLOOKUP($A191,nCino_DevProc!$A$2:$S$352,8,0)),"")</f>
        <v>string</v>
      </c>
      <c r="I191">
        <f>_xlfn.IFNA(IF(VLOOKUP($A191,nCino_DMW!$A$1:$AI$358,2,0)=0,"", VLOOKUP($A191,nCino_DMW!$A$1:$AI$358,2,0)),"")</f>
        <v>80</v>
      </c>
      <c r="K191" t="str">
        <f>IFERROR(IF(VLOOKUP($A191,nCino_DMW!$A$1:$AI$358,22,0)="Y", "N", IF(VLOOKUP($A191,nCino_DMW!$A$1:$AI$358,22,0)="N",  "Y", "")),"")</f>
        <v>Y</v>
      </c>
      <c r="L191" t="str">
        <f>_xlfn.IFNA(IF(VLOOKUP($A191,nCino_DevProc!$A$2:$S$352,8,0)=TRUE(), "Y", "N"),"")</f>
        <v>N</v>
      </c>
      <c r="M191" t="str">
        <f>IFERROR(IF(VLOOKUP($A191,nCino_DevProc!$A$2:$S$352,18,0)=TRUE(), "E", IF(D191="Id", "P", IF(OR(LEFT(G191, 6) = "Lookup", LEFT(G191, 6) ="Master"), "F",""))),"")</f>
        <v/>
      </c>
      <c r="N191" t="str">
        <f>_xlfn.IFNA(IF(VLOOKUP($A191,nCino_DMW!$A$1:$AI$358,4,0)="System generated", "Y", "N"),"")</f>
        <v>N</v>
      </c>
      <c r="O191" t="str">
        <f>IF(LEFT(G191,6)="lookup", G191,IF(OR(D191=0, IFERROR(VLOOKUP($A191,nCino_DevProc!$A$2:$S$352,18,0),0)=0),"", VLOOKUP($A191,nCino_DevProc!$A$2:$S$352,18,0)))</f>
        <v/>
      </c>
      <c r="P191" t="str">
        <f>IF($B191="","",VLOOKUP($B191,'Object Info'!$A$2:$F$13,3,0))</f>
        <v>rskcsp_ds_spread_statement_period</v>
      </c>
      <c r="Q191" t="str">
        <f t="shared" si="41"/>
        <v>LLC_BI__External_Period_Key__c</v>
      </c>
      <c r="R191" t="s">
        <v>158</v>
      </c>
      <c r="S191" t="str">
        <f t="shared" si="42"/>
        <v>Y</v>
      </c>
      <c r="T191" t="str">
        <f>IF($B191="","",VLOOKUP($B191,'Object Info'!$A$2:$F$13,4,0))</f>
        <v>rskcsp_ds_spread_statement_period_staging</v>
      </c>
      <c r="U191" t="str">
        <f t="shared" si="43"/>
        <v>LLC_BI__External_Period_Key__c</v>
      </c>
      <c r="V191" t="str">
        <f>IF(OR(LEFT(H191,9)="reference", D191=""),"STRING",VLOOKUP($H191,'DataType Conversion'!$A$8:$I$37,3,0))</f>
        <v>STRING</v>
      </c>
      <c r="W191" t="str">
        <f t="shared" si="44"/>
        <v/>
      </c>
      <c r="X191" t="str">
        <f t="shared" si="45"/>
        <v>Y</v>
      </c>
      <c r="Y191" t="str">
        <f t="shared" si="46"/>
        <v/>
      </c>
      <c r="Z191" t="str">
        <f t="shared" si="47"/>
        <v>N</v>
      </c>
      <c r="AA191" t="str">
        <f t="shared" si="48"/>
        <v/>
      </c>
      <c r="AB191" t="str">
        <f>IF($B191="","",VLOOKUP($B191,'Object Info'!$A$2:$F$13,5,0))</f>
        <v>rskcsp_ds_spread_statement_period_curated</v>
      </c>
      <c r="AC191" t="str">
        <f t="shared" si="49"/>
        <v>LLC_BI__External_Period_Key__c</v>
      </c>
      <c r="AD191" t="str">
        <f t="shared" si="50"/>
        <v>STRING</v>
      </c>
      <c r="AE191" t="str">
        <f t="shared" si="51"/>
        <v/>
      </c>
      <c r="AF191" t="str">
        <f t="shared" si="52"/>
        <v>Y</v>
      </c>
      <c r="AG191" t="str">
        <f t="shared" si="53"/>
        <v/>
      </c>
      <c r="AH191" t="str">
        <f t="shared" si="54"/>
        <v/>
      </c>
      <c r="AL191" t="str">
        <f>IF($B191="","",VLOOKUP($B191,'Object Info'!$A$2:$F$13,6,0))</f>
        <v>spread_statement_period</v>
      </c>
      <c r="AM191" t="str">
        <f t="shared" si="55"/>
        <v>External_Period_Key</v>
      </c>
      <c r="AN191" t="str">
        <f t="shared" si="56"/>
        <v>STRING</v>
      </c>
      <c r="AO191" t="str">
        <f t="shared" si="57"/>
        <v/>
      </c>
      <c r="AP191" t="str">
        <f t="shared" si="58"/>
        <v>Y</v>
      </c>
      <c r="AQ191" t="str">
        <f t="shared" si="59"/>
        <v/>
      </c>
    </row>
    <row r="192" spans="1:43" x14ac:dyDescent="0.25">
      <c r="A192" t="str">
        <f t="shared" si="40"/>
        <v>LLC_BI__Spread_Statement_Period__cLLC_BI__externalLookupKey__c</v>
      </c>
      <c r="B192" t="s">
        <v>87</v>
      </c>
      <c r="C192" t="str">
        <f>_xlfn.IFNA(VLOOKUP($A192,nCino_DMW!$A$2:$AI$358,7,0),"")</f>
        <v>Spread Statement Period</v>
      </c>
      <c r="D192" t="s">
        <v>381</v>
      </c>
      <c r="E192" t="str">
        <f>_xlfn.IFNA(VLOOKUP($A192,nCino_DMW!$A$2:$AI$358,9,0),"")</f>
        <v>externalLookupKey</v>
      </c>
      <c r="F192" t="str">
        <f>_xlfn.IFNA(VLOOKUP($A192,nCino_DMW!$A$1:$AI$358,12,0),"")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92" t="str">
        <f>_xlfn.IFNA(IF(VLOOKUP($A192,nCino_DMW!$A$1:$AI$358,13,0)=0,"", VLOOKUP($A192,nCino_DMW!$A$1:$AI$358,13,0)),"")</f>
        <v>Text (External ID) (Unique Case Insensitive)</v>
      </c>
      <c r="H192" t="str">
        <f>_xlfn.IFNA(IF(VLOOKUP($A192,nCino_DevProc!$A$2:$S$352,8,0)=0,"", VLOOKUP($A192,nCino_DevProc!$A$2:$S$352,8,0)),"")</f>
        <v>string</v>
      </c>
      <c r="I192">
        <f>_xlfn.IFNA(IF(VLOOKUP($A192,nCino_DMW!$A$1:$AI$358,2,0)=0,"", VLOOKUP($A192,nCino_DMW!$A$1:$AI$358,2,0)),"")</f>
        <v>36</v>
      </c>
      <c r="K192" t="str">
        <f>IFERROR(IF(VLOOKUP($A192,nCino_DMW!$A$1:$AI$358,22,0)="Y", "N", IF(VLOOKUP($A192,nCino_DMW!$A$1:$AI$358,22,0)="N",  "Y", "")),"")</f>
        <v>Y</v>
      </c>
      <c r="L192" t="str">
        <f>_xlfn.IFNA(IF(VLOOKUP($A192,nCino_DevProc!$A$2:$S$352,8,0)=TRUE(), "Y", "N"),"")</f>
        <v>N</v>
      </c>
      <c r="M192" t="str">
        <f>IFERROR(IF(VLOOKUP($A192,nCino_DevProc!$A$2:$S$352,18,0)=TRUE(), "E", IF(D192="Id", "P", IF(OR(LEFT(G192, 6) = "Lookup", LEFT(G192, 6) ="Master"), "F",""))),"")</f>
        <v/>
      </c>
      <c r="N192" t="str">
        <f>_xlfn.IFNA(IF(VLOOKUP($A192,nCino_DMW!$A$1:$AI$358,4,0)="System generated", "Y", "N"),"")</f>
        <v>N</v>
      </c>
      <c r="O192" t="str">
        <f>IF(LEFT(G192,6)="lookup", G192,IF(OR(D192=0, IFERROR(VLOOKUP($A192,nCino_DevProc!$A$2:$S$352,18,0),0)=0),"", VLOOKUP($A192,nCino_DevProc!$A$2:$S$352,18,0)))</f>
        <v/>
      </c>
      <c r="P192" t="str">
        <f>IF($B192="","",VLOOKUP($B192,'Object Info'!$A$2:$F$13,3,0))</f>
        <v>rskcsp_ds_spread_statement_period</v>
      </c>
      <c r="Q192" t="str">
        <f t="shared" si="41"/>
        <v>LLC_BI__externalLookupKey__c</v>
      </c>
      <c r="R192" t="s">
        <v>158</v>
      </c>
      <c r="S192" t="str">
        <f t="shared" si="42"/>
        <v>Y</v>
      </c>
      <c r="T192" t="str">
        <f>IF($B192="","",VLOOKUP($B192,'Object Info'!$A$2:$F$13,4,0))</f>
        <v>rskcsp_ds_spread_statement_period_staging</v>
      </c>
      <c r="U192" t="str">
        <f t="shared" si="43"/>
        <v>LLC_BI__externalLookupKey__c</v>
      </c>
      <c r="V192" t="str">
        <f>IF(OR(LEFT(H192,9)="reference", D192=""),"STRING",VLOOKUP($H192,'DataType Conversion'!$A$8:$I$37,3,0))</f>
        <v>STRING</v>
      </c>
      <c r="W192" t="str">
        <f t="shared" si="44"/>
        <v/>
      </c>
      <c r="X192" t="str">
        <f t="shared" si="45"/>
        <v>Y</v>
      </c>
      <c r="Y192" t="str">
        <f t="shared" si="46"/>
        <v/>
      </c>
      <c r="Z192" t="str">
        <f t="shared" si="47"/>
        <v>N</v>
      </c>
      <c r="AA192" t="str">
        <f t="shared" si="48"/>
        <v/>
      </c>
      <c r="AB192" t="str">
        <f>IF($B192="","",VLOOKUP($B192,'Object Info'!$A$2:$F$13,5,0))</f>
        <v>rskcsp_ds_spread_statement_period_curated</v>
      </c>
      <c r="AC192" t="str">
        <f t="shared" si="49"/>
        <v>LLC_BI__externalLookupKey__c</v>
      </c>
      <c r="AD192" t="str">
        <f t="shared" si="50"/>
        <v>STRING</v>
      </c>
      <c r="AE192" t="str">
        <f t="shared" si="51"/>
        <v/>
      </c>
      <c r="AF192" t="str">
        <f t="shared" si="52"/>
        <v>Y</v>
      </c>
      <c r="AG192" t="str">
        <f t="shared" si="53"/>
        <v/>
      </c>
      <c r="AH192" t="str">
        <f t="shared" si="54"/>
        <v/>
      </c>
      <c r="AL192" t="str">
        <f>IF($B192="","",VLOOKUP($B192,'Object Info'!$A$2:$F$13,6,0))</f>
        <v>spread_statement_period</v>
      </c>
      <c r="AM192" t="str">
        <f t="shared" si="55"/>
        <v>externalLookupKey</v>
      </c>
      <c r="AN192" t="str">
        <f t="shared" si="56"/>
        <v>STRING</v>
      </c>
      <c r="AO192" t="str">
        <f t="shared" si="57"/>
        <v/>
      </c>
      <c r="AP192" t="str">
        <f t="shared" si="58"/>
        <v>Y</v>
      </c>
      <c r="AQ192" t="str">
        <f t="shared" si="59"/>
        <v/>
      </c>
    </row>
    <row r="193" spans="1:43" x14ac:dyDescent="0.25">
      <c r="A193" t="str">
        <f t="shared" si="40"/>
        <v>LLC_BI__Spread_Statement_Period__cLLC_BI__Fiscal_Year_TTM_Period__c</v>
      </c>
      <c r="B193" t="s">
        <v>87</v>
      </c>
      <c r="C193" t="str">
        <f>_xlfn.IFNA(VLOOKUP($A193,nCino_DMW!$A$2:$AI$358,7,0),"")</f>
        <v>Spread Statement Period</v>
      </c>
      <c r="D193" t="s">
        <v>413</v>
      </c>
      <c r="E193" t="str">
        <f>_xlfn.IFNA(VLOOKUP($A193,nCino_DMW!$A$2:$AI$358,9,0),"")</f>
        <v>Fiscal Year TTM Period</v>
      </c>
      <c r="F193" t="str">
        <f>_xlfn.IFNA(VLOOKUP($A193,nCino_DMW!$A$1:$AI$358,12,0),"")</f>
        <v>The full fiscal year period to be used in a trailing twelve month calculation.</v>
      </c>
      <c r="G193" t="str">
        <f>_xlfn.IFNA(IF(VLOOKUP($A193,nCino_DMW!$A$1:$AI$358,13,0)=0,"", VLOOKUP($A193,nCino_DMW!$A$1:$AI$358,13,0)),"")</f>
        <v>Lookup(Spread Statement Period)</v>
      </c>
      <c r="H193" t="str">
        <f>_xlfn.IFNA(IF(VLOOKUP($A193,nCino_DevProc!$A$2:$S$352,8,0)=0,"", VLOOKUP($A193,nCino_DevProc!$A$2:$S$352,8,0)),"")</f>
        <v>reference(LLC_BI__Spread_Statement_Period__c)</v>
      </c>
      <c r="I193">
        <f>_xlfn.IFNA(IF(VLOOKUP($A193,nCino_DMW!$A$1:$AI$358,2,0)=0,"", VLOOKUP($A193,nCino_DMW!$A$1:$AI$358,2,0)),"")</f>
        <v>18</v>
      </c>
      <c r="K193" t="str">
        <f>IFERROR(IF(VLOOKUP($A193,nCino_DMW!$A$1:$AI$358,22,0)="Y", "N", IF(VLOOKUP($A193,nCino_DMW!$A$1:$AI$358,22,0)="N",  "Y", "")),"")</f>
        <v>Y</v>
      </c>
      <c r="L193" t="str">
        <f>_xlfn.IFNA(IF(VLOOKUP($A193,nCino_DevProc!$A$2:$S$352,8,0)=TRUE(), "Y", "N"),"")</f>
        <v>N</v>
      </c>
      <c r="M193" t="str">
        <f>IFERROR(IF(VLOOKUP($A193,nCino_DevProc!$A$2:$S$352,18,0)=TRUE(), "E", IF(D193="Id", "P", IF(OR(LEFT(G193, 6) = "Lookup", LEFT(G193, 6) ="Master"), "F",""))),"")</f>
        <v>F</v>
      </c>
      <c r="N193" t="str">
        <f>_xlfn.IFNA(IF(VLOOKUP($A193,nCino_DMW!$A$1:$AI$358,4,0)="System generated", "Y", "N"),"")</f>
        <v>N</v>
      </c>
      <c r="O193" t="str">
        <f>IF(LEFT(G193,6)="lookup", G193,IF(OR(D193=0, IFERROR(VLOOKUP($A193,nCino_DevProc!$A$2:$S$352,18,0),0)=0),"", VLOOKUP($A193,nCino_DevProc!$A$2:$S$352,18,0)))</f>
        <v>Lookup(Spread Statement Period)</v>
      </c>
      <c r="P193" t="str">
        <f>IF($B193="","",VLOOKUP($B193,'Object Info'!$A$2:$F$13,3,0))</f>
        <v>rskcsp_ds_spread_statement_period</v>
      </c>
      <c r="Q193" t="str">
        <f t="shared" si="41"/>
        <v>LLC_BI__Fiscal_Year_TTM_Period__c</v>
      </c>
      <c r="R193" t="s">
        <v>158</v>
      </c>
      <c r="S193" t="str">
        <f t="shared" si="42"/>
        <v>Y</v>
      </c>
      <c r="T193" t="str">
        <f>IF($B193="","",VLOOKUP($B193,'Object Info'!$A$2:$F$13,4,0))</f>
        <v>rskcsp_ds_spread_statement_period_staging</v>
      </c>
      <c r="U193" t="str">
        <f t="shared" si="43"/>
        <v>LLC_BI__Fiscal_Year_TTM_Period__c</v>
      </c>
      <c r="V193" t="str">
        <f>IF(OR(LEFT(H193,9)="reference", D193=""),"STRING",VLOOKUP($H193,'DataType Conversion'!$A$8:$I$37,3,0))</f>
        <v>STRING</v>
      </c>
      <c r="W193" t="str">
        <f t="shared" si="44"/>
        <v/>
      </c>
      <c r="X193" t="str">
        <f t="shared" si="45"/>
        <v>Y</v>
      </c>
      <c r="Y193" t="str">
        <f t="shared" si="46"/>
        <v/>
      </c>
      <c r="Z193" t="str">
        <f t="shared" si="47"/>
        <v>N</v>
      </c>
      <c r="AA193" t="str">
        <f t="shared" si="48"/>
        <v/>
      </c>
      <c r="AB193" t="str">
        <f>IF($B193="","",VLOOKUP($B193,'Object Info'!$A$2:$F$13,5,0))</f>
        <v>rskcsp_ds_spread_statement_period_curated</v>
      </c>
      <c r="AC193" t="str">
        <f t="shared" si="49"/>
        <v>LLC_BI__Fiscal_Year_TTM_Period__c</v>
      </c>
      <c r="AD193" t="str">
        <f t="shared" si="50"/>
        <v>STRING</v>
      </c>
      <c r="AE193" t="str">
        <f t="shared" si="51"/>
        <v/>
      </c>
      <c r="AF193" t="str">
        <f t="shared" si="52"/>
        <v>Y</v>
      </c>
      <c r="AG193" t="str">
        <f t="shared" si="53"/>
        <v>F</v>
      </c>
      <c r="AH193" t="str">
        <f t="shared" si="54"/>
        <v/>
      </c>
      <c r="AL193" t="str">
        <f>IF($B193="","",VLOOKUP($B193,'Object Info'!$A$2:$F$13,6,0))</f>
        <v>spread_statement_period</v>
      </c>
      <c r="AM193" t="str">
        <f t="shared" si="55"/>
        <v>Fiscal_Year_TTM_Period</v>
      </c>
      <c r="AN193" t="str">
        <f t="shared" si="56"/>
        <v>STRING</v>
      </c>
      <c r="AO193" t="str">
        <f t="shared" si="57"/>
        <v/>
      </c>
      <c r="AP193" t="str">
        <f t="shared" si="58"/>
        <v>Y</v>
      </c>
      <c r="AQ193" t="str">
        <f t="shared" si="59"/>
        <v>F</v>
      </c>
    </row>
    <row r="194" spans="1:43" x14ac:dyDescent="0.25">
      <c r="A194" t="str">
        <f t="shared" si="40"/>
        <v>LLC_BI__Spread_Statement_Period__cId</v>
      </c>
      <c r="B194" t="s">
        <v>87</v>
      </c>
      <c r="C194" t="str">
        <f>_xlfn.IFNA(VLOOKUP($A194,nCino_DMW!$A$2:$AI$358,7,0),"")</f>
        <v>Spread Statement Period</v>
      </c>
      <c r="D194" t="s">
        <v>143</v>
      </c>
      <c r="E194" t="str">
        <f>_xlfn.IFNA(VLOOKUP($A194,nCino_DMW!$A$2:$AI$358,9,0),"")</f>
        <v>Id</v>
      </c>
      <c r="F194" t="str">
        <f>_xlfn.IFNA(VLOOKUP($A194,nCino_DMW!$A$1:$AI$358,12,0),"")</f>
        <v>Id</v>
      </c>
      <c r="G194" t="str">
        <f>_xlfn.IFNA(IF(VLOOKUP($A194,nCino_DMW!$A$1:$AI$358,13,0)=0,"", VLOOKUP($A194,nCino_DMW!$A$1:$AI$358,13,0)),"")</f>
        <v>Id</v>
      </c>
      <c r="H194" t="str">
        <f>_xlfn.IFNA(IF(VLOOKUP($A194,nCino_DevProc!$A$2:$S$352,8,0)=0,"", VLOOKUP($A194,nCino_DevProc!$A$2:$S$352,8,0)),"")</f>
        <v>id</v>
      </c>
      <c r="I194">
        <f>_xlfn.IFNA(IF(VLOOKUP($A194,nCino_DMW!$A$1:$AI$358,2,0)=0,"", VLOOKUP($A194,nCino_DMW!$A$1:$AI$358,2,0)),"")</f>
        <v>18</v>
      </c>
      <c r="K194" t="str">
        <f>IFERROR(IF(VLOOKUP($A194,nCino_DMW!$A$1:$AI$358,22,0)="Y", "N", IF(VLOOKUP($A194,nCino_DMW!$A$1:$AI$358,22,0)="N",  "Y", "")),"")</f>
        <v>Y</v>
      </c>
      <c r="L194" t="str">
        <f>_xlfn.IFNA(IF(VLOOKUP($A194,nCino_DevProc!$A$2:$S$352,8,0)=TRUE(), "Y", "N"),"")</f>
        <v>N</v>
      </c>
      <c r="M194" t="str">
        <f>IFERROR(IF(VLOOKUP($A194,nCino_DevProc!$A$2:$S$352,18,0)=TRUE(), "E", IF(D194="Id", "P", IF(OR(LEFT(G194, 6) = "Lookup", LEFT(G194, 6) ="Master"), "F",""))),"")</f>
        <v>P</v>
      </c>
      <c r="N194" t="str">
        <f>_xlfn.IFNA(IF(VLOOKUP($A194,nCino_DMW!$A$1:$AI$358,4,0)="System generated", "Y", "N"),"")</f>
        <v>Y</v>
      </c>
      <c r="O194" t="str">
        <f>IF(LEFT(G194,6)="lookup", G194,IF(OR(D194=0, IFERROR(VLOOKUP($A194,nCino_DevProc!$A$2:$S$352,18,0),0)=0),"", VLOOKUP($A194,nCino_DevProc!$A$2:$S$352,18,0)))</f>
        <v/>
      </c>
      <c r="P194" t="str">
        <f>IF($B194="","",VLOOKUP($B194,'Object Info'!$A$2:$F$13,3,0))</f>
        <v>rskcsp_ds_spread_statement_period</v>
      </c>
      <c r="Q194" t="str">
        <f t="shared" si="41"/>
        <v>Id</v>
      </c>
      <c r="R194" t="s">
        <v>158</v>
      </c>
      <c r="S194" t="str">
        <f t="shared" si="42"/>
        <v>N</v>
      </c>
      <c r="T194" t="str">
        <f>IF($B194="","",VLOOKUP($B194,'Object Info'!$A$2:$F$13,4,0))</f>
        <v>rskcsp_ds_spread_statement_period_staging</v>
      </c>
      <c r="U194" t="str">
        <f t="shared" si="43"/>
        <v>Id</v>
      </c>
      <c r="V194" t="str">
        <f>IF(OR(LEFT(H194,9)="reference", D194=""),"STRING",VLOOKUP($H194,'DataType Conversion'!$A$8:$I$37,3,0))</f>
        <v>STRING</v>
      </c>
      <c r="W194" t="str">
        <f t="shared" si="44"/>
        <v/>
      </c>
      <c r="X194" t="str">
        <f t="shared" si="45"/>
        <v>N</v>
      </c>
      <c r="Y194" t="str">
        <f t="shared" si="46"/>
        <v>C</v>
      </c>
      <c r="Z194" t="str">
        <f t="shared" si="47"/>
        <v>N</v>
      </c>
      <c r="AA194" t="str">
        <f t="shared" si="48"/>
        <v/>
      </c>
      <c r="AB194" t="str">
        <f>IF($B194="","",VLOOKUP($B194,'Object Info'!$A$2:$F$13,5,0))</f>
        <v>rskcsp_ds_spread_statement_period_curated</v>
      </c>
      <c r="AC194" t="str">
        <f t="shared" si="49"/>
        <v>Id</v>
      </c>
      <c r="AD194" t="str">
        <f t="shared" si="50"/>
        <v>STRING</v>
      </c>
      <c r="AE194" t="str">
        <f t="shared" si="51"/>
        <v/>
      </c>
      <c r="AF194" t="str">
        <f t="shared" si="52"/>
        <v>N</v>
      </c>
      <c r="AG194" t="str">
        <f t="shared" si="53"/>
        <v>P</v>
      </c>
      <c r="AH194" t="str">
        <f t="shared" si="54"/>
        <v/>
      </c>
      <c r="AL194" t="str">
        <f>IF($B194="","",VLOOKUP($B194,'Object Info'!$A$2:$F$13,6,0))</f>
        <v>spread_statement_period</v>
      </c>
      <c r="AM194" t="str">
        <f t="shared" si="55"/>
        <v>Id</v>
      </c>
      <c r="AN194" t="str">
        <f t="shared" si="56"/>
        <v>STRING</v>
      </c>
      <c r="AO194" t="str">
        <f t="shared" si="57"/>
        <v/>
      </c>
      <c r="AP194" t="str">
        <f t="shared" si="58"/>
        <v>N</v>
      </c>
      <c r="AQ194" t="str">
        <f t="shared" si="59"/>
        <v>P</v>
      </c>
    </row>
    <row r="195" spans="1:43" x14ac:dyDescent="0.25">
      <c r="A195" t="str">
        <f t="shared" ref="A195:A258" si="60">B195&amp;D195</f>
        <v>LLC_BI__Spread_Statement_Period__cLLC_BI__Initial_Interim_TTM_Period__c</v>
      </c>
      <c r="B195" t="s">
        <v>87</v>
      </c>
      <c r="C195" t="str">
        <f>_xlfn.IFNA(VLOOKUP($A195,nCino_DMW!$A$2:$AI$358,7,0),"")</f>
        <v>Spread Statement Period</v>
      </c>
      <c r="D195" t="s">
        <v>416</v>
      </c>
      <c r="E195" t="str">
        <f>_xlfn.IFNA(VLOOKUP($A195,nCino_DMW!$A$2:$AI$358,9,0),"")</f>
        <v>Initial Interim TTM Period</v>
      </c>
      <c r="F195" t="str">
        <f>_xlfn.IFNA(VLOOKUP($A195,nCino_DMW!$A$1:$AI$358,12,0),"")</f>
        <v>The first interim period to be used in a trailing twelve month calculation.</v>
      </c>
      <c r="G195" t="str">
        <f>_xlfn.IFNA(IF(VLOOKUP($A195,nCino_DMW!$A$1:$AI$358,13,0)=0,"", VLOOKUP($A195,nCino_DMW!$A$1:$AI$358,13,0)),"")</f>
        <v>Lookup(Spread Statement Period)</v>
      </c>
      <c r="H195" t="str">
        <f>_xlfn.IFNA(IF(VLOOKUP($A195,nCino_DevProc!$A$2:$S$352,8,0)=0,"", VLOOKUP($A195,nCino_DevProc!$A$2:$S$352,8,0)),"")</f>
        <v>reference(LLC_BI__Spread_Statement_Period__c)</v>
      </c>
      <c r="I195">
        <f>_xlfn.IFNA(IF(VLOOKUP($A195,nCino_DMW!$A$1:$AI$358,2,0)=0,"", VLOOKUP($A195,nCino_DMW!$A$1:$AI$358,2,0)),"")</f>
        <v>18</v>
      </c>
      <c r="K195" t="str">
        <f>IFERROR(IF(VLOOKUP($A195,nCino_DMW!$A$1:$AI$358,22,0)="Y", "N", IF(VLOOKUP($A195,nCino_DMW!$A$1:$AI$358,22,0)="N",  "Y", "")),"")</f>
        <v>Y</v>
      </c>
      <c r="L195" t="str">
        <f>_xlfn.IFNA(IF(VLOOKUP($A195,nCino_DevProc!$A$2:$S$352,8,0)=TRUE(), "Y", "N"),"")</f>
        <v>N</v>
      </c>
      <c r="M195" t="str">
        <f>IFERROR(IF(VLOOKUP($A195,nCino_DevProc!$A$2:$S$352,18,0)=TRUE(), "E", IF(D195="Id", "P", IF(OR(LEFT(G195, 6) = "Lookup", LEFT(G195, 6) ="Master"), "F",""))),"")</f>
        <v>F</v>
      </c>
      <c r="N195" t="str">
        <f>_xlfn.IFNA(IF(VLOOKUP($A195,nCino_DMW!$A$1:$AI$358,4,0)="System generated", "Y", "N"),"")</f>
        <v>N</v>
      </c>
      <c r="O195" t="str">
        <f>IF(LEFT(G195,6)="lookup", G195,IF(OR(D195=0, IFERROR(VLOOKUP($A195,nCino_DevProc!$A$2:$S$352,18,0),0)=0),"", VLOOKUP($A195,nCino_DevProc!$A$2:$S$352,18,0)))</f>
        <v>Lookup(Spread Statement Period)</v>
      </c>
      <c r="P195" t="str">
        <f>IF($B195="","",VLOOKUP($B195,'Object Info'!$A$2:$F$13,3,0))</f>
        <v>rskcsp_ds_spread_statement_period</v>
      </c>
      <c r="Q195" t="str">
        <f t="shared" ref="Q195:Q236" si="61">IF(D195="","",D195)</f>
        <v>LLC_BI__Initial_Interim_TTM_Period__c</v>
      </c>
      <c r="R195" t="s">
        <v>158</v>
      </c>
      <c r="S195" t="str">
        <f t="shared" ref="S195:S236" si="62">IF(OR(Q195 ="transactionKey", Q195="sequenceNumber", Q195 = "commitTimestamp", Q195 = "commitUser",Q195 = "commitNumber", Q195="changetype",Q195="entityName",Q195="ID", LEFT(Q195,12)="LastModified"), "N","Y")</f>
        <v>Y</v>
      </c>
      <c r="T195" t="str">
        <f>IF($B195="","",VLOOKUP($B195,'Object Info'!$A$2:$F$13,4,0))</f>
        <v>rskcsp_ds_spread_statement_period_staging</v>
      </c>
      <c r="U195" t="str">
        <f t="shared" ref="U195:U236" si="63">Q195</f>
        <v>LLC_BI__Initial_Interim_TTM_Period__c</v>
      </c>
      <c r="V195" t="str">
        <f>IF(OR(LEFT(H195,9)="reference", D195=""),"STRING",VLOOKUP($H195,'DataType Conversion'!$A$8:$I$37,3,0))</f>
        <v>STRING</v>
      </c>
      <c r="W195" t="str">
        <f t="shared" ref="W195:W236" si="64">IF(J195="", "",J195)</f>
        <v/>
      </c>
      <c r="X195" t="str">
        <f t="shared" ref="X195:X236" si="65">S195</f>
        <v>Y</v>
      </c>
      <c r="Y195" t="str">
        <f t="shared" ref="Y195:Y236" si="66">IF(OR($U195="Id",$U195="LastModifiedDate"), "C","")</f>
        <v/>
      </c>
      <c r="Z195" t="str">
        <f t="shared" ref="Z195:Z236" si="67">IF(Q195= "", "", IF(H195="Picklist", "Y", "N"))</f>
        <v>N</v>
      </c>
      <c r="AA195" t="str">
        <f t="shared" ref="AA195:AA236" si="68">IF(OR(U195="CreatedDate",U195="CreatedById"),"Must be populated when changeType = CREATE","")</f>
        <v/>
      </c>
      <c r="AB195" t="str">
        <f>IF($B195="","",VLOOKUP($B195,'Object Info'!$A$2:$F$13,5,0))</f>
        <v>rskcsp_ds_spread_statement_period_curated</v>
      </c>
      <c r="AC195" t="str">
        <f t="shared" ref="AC195:AC236" si="69">U195</f>
        <v>LLC_BI__Initial_Interim_TTM_Period__c</v>
      </c>
      <c r="AD195" t="str">
        <f t="shared" ref="AD195:AD236" si="70">V195</f>
        <v>STRING</v>
      </c>
      <c r="AE195" t="str">
        <f t="shared" ref="AE195:AE236" si="71">IF(W195="","",W195)</f>
        <v/>
      </c>
      <c r="AF195" t="str">
        <f t="shared" ref="AF195:AF236" si="72">X195</f>
        <v>Y</v>
      </c>
      <c r="AG195" t="str">
        <f t="shared" ref="AG195:AG236" si="73">M195</f>
        <v>F</v>
      </c>
      <c r="AH195" t="str">
        <f t="shared" ref="AH195:AH236" si="74">IF(AC195="LastModifiedDate","Must be latest date for the record id in Staging, and date must be t-1", "")</f>
        <v/>
      </c>
      <c r="AL195" t="str">
        <f>IF($B195="","",VLOOKUP($B195,'Object Info'!$A$2:$F$13,6,0))</f>
        <v>spread_statement_period</v>
      </c>
      <c r="AM195" t="str">
        <f t="shared" ref="AM195:AM236" si="75">IF(AC195="","",IF(OR(AC195="ccs_migration_id__c"),SUBSTITUTE(LOWER(AC195),"__c",""),_xlfn.IFNA(SUBSTITUTE(SUBSTITUTE(SUBSTITUTE(SUBSTITUTE(AC195,"LLC_BI__",""),"CCS_",""),"__c",""),"cm_",""),AC195)))</f>
        <v>Initial_Interim_TTM_Period</v>
      </c>
      <c r="AN195" t="str">
        <f t="shared" ref="AN195:AN236" si="76">IF(AD195="","",AD195)</f>
        <v>STRING</v>
      </c>
      <c r="AO195" t="str">
        <f t="shared" ref="AO195:AO236" si="77">IF(AE195="","",AE195)</f>
        <v/>
      </c>
      <c r="AP195" t="str">
        <f t="shared" ref="AP195:AP236" si="78">IF(AF195="","",AF195)</f>
        <v>Y</v>
      </c>
      <c r="AQ195" t="str">
        <f t="shared" ref="AQ195:AQ236" si="79">IF(AG195="","",AG195)</f>
        <v>F</v>
      </c>
    </row>
    <row r="196" spans="1:43" x14ac:dyDescent="0.25">
      <c r="A196" t="str">
        <f t="shared" si="60"/>
        <v>LLC_BI__Spread_Statement_Period__cLLC_BI__Is_Annual__c</v>
      </c>
      <c r="B196" t="s">
        <v>87</v>
      </c>
      <c r="C196" t="str">
        <f>_xlfn.IFNA(VLOOKUP($A196,nCino_DMW!$A$2:$AI$358,7,0),"")</f>
        <v>Spread Statement Period</v>
      </c>
      <c r="D196" t="s">
        <v>456</v>
      </c>
      <c r="E196" t="str">
        <f>_xlfn.IFNA(VLOOKUP($A196,nCino_DMW!$A$2:$AI$358,9,0),"")</f>
        <v>Is Annual</v>
      </c>
      <c r="F196" t="str">
        <f>_xlfn.IFNA(VLOOKUP($A196,nCino_DMW!$A$1:$AI$358,12,0),"")</f>
        <v>Users populates this optional checkbox field when spreading financial information to indicate that the period data is annual.</v>
      </c>
      <c r="G196" t="str">
        <f>_xlfn.IFNA(IF(VLOOKUP($A196,nCino_DMW!$A$1:$AI$358,13,0)=0,"", VLOOKUP($A196,nCino_DMW!$A$1:$AI$358,13,0)),"")</f>
        <v>Checkbox</v>
      </c>
      <c r="H196" t="str">
        <f>_xlfn.IFNA(IF(VLOOKUP($A196,nCino_DevProc!$A$2:$S$352,8,0)=0,"", VLOOKUP($A196,nCino_DevProc!$A$2:$S$352,8,0)),"")</f>
        <v>boolean</v>
      </c>
      <c r="I196" t="str">
        <f>_xlfn.IFNA(IF(VLOOKUP($A196,nCino_DMW!$A$1:$AI$358,2,0)=0,"", VLOOKUP($A196,nCino_DMW!$A$1:$AI$358,2,0)),"")</f>
        <v>Boolean (True/False)</v>
      </c>
      <c r="K196" t="str">
        <f>IFERROR(IF(VLOOKUP($A196,nCino_DMW!$A$1:$AI$358,22,0)="Y", "N", IF(VLOOKUP($A196,nCino_DMW!$A$1:$AI$358,22,0)="N",  "Y", "")),"")</f>
        <v>Y</v>
      </c>
      <c r="L196" t="str">
        <f>_xlfn.IFNA(IF(VLOOKUP($A196,nCino_DevProc!$A$2:$S$352,8,0)=TRUE(), "Y", "N"),"")</f>
        <v>N</v>
      </c>
      <c r="M196" t="str">
        <f>IFERROR(IF(VLOOKUP($A196,nCino_DevProc!$A$2:$S$352,18,0)=TRUE(), "E", IF(D196="Id", "P", IF(OR(LEFT(G196, 6) = "Lookup", LEFT(G196, 6) ="Master"), "F",""))),"")</f>
        <v/>
      </c>
      <c r="N196" t="str">
        <f>_xlfn.IFNA(IF(VLOOKUP($A196,nCino_DMW!$A$1:$AI$358,4,0)="System generated", "Y", "N"),"")</f>
        <v>N</v>
      </c>
      <c r="O196" t="str">
        <f>IF(LEFT(G196,6)="lookup", G196,IF(OR(D196=0, IFERROR(VLOOKUP($A196,nCino_DevProc!$A$2:$S$352,18,0),0)=0),"", VLOOKUP($A196,nCino_DevProc!$A$2:$S$352,18,0)))</f>
        <v/>
      </c>
      <c r="P196" t="str">
        <f>IF($B196="","",VLOOKUP($B196,'Object Info'!$A$2:$F$13,3,0))</f>
        <v>rskcsp_ds_spread_statement_period</v>
      </c>
      <c r="Q196" t="str">
        <f t="shared" si="61"/>
        <v>LLC_BI__Is_Annual__c</v>
      </c>
      <c r="R196" t="s">
        <v>158</v>
      </c>
      <c r="S196" t="str">
        <f t="shared" si="62"/>
        <v>Y</v>
      </c>
      <c r="T196" t="str">
        <f>IF($B196="","",VLOOKUP($B196,'Object Info'!$A$2:$F$13,4,0))</f>
        <v>rskcsp_ds_spread_statement_period_staging</v>
      </c>
      <c r="U196" t="str">
        <f t="shared" si="63"/>
        <v>LLC_BI__Is_Annual__c</v>
      </c>
      <c r="V196" t="str">
        <f>IF(OR(LEFT(H196,9)="reference", D196=""),"STRING",VLOOKUP($H196,'DataType Conversion'!$A$8:$I$37,3,0))</f>
        <v>BOOL</v>
      </c>
      <c r="W196" t="str">
        <f t="shared" si="64"/>
        <v/>
      </c>
      <c r="X196" t="str">
        <f t="shared" si="65"/>
        <v>Y</v>
      </c>
      <c r="Y196" t="str">
        <f t="shared" si="66"/>
        <v/>
      </c>
      <c r="Z196" t="str">
        <f t="shared" si="67"/>
        <v>N</v>
      </c>
      <c r="AA196" t="str">
        <f t="shared" si="68"/>
        <v/>
      </c>
      <c r="AB196" t="str">
        <f>IF($B196="","",VLOOKUP($B196,'Object Info'!$A$2:$F$13,5,0))</f>
        <v>rskcsp_ds_spread_statement_period_curated</v>
      </c>
      <c r="AC196" t="str">
        <f t="shared" si="69"/>
        <v>LLC_BI__Is_Annual__c</v>
      </c>
      <c r="AD196" t="str">
        <f t="shared" si="70"/>
        <v>BOOL</v>
      </c>
      <c r="AE196" t="str">
        <f t="shared" si="71"/>
        <v/>
      </c>
      <c r="AF196" t="str">
        <f t="shared" si="72"/>
        <v>Y</v>
      </c>
      <c r="AG196" t="str">
        <f t="shared" si="73"/>
        <v/>
      </c>
      <c r="AH196" t="str">
        <f t="shared" si="74"/>
        <v/>
      </c>
      <c r="AL196" t="str">
        <f>IF($B196="","",VLOOKUP($B196,'Object Info'!$A$2:$F$13,6,0))</f>
        <v>spread_statement_period</v>
      </c>
      <c r="AM196" t="str">
        <f t="shared" si="75"/>
        <v>Is_Annual</v>
      </c>
      <c r="AN196" t="str">
        <f t="shared" si="76"/>
        <v>BOOL</v>
      </c>
      <c r="AO196" t="str">
        <f t="shared" si="77"/>
        <v/>
      </c>
      <c r="AP196" t="str">
        <f t="shared" si="78"/>
        <v>Y</v>
      </c>
      <c r="AQ196" t="str">
        <f t="shared" si="79"/>
        <v/>
      </c>
    </row>
    <row r="197" spans="1:43" x14ac:dyDescent="0.25">
      <c r="A197" t="str">
        <f t="shared" si="60"/>
        <v>LLC_BI__Spread_Statement_Period__cLLC_BI__Is_Fiscal_Year__c</v>
      </c>
      <c r="B197" t="s">
        <v>87</v>
      </c>
      <c r="C197" t="str">
        <f>_xlfn.IFNA(VLOOKUP($A197,nCino_DMW!$A$2:$AI$358,7,0),"")</f>
        <v>Spread Statement Period</v>
      </c>
      <c r="D197" t="s">
        <v>403</v>
      </c>
      <c r="E197" t="str">
        <f>_xlfn.IFNA(VLOOKUP($A197,nCino_DMW!$A$2:$AI$358,9,0),"")</f>
        <v>Is Fiscal Year</v>
      </c>
      <c r="F197" t="str">
        <f>_xlfn.IFNA(VLOOKUP($A197,nCino_DMW!$A$1:$AI$358,12,0),"")</f>
        <v>This field is optional. It is populated automatically, but can be altered by user selection within the spreading application. This field indicates whether a spread statement period is a fiscal year. When true, the spread statement period is a fiscal year. When false, the spread statement period is not a fiscal year. By default, this is enabled when the number of months is 12 and the statement date month matches the month set in "Fiscal_Year_End" field onthe Account object.</v>
      </c>
      <c r="G197" t="str">
        <f>_xlfn.IFNA(IF(VLOOKUP($A197,nCino_DMW!$A$1:$AI$358,13,0)=0,"", VLOOKUP($A197,nCino_DMW!$A$1:$AI$358,13,0)),"")</f>
        <v>Checkbox</v>
      </c>
      <c r="H197" t="str">
        <f>_xlfn.IFNA(IF(VLOOKUP($A197,nCino_DevProc!$A$2:$S$352,8,0)=0,"", VLOOKUP($A197,nCino_DevProc!$A$2:$S$352,8,0)),"")</f>
        <v>boolean</v>
      </c>
      <c r="I197" t="str">
        <f>_xlfn.IFNA(IF(VLOOKUP($A197,nCino_DMW!$A$1:$AI$358,2,0)=0,"", VLOOKUP($A197,nCino_DMW!$A$1:$AI$358,2,0)),"")</f>
        <v>Boolean (True/False)</v>
      </c>
      <c r="K197" t="str">
        <f>IFERROR(IF(VLOOKUP($A197,nCino_DMW!$A$1:$AI$358,22,0)="Y", "N", IF(VLOOKUP($A197,nCino_DMW!$A$1:$AI$358,22,0)="N",  "Y", "")),"")</f>
        <v>Y</v>
      </c>
      <c r="L197" t="str">
        <f>_xlfn.IFNA(IF(VLOOKUP($A197,nCino_DevProc!$A$2:$S$352,8,0)=TRUE(), "Y", "N"),"")</f>
        <v>N</v>
      </c>
      <c r="M197" t="str">
        <f>IFERROR(IF(VLOOKUP($A197,nCino_DevProc!$A$2:$S$352,18,0)=TRUE(), "E", IF(D197="Id", "P", IF(OR(LEFT(G197, 6) = "Lookup", LEFT(G197, 6) ="Master"), "F",""))),"")</f>
        <v/>
      </c>
      <c r="N197" t="str">
        <f>_xlfn.IFNA(IF(VLOOKUP($A197,nCino_DMW!$A$1:$AI$358,4,0)="System generated", "Y", "N"),"")</f>
        <v>N</v>
      </c>
      <c r="O197" t="str">
        <f>IF(LEFT(G197,6)="lookup", G197,IF(OR(D197=0, IFERROR(VLOOKUP($A197,nCino_DevProc!$A$2:$S$352,18,0),0)=0),"", VLOOKUP($A197,nCino_DevProc!$A$2:$S$352,18,0)))</f>
        <v/>
      </c>
      <c r="P197" t="str">
        <f>IF($B197="","",VLOOKUP($B197,'Object Info'!$A$2:$F$13,3,0))</f>
        <v>rskcsp_ds_spread_statement_period</v>
      </c>
      <c r="Q197" t="str">
        <f t="shared" si="61"/>
        <v>LLC_BI__Is_Fiscal_Year__c</v>
      </c>
      <c r="R197" t="s">
        <v>158</v>
      </c>
      <c r="S197" t="str">
        <f t="shared" si="62"/>
        <v>Y</v>
      </c>
      <c r="T197" t="str">
        <f>IF($B197="","",VLOOKUP($B197,'Object Info'!$A$2:$F$13,4,0))</f>
        <v>rskcsp_ds_spread_statement_period_staging</v>
      </c>
      <c r="U197" t="str">
        <f t="shared" si="63"/>
        <v>LLC_BI__Is_Fiscal_Year__c</v>
      </c>
      <c r="V197" t="str">
        <f>IF(OR(LEFT(H197,9)="reference", D197=""),"STRING",VLOOKUP($H197,'DataType Conversion'!$A$8:$I$37,3,0))</f>
        <v>BOOL</v>
      </c>
      <c r="W197" t="str">
        <f t="shared" si="64"/>
        <v/>
      </c>
      <c r="X197" t="str">
        <f t="shared" si="65"/>
        <v>Y</v>
      </c>
      <c r="Y197" t="str">
        <f t="shared" si="66"/>
        <v/>
      </c>
      <c r="Z197" t="str">
        <f t="shared" si="67"/>
        <v>N</v>
      </c>
      <c r="AA197" t="str">
        <f t="shared" si="68"/>
        <v/>
      </c>
      <c r="AB197" t="str">
        <f>IF($B197="","",VLOOKUP($B197,'Object Info'!$A$2:$F$13,5,0))</f>
        <v>rskcsp_ds_spread_statement_period_curated</v>
      </c>
      <c r="AC197" t="str">
        <f t="shared" si="69"/>
        <v>LLC_BI__Is_Fiscal_Year__c</v>
      </c>
      <c r="AD197" t="str">
        <f t="shared" si="70"/>
        <v>BOOL</v>
      </c>
      <c r="AE197" t="str">
        <f t="shared" si="71"/>
        <v/>
      </c>
      <c r="AF197" t="str">
        <f t="shared" si="72"/>
        <v>Y</v>
      </c>
      <c r="AG197" t="str">
        <f t="shared" si="73"/>
        <v/>
      </c>
      <c r="AH197" t="str">
        <f t="shared" si="74"/>
        <v/>
      </c>
      <c r="AL197" t="str">
        <f>IF($B197="","",VLOOKUP($B197,'Object Info'!$A$2:$F$13,6,0))</f>
        <v>spread_statement_period</v>
      </c>
      <c r="AM197" t="str">
        <f t="shared" si="75"/>
        <v>Is_Fiscal_Year</v>
      </c>
      <c r="AN197" t="str">
        <f t="shared" si="76"/>
        <v>BOOL</v>
      </c>
      <c r="AO197" t="str">
        <f t="shared" si="77"/>
        <v/>
      </c>
      <c r="AP197" t="str">
        <f t="shared" si="78"/>
        <v>Y</v>
      </c>
      <c r="AQ197" t="str">
        <f t="shared" si="79"/>
        <v/>
      </c>
    </row>
    <row r="198" spans="1:43" x14ac:dyDescent="0.25">
      <c r="A198" t="str">
        <f t="shared" si="60"/>
        <v>LLC_BI__Spread_Statement_Period__cLLC_BI__Is_Flex_Enabled_Debt_Schedule__c</v>
      </c>
      <c r="B198" t="s">
        <v>87</v>
      </c>
      <c r="C198" t="str">
        <f>_xlfn.IFNA(VLOOKUP($A198,nCino_DMW!$A$2:$AI$358,7,0),"")</f>
        <v>Spread Statement Period</v>
      </c>
      <c r="D198" t="s">
        <v>447</v>
      </c>
      <c r="E198" t="str">
        <f>_xlfn.IFNA(VLOOKUP($A198,nCino_DMW!$A$2:$AI$358,9,0),"")</f>
        <v>Is Flex Enabled Debt Schedule</v>
      </c>
      <c r="F198" t="str">
        <f>_xlfn.IFNA(VLOOKUP($A198,nCino_DMW!$A$1:$AI$358,12,0),"")</f>
        <v>The system automatically populates this optional boolean field with true or false for the specified period. When true and if the formula meets the data loaded Spreads Debt Schedule formula, FLEX calculations will be done for the Debt Schedule Spread Statement Records. Never manually adjust this field unless manual intervention is needed. By default, it is false.</v>
      </c>
      <c r="G198" t="str">
        <f>_xlfn.IFNA(IF(VLOOKUP($A198,nCino_DMW!$A$1:$AI$358,13,0)=0,"", VLOOKUP($A198,nCino_DMW!$A$1:$AI$358,13,0)),"")</f>
        <v>Checkbox</v>
      </c>
      <c r="H198" t="str">
        <f>_xlfn.IFNA(IF(VLOOKUP($A198,nCino_DevProc!$A$2:$S$352,8,0)=0,"", VLOOKUP($A198,nCino_DevProc!$A$2:$S$352,8,0)),"")</f>
        <v>boolean</v>
      </c>
      <c r="I198" t="str">
        <f>_xlfn.IFNA(IF(VLOOKUP($A198,nCino_DMW!$A$1:$AI$358,2,0)=0,"", VLOOKUP($A198,nCino_DMW!$A$1:$AI$358,2,0)),"")</f>
        <v>Boolean (True/False)</v>
      </c>
      <c r="K198" t="str">
        <f>IFERROR(IF(VLOOKUP($A198,nCino_DMW!$A$1:$AI$358,22,0)="Y", "N", IF(VLOOKUP($A198,nCino_DMW!$A$1:$AI$358,22,0)="N",  "Y", "")),"")</f>
        <v>Y</v>
      </c>
      <c r="L198" t="str">
        <f>_xlfn.IFNA(IF(VLOOKUP($A198,nCino_DevProc!$A$2:$S$352,8,0)=TRUE(), "Y", "N"),"")</f>
        <v>N</v>
      </c>
      <c r="M198" t="str">
        <f>IFERROR(IF(VLOOKUP($A198,nCino_DevProc!$A$2:$S$352,18,0)=TRUE(), "E", IF(D198="Id", "P", IF(OR(LEFT(G198, 6) = "Lookup", LEFT(G198, 6) ="Master"), "F",""))),"")</f>
        <v/>
      </c>
      <c r="N198" t="str">
        <f>_xlfn.IFNA(IF(VLOOKUP($A198,nCino_DMW!$A$1:$AI$358,4,0)="System generated", "Y", "N"),"")</f>
        <v>N</v>
      </c>
      <c r="O198" t="str">
        <f>IF(LEFT(G198,6)="lookup", G198,IF(OR(D198=0, IFERROR(VLOOKUP($A198,nCino_DevProc!$A$2:$S$352,18,0),0)=0),"", VLOOKUP($A198,nCino_DevProc!$A$2:$S$352,18,0)))</f>
        <v/>
      </c>
      <c r="P198" t="str">
        <f>IF($B198="","",VLOOKUP($B198,'Object Info'!$A$2:$F$13,3,0))</f>
        <v>rskcsp_ds_spread_statement_period</v>
      </c>
      <c r="Q198" t="str">
        <f t="shared" si="61"/>
        <v>LLC_BI__Is_Flex_Enabled_Debt_Schedule__c</v>
      </c>
      <c r="R198" t="s">
        <v>158</v>
      </c>
      <c r="S198" t="str">
        <f t="shared" si="62"/>
        <v>Y</v>
      </c>
      <c r="T198" t="str">
        <f>IF($B198="","",VLOOKUP($B198,'Object Info'!$A$2:$F$13,4,0))</f>
        <v>rskcsp_ds_spread_statement_period_staging</v>
      </c>
      <c r="U198" t="str">
        <f t="shared" si="63"/>
        <v>LLC_BI__Is_Flex_Enabled_Debt_Schedule__c</v>
      </c>
      <c r="V198" t="str">
        <f>IF(OR(LEFT(H198,9)="reference", D198=""),"STRING",VLOOKUP($H198,'DataType Conversion'!$A$8:$I$37,3,0))</f>
        <v>BOOL</v>
      </c>
      <c r="W198" t="str">
        <f t="shared" si="64"/>
        <v/>
      </c>
      <c r="X198" t="str">
        <f t="shared" si="65"/>
        <v>Y</v>
      </c>
      <c r="Y198" t="str">
        <f t="shared" si="66"/>
        <v/>
      </c>
      <c r="Z198" t="str">
        <f t="shared" si="67"/>
        <v>N</v>
      </c>
      <c r="AA198" t="str">
        <f t="shared" si="68"/>
        <v/>
      </c>
      <c r="AB198" t="str">
        <f>IF($B198="","",VLOOKUP($B198,'Object Info'!$A$2:$F$13,5,0))</f>
        <v>rskcsp_ds_spread_statement_period_curated</v>
      </c>
      <c r="AC198" t="str">
        <f t="shared" si="69"/>
        <v>LLC_BI__Is_Flex_Enabled_Debt_Schedule__c</v>
      </c>
      <c r="AD198" t="str">
        <f t="shared" si="70"/>
        <v>BOOL</v>
      </c>
      <c r="AE198" t="str">
        <f t="shared" si="71"/>
        <v/>
      </c>
      <c r="AF198" t="str">
        <f t="shared" si="72"/>
        <v>Y</v>
      </c>
      <c r="AG198" t="str">
        <f t="shared" si="73"/>
        <v/>
      </c>
      <c r="AH198" t="str">
        <f t="shared" si="74"/>
        <v/>
      </c>
      <c r="AL198" t="str">
        <f>IF($B198="","",VLOOKUP($B198,'Object Info'!$A$2:$F$13,6,0))</f>
        <v>spread_statement_period</v>
      </c>
      <c r="AM198" t="str">
        <f t="shared" si="75"/>
        <v>Is_Flex_Enabled_Debt_Schedule</v>
      </c>
      <c r="AN198" t="str">
        <f t="shared" si="76"/>
        <v>BOOL</v>
      </c>
      <c r="AO198" t="str">
        <f t="shared" si="77"/>
        <v/>
      </c>
      <c r="AP198" t="str">
        <f t="shared" si="78"/>
        <v>Y</v>
      </c>
      <c r="AQ198" t="str">
        <f t="shared" si="79"/>
        <v/>
      </c>
    </row>
    <row r="199" spans="1:43" x14ac:dyDescent="0.25">
      <c r="A199" t="str">
        <f t="shared" si="60"/>
        <v>LLC_BI__Spread_Statement_Period__cLLC_BI__Is_Global_Analysis_Year__c</v>
      </c>
      <c r="B199" t="s">
        <v>87</v>
      </c>
      <c r="C199" t="str">
        <f>_xlfn.IFNA(VLOOKUP($A199,nCino_DMW!$A$2:$AI$358,7,0),"")</f>
        <v>Spread Statement Period</v>
      </c>
      <c r="D199" t="s">
        <v>406</v>
      </c>
      <c r="E199" t="str">
        <f>_xlfn.IFNA(VLOOKUP($A199,nCino_DMW!$A$2:$AI$358,9,0),"")</f>
        <v>Is Global Analysis Year</v>
      </c>
      <c r="F199" t="str">
        <f>_xlfn.IFNA(VLOOKUP($A199,nCino_DMW!$A$1:$AI$358,12,0),"")</f>
        <v>This defaults to false. Manually update to change. This specifies which periods are available for selection in Global Analysis.</v>
      </c>
      <c r="G199" t="str">
        <f>_xlfn.IFNA(IF(VLOOKUP($A199,nCino_DMW!$A$1:$AI$358,13,0)=0,"", VLOOKUP($A199,nCino_DMW!$A$1:$AI$358,13,0)),"")</f>
        <v>Checkbox</v>
      </c>
      <c r="H199" t="str">
        <f>_xlfn.IFNA(IF(VLOOKUP($A199,nCino_DevProc!$A$2:$S$352,8,0)=0,"", VLOOKUP($A199,nCino_DevProc!$A$2:$S$352,8,0)),"")</f>
        <v>boolean</v>
      </c>
      <c r="I199" t="str">
        <f>_xlfn.IFNA(IF(VLOOKUP($A199,nCino_DMW!$A$1:$AI$358,2,0)=0,"", VLOOKUP($A199,nCino_DMW!$A$1:$AI$358,2,0)),"")</f>
        <v>Boolean (True/False)</v>
      </c>
      <c r="K199" t="str">
        <f>IFERROR(IF(VLOOKUP($A199,nCino_DMW!$A$1:$AI$358,22,0)="Y", "N", IF(VLOOKUP($A199,nCino_DMW!$A$1:$AI$358,22,0)="N",  "Y", "")),"")</f>
        <v>Y</v>
      </c>
      <c r="L199" t="str">
        <f>_xlfn.IFNA(IF(VLOOKUP($A199,nCino_DevProc!$A$2:$S$352,8,0)=TRUE(), "Y", "N"),"")</f>
        <v>N</v>
      </c>
      <c r="M199" t="str">
        <f>IFERROR(IF(VLOOKUP($A199,nCino_DevProc!$A$2:$S$352,18,0)=TRUE(), "E", IF(D199="Id", "P", IF(OR(LEFT(G199, 6) = "Lookup", LEFT(G199, 6) ="Master"), "F",""))),"")</f>
        <v/>
      </c>
      <c r="N199" t="str">
        <f>_xlfn.IFNA(IF(VLOOKUP($A199,nCino_DMW!$A$1:$AI$358,4,0)="System generated", "Y", "N"),"")</f>
        <v>N</v>
      </c>
      <c r="O199" t="str">
        <f>IF(LEFT(G199,6)="lookup", G199,IF(OR(D199=0, IFERROR(VLOOKUP($A199,nCino_DevProc!$A$2:$S$352,18,0),0)=0),"", VLOOKUP($A199,nCino_DevProc!$A$2:$S$352,18,0)))</f>
        <v/>
      </c>
      <c r="P199" t="str">
        <f>IF($B199="","",VLOOKUP($B199,'Object Info'!$A$2:$F$13,3,0))</f>
        <v>rskcsp_ds_spread_statement_period</v>
      </c>
      <c r="Q199" t="str">
        <f t="shared" si="61"/>
        <v>LLC_BI__Is_Global_Analysis_Year__c</v>
      </c>
      <c r="R199" t="s">
        <v>158</v>
      </c>
      <c r="S199" t="str">
        <f t="shared" si="62"/>
        <v>Y</v>
      </c>
      <c r="T199" t="str">
        <f>IF($B199="","",VLOOKUP($B199,'Object Info'!$A$2:$F$13,4,0))</f>
        <v>rskcsp_ds_spread_statement_period_staging</v>
      </c>
      <c r="U199" t="str">
        <f t="shared" si="63"/>
        <v>LLC_BI__Is_Global_Analysis_Year__c</v>
      </c>
      <c r="V199" t="str">
        <f>IF(OR(LEFT(H199,9)="reference", D199=""),"STRING",VLOOKUP($H199,'DataType Conversion'!$A$8:$I$37,3,0))</f>
        <v>BOOL</v>
      </c>
      <c r="W199" t="str">
        <f t="shared" si="64"/>
        <v/>
      </c>
      <c r="X199" t="str">
        <f t="shared" si="65"/>
        <v>Y</v>
      </c>
      <c r="Y199" t="str">
        <f t="shared" si="66"/>
        <v/>
      </c>
      <c r="Z199" t="str">
        <f t="shared" si="67"/>
        <v>N</v>
      </c>
      <c r="AA199" t="str">
        <f t="shared" si="68"/>
        <v/>
      </c>
      <c r="AB199" t="str">
        <f>IF($B199="","",VLOOKUP($B199,'Object Info'!$A$2:$F$13,5,0))</f>
        <v>rskcsp_ds_spread_statement_period_curated</v>
      </c>
      <c r="AC199" t="str">
        <f t="shared" si="69"/>
        <v>LLC_BI__Is_Global_Analysis_Year__c</v>
      </c>
      <c r="AD199" t="str">
        <f t="shared" si="70"/>
        <v>BOOL</v>
      </c>
      <c r="AE199" t="str">
        <f t="shared" si="71"/>
        <v/>
      </c>
      <c r="AF199" t="str">
        <f t="shared" si="72"/>
        <v>Y</v>
      </c>
      <c r="AG199" t="str">
        <f t="shared" si="73"/>
        <v/>
      </c>
      <c r="AH199" t="str">
        <f t="shared" si="74"/>
        <v/>
      </c>
      <c r="AL199" t="str">
        <f>IF($B199="","",VLOOKUP($B199,'Object Info'!$A$2:$F$13,6,0))</f>
        <v>spread_statement_period</v>
      </c>
      <c r="AM199" t="str">
        <f t="shared" si="75"/>
        <v>Is_Global_Analysis_Year</v>
      </c>
      <c r="AN199" t="str">
        <f t="shared" si="76"/>
        <v>BOOL</v>
      </c>
      <c r="AO199" t="str">
        <f t="shared" si="77"/>
        <v/>
      </c>
      <c r="AP199" t="str">
        <f t="shared" si="78"/>
        <v>Y</v>
      </c>
      <c r="AQ199" t="str">
        <f t="shared" si="79"/>
        <v/>
      </c>
    </row>
    <row r="200" spans="1:43" x14ac:dyDescent="0.25">
      <c r="A200" t="str">
        <f t="shared" si="60"/>
        <v>LLC_BI__Spread_Statement_Period__cLastModifiedById</v>
      </c>
      <c r="B200" t="s">
        <v>87</v>
      </c>
      <c r="C200" t="str">
        <f>_xlfn.IFNA(VLOOKUP($A200,nCino_DMW!$A$2:$AI$358,7,0),"")</f>
        <v>Spread Statement Period</v>
      </c>
      <c r="D200" t="s">
        <v>175</v>
      </c>
      <c r="E200" t="str">
        <f>_xlfn.IFNA(VLOOKUP($A200,nCino_DMW!$A$2:$AI$358,9,0),"")</f>
        <v>Last Modified By</v>
      </c>
      <c r="F200" t="str">
        <f>_xlfn.IFNA(VLOOKUP($A200,nCino_DMW!$A$1:$AI$358,12,0),"")</f>
        <v>Last modified by user.</v>
      </c>
      <c r="G200" t="str">
        <f>_xlfn.IFNA(IF(VLOOKUP($A200,nCino_DMW!$A$1:$AI$358,13,0)=0,"", VLOOKUP($A200,nCino_DMW!$A$1:$AI$358,13,0)),"")</f>
        <v>Lookup(User)</v>
      </c>
      <c r="H200" t="str">
        <f>_xlfn.IFNA(IF(VLOOKUP($A200,nCino_DevProc!$A$2:$S$352,8,0)=0,"", VLOOKUP($A200,nCino_DevProc!$A$2:$S$352,8,0)),"")</f>
        <v>reference(User)</v>
      </c>
      <c r="I200">
        <f>_xlfn.IFNA(IF(VLOOKUP($A200,nCino_DMW!$A$1:$AI$358,2,0)=0,"", VLOOKUP($A200,nCino_DMW!$A$1:$AI$358,2,0)),"")</f>
        <v>18</v>
      </c>
      <c r="K200" t="str">
        <f>IFERROR(IF(VLOOKUP($A200,nCino_DMW!$A$1:$AI$358,22,0)="Y", "N", IF(VLOOKUP($A200,nCino_DMW!$A$1:$AI$358,22,0)="N",  "Y", "")),"")</f>
        <v>Y</v>
      </c>
      <c r="L200" t="str">
        <f>_xlfn.IFNA(IF(VLOOKUP($A200,nCino_DevProc!$A$2:$S$352,8,0)=TRUE(), "Y", "N"),"")</f>
        <v>N</v>
      </c>
      <c r="M200" t="str">
        <f>IFERROR(IF(VLOOKUP($A200,nCino_DevProc!$A$2:$S$352,18,0)=TRUE(), "E", IF(D200="Id", "P", IF(OR(LEFT(G200, 6) = "Lookup", LEFT(G200, 6) ="Master"), "F",""))),"")</f>
        <v>F</v>
      </c>
      <c r="N200" t="str">
        <f>_xlfn.IFNA(IF(VLOOKUP($A200,nCino_DMW!$A$1:$AI$358,4,0)="System generated", "Y", "N"),"")</f>
        <v>Y</v>
      </c>
      <c r="O200" t="str">
        <f>IF(LEFT(G200,6)="lookup", G200,IF(OR(D200=0, IFERROR(VLOOKUP($A200,nCino_DevProc!$A$2:$S$352,18,0),0)=0),"", VLOOKUP($A200,nCino_DevProc!$A$2:$S$352,18,0)))</f>
        <v>Lookup(User)</v>
      </c>
      <c r="P200" t="str">
        <f>IF($B200="","",VLOOKUP($B200,'Object Info'!$A$2:$F$13,3,0))</f>
        <v>rskcsp_ds_spread_statement_period</v>
      </c>
      <c r="Q200" t="str">
        <f t="shared" si="61"/>
        <v>LastModifiedById</v>
      </c>
      <c r="R200" t="s">
        <v>158</v>
      </c>
      <c r="S200" t="str">
        <f t="shared" si="62"/>
        <v>N</v>
      </c>
      <c r="T200" t="str">
        <f>IF($B200="","",VLOOKUP($B200,'Object Info'!$A$2:$F$13,4,0))</f>
        <v>rskcsp_ds_spread_statement_period_staging</v>
      </c>
      <c r="U200" t="str">
        <f t="shared" si="63"/>
        <v>LastModifiedById</v>
      </c>
      <c r="V200" t="str">
        <f>IF(OR(LEFT(H200,9)="reference", D200=""),"STRING",VLOOKUP($H200,'DataType Conversion'!$A$8:$I$37,3,0))</f>
        <v>STRING</v>
      </c>
      <c r="W200" t="str">
        <f t="shared" si="64"/>
        <v/>
      </c>
      <c r="X200" t="str">
        <f t="shared" si="65"/>
        <v>N</v>
      </c>
      <c r="Y200" t="str">
        <f t="shared" si="66"/>
        <v/>
      </c>
      <c r="Z200" t="str">
        <f t="shared" si="67"/>
        <v>N</v>
      </c>
      <c r="AA200" t="str">
        <f t="shared" si="68"/>
        <v/>
      </c>
      <c r="AB200" t="str">
        <f>IF($B200="","",VLOOKUP($B200,'Object Info'!$A$2:$F$13,5,0))</f>
        <v>rskcsp_ds_spread_statement_period_curated</v>
      </c>
      <c r="AC200" t="str">
        <f t="shared" si="69"/>
        <v>LastModifiedById</v>
      </c>
      <c r="AD200" t="str">
        <f t="shared" si="70"/>
        <v>STRING</v>
      </c>
      <c r="AE200" t="str">
        <f t="shared" si="71"/>
        <v/>
      </c>
      <c r="AF200" t="str">
        <f t="shared" si="72"/>
        <v>N</v>
      </c>
      <c r="AG200" t="str">
        <f t="shared" si="73"/>
        <v>F</v>
      </c>
      <c r="AH200" t="str">
        <f t="shared" si="74"/>
        <v/>
      </c>
      <c r="AL200" t="str">
        <f>IF($B200="","",VLOOKUP($B200,'Object Info'!$A$2:$F$13,6,0))</f>
        <v>spread_statement_period</v>
      </c>
      <c r="AM200" t="str">
        <f t="shared" si="75"/>
        <v>LastModifiedById</v>
      </c>
      <c r="AN200" t="str">
        <f t="shared" si="76"/>
        <v>STRING</v>
      </c>
      <c r="AO200" t="str">
        <f t="shared" si="77"/>
        <v/>
      </c>
      <c r="AP200" t="str">
        <f t="shared" si="78"/>
        <v>N</v>
      </c>
      <c r="AQ200" t="str">
        <f t="shared" si="79"/>
        <v>F</v>
      </c>
    </row>
    <row r="201" spans="1:43" x14ac:dyDescent="0.25">
      <c r="A201" t="str">
        <f t="shared" si="60"/>
        <v>LLC_BI__Spread_Statement_Period__cLastModifiedDate</v>
      </c>
      <c r="B201" t="s">
        <v>87</v>
      </c>
      <c r="C201" t="str">
        <f>_xlfn.IFNA(VLOOKUP($A201,nCino_DMW!$A$2:$AI$358,7,0),"")</f>
        <v>Spread Statement Period</v>
      </c>
      <c r="D201" t="s">
        <v>172</v>
      </c>
      <c r="E201" t="str">
        <f>_xlfn.IFNA(VLOOKUP($A201,nCino_DMW!$A$2:$AI$358,9,0),"")</f>
        <v>Last Modified Date</v>
      </c>
      <c r="F201" t="str">
        <f>_xlfn.IFNA(VLOOKUP($A201,nCino_DMW!$A$1:$AI$358,12,0),"")</f>
        <v>Last modified date.</v>
      </c>
      <c r="G201" t="str">
        <f>_xlfn.IFNA(IF(VLOOKUP($A201,nCino_DMW!$A$1:$AI$358,13,0)=0,"", VLOOKUP($A201,nCino_DMW!$A$1:$AI$358,13,0)),"")</f>
        <v>Date Time</v>
      </c>
      <c r="H201" t="str">
        <f>_xlfn.IFNA(IF(VLOOKUP($A201,nCino_DevProc!$A$2:$S$352,8,0)=0,"", VLOOKUP($A201,nCino_DevProc!$A$2:$S$352,8,0)),"")</f>
        <v>datetime</v>
      </c>
      <c r="I201" t="str">
        <f>_xlfn.IFNA(IF(VLOOKUP($A201,nCino_DMW!$A$1:$AI$358,2,0)=0,"", VLOOKUP($A201,nCino_DMW!$A$1:$AI$358,2,0)),"")</f>
        <v/>
      </c>
      <c r="K201" t="str">
        <f>IFERROR(IF(VLOOKUP($A201,nCino_DMW!$A$1:$AI$358,22,0)="Y", "N", IF(VLOOKUP($A201,nCino_DMW!$A$1:$AI$358,22,0)="N",  "Y", "")),"")</f>
        <v>Y</v>
      </c>
      <c r="L201" t="str">
        <f>_xlfn.IFNA(IF(VLOOKUP($A201,nCino_DevProc!$A$2:$S$352,8,0)=TRUE(), "Y", "N"),"")</f>
        <v>N</v>
      </c>
      <c r="M201" t="str">
        <f>IFERROR(IF(VLOOKUP($A201,nCino_DevProc!$A$2:$S$352,18,0)=TRUE(), "E", IF(D201="Id", "P", IF(OR(LEFT(G201, 6) = "Lookup", LEFT(G201, 6) ="Master"), "F",""))),"")</f>
        <v/>
      </c>
      <c r="N201" t="str">
        <f>_xlfn.IFNA(IF(VLOOKUP($A201,nCino_DMW!$A$1:$AI$358,4,0)="System generated", "Y", "N"),"")</f>
        <v>Y</v>
      </c>
      <c r="O201" t="str">
        <f>IF(LEFT(G201,6)="lookup", G201,IF(OR(D201=0, IFERROR(VLOOKUP($A201,nCino_DevProc!$A$2:$S$352,18,0),0)=0),"", VLOOKUP($A201,nCino_DevProc!$A$2:$S$352,18,0)))</f>
        <v/>
      </c>
      <c r="P201" t="str">
        <f>IF($B201="","",VLOOKUP($B201,'Object Info'!$A$2:$F$13,3,0))</f>
        <v>rskcsp_ds_spread_statement_period</v>
      </c>
      <c r="Q201" t="str">
        <f t="shared" si="61"/>
        <v>LastModifiedDate</v>
      </c>
      <c r="R201" t="s">
        <v>158</v>
      </c>
      <c r="S201" t="str">
        <f t="shared" si="62"/>
        <v>N</v>
      </c>
      <c r="T201" t="str">
        <f>IF($B201="","",VLOOKUP($B201,'Object Info'!$A$2:$F$13,4,0))</f>
        <v>rskcsp_ds_spread_statement_period_staging</v>
      </c>
      <c r="U201" t="str">
        <f t="shared" si="63"/>
        <v>LastModifiedDate</v>
      </c>
      <c r="V201" t="str">
        <f>IF(OR(LEFT(H201,9)="reference", D201=""),"STRING",VLOOKUP($H201,'DataType Conversion'!$A$8:$I$37,3,0))</f>
        <v>DATETIME</v>
      </c>
      <c r="W201" t="str">
        <f t="shared" si="64"/>
        <v/>
      </c>
      <c r="X201" t="str">
        <f t="shared" si="65"/>
        <v>N</v>
      </c>
      <c r="Y201" t="str">
        <f t="shared" si="66"/>
        <v>C</v>
      </c>
      <c r="Z201" t="str">
        <f t="shared" si="67"/>
        <v>N</v>
      </c>
      <c r="AA201" t="str">
        <f t="shared" si="68"/>
        <v/>
      </c>
      <c r="AB201" t="str">
        <f>IF($B201="","",VLOOKUP($B201,'Object Info'!$A$2:$F$13,5,0))</f>
        <v>rskcsp_ds_spread_statement_period_curated</v>
      </c>
      <c r="AC201" t="str">
        <f t="shared" si="69"/>
        <v>LastModifiedDate</v>
      </c>
      <c r="AD201" t="str">
        <f t="shared" si="70"/>
        <v>DATETIME</v>
      </c>
      <c r="AE201" t="str">
        <f t="shared" si="71"/>
        <v/>
      </c>
      <c r="AF201" t="str">
        <f t="shared" si="72"/>
        <v>N</v>
      </c>
      <c r="AG201" t="str">
        <f t="shared" si="73"/>
        <v/>
      </c>
      <c r="AH201" t="str">
        <f t="shared" si="74"/>
        <v>Must be latest date for the record id in Staging, and date must be t-1</v>
      </c>
      <c r="AL201" t="str">
        <f>IF($B201="","",VLOOKUP($B201,'Object Info'!$A$2:$F$13,6,0))</f>
        <v>spread_statement_period</v>
      </c>
      <c r="AM201" t="str">
        <f t="shared" si="75"/>
        <v>LastModifiedDate</v>
      </c>
      <c r="AN201" t="str">
        <f t="shared" si="76"/>
        <v>DATETIME</v>
      </c>
      <c r="AO201" t="str">
        <f t="shared" si="77"/>
        <v/>
      </c>
      <c r="AP201" t="str">
        <f t="shared" si="78"/>
        <v>N</v>
      </c>
      <c r="AQ201" t="str">
        <f t="shared" si="79"/>
        <v/>
      </c>
    </row>
    <row r="202" spans="1:43" x14ac:dyDescent="0.25">
      <c r="A202" t="str">
        <f t="shared" si="60"/>
        <v>LLC_BI__Spread_Statement_Period__cLLC_BI__Month__c</v>
      </c>
      <c r="B202" t="s">
        <v>87</v>
      </c>
      <c r="C202" t="str">
        <f>_xlfn.IFNA(VLOOKUP($A202,nCino_DMW!$A$2:$AI$358,7,0),"")</f>
        <v>Spread Statement Period</v>
      </c>
      <c r="D202" t="s">
        <v>362</v>
      </c>
      <c r="E202" t="str">
        <f>_xlfn.IFNA(VLOOKUP($A202,nCino_DMW!$A$2:$AI$358,9,0),"")</f>
        <v>Month</v>
      </c>
      <c r="F202" t="str">
        <f>_xlfn.IFNA(VLOOKUP($A202,nCino_DMW!$A$1:$AI$358,12,0),"")</f>
        <v>This field is required. It is populated automatically. It is the month of the statement date selected.</v>
      </c>
      <c r="G202" t="str">
        <f>_xlfn.IFNA(IF(VLOOKUP($A202,nCino_DMW!$A$1:$AI$358,13,0)=0,"", VLOOKUP($A202,nCino_DMW!$A$1:$AI$358,13,0)),"")</f>
        <v>Number</v>
      </c>
      <c r="H202" t="str">
        <f>_xlfn.IFNA(IF(VLOOKUP($A202,nCino_DevProc!$A$2:$S$352,8,0)=0,"", VLOOKUP($A202,nCino_DevProc!$A$2:$S$352,8,0)),"")</f>
        <v>double</v>
      </c>
      <c r="I202" t="str">
        <f>_xlfn.IFNA(IF(VLOOKUP($A202,nCino_DMW!$A$1:$AI$358,2,0)=0,"", VLOOKUP($A202,nCino_DMW!$A$1:$AI$358,2,0)),"")</f>
        <v>18, 0</v>
      </c>
      <c r="K202" t="str">
        <f>IFERROR(IF(VLOOKUP($A202,nCino_DMW!$A$1:$AI$358,22,0)="Y", "N", IF(VLOOKUP($A202,nCino_DMW!$A$1:$AI$358,22,0)="N",  "Y", "")),"")</f>
        <v>N</v>
      </c>
      <c r="L202" t="str">
        <f>_xlfn.IFNA(IF(VLOOKUP($A202,nCino_DevProc!$A$2:$S$352,8,0)=TRUE(), "Y", "N"),"")</f>
        <v>N</v>
      </c>
      <c r="M202" t="str">
        <f>IFERROR(IF(VLOOKUP($A202,nCino_DevProc!$A$2:$S$352,18,0)=TRUE(), "E", IF(D202="Id", "P", IF(OR(LEFT(G202, 6) = "Lookup", LEFT(G202, 6) ="Master"), "F",""))),"")</f>
        <v/>
      </c>
      <c r="N202" t="str">
        <f>_xlfn.IFNA(IF(VLOOKUP($A202,nCino_DMW!$A$1:$AI$358,4,0)="System generated", "Y", "N"),"")</f>
        <v>N</v>
      </c>
      <c r="O202" t="str">
        <f>IF(LEFT(G202,6)="lookup", G202,IF(OR(D202=0, IFERROR(VLOOKUP($A202,nCino_DevProc!$A$2:$S$352,18,0),0)=0),"", VLOOKUP($A202,nCino_DevProc!$A$2:$S$352,18,0)))</f>
        <v/>
      </c>
      <c r="P202" t="str">
        <f>IF($B202="","",VLOOKUP($B202,'Object Info'!$A$2:$F$13,3,0))</f>
        <v>rskcsp_ds_spread_statement_period</v>
      </c>
      <c r="Q202" t="str">
        <f t="shared" si="61"/>
        <v>LLC_BI__Month__c</v>
      </c>
      <c r="R202" t="s">
        <v>158</v>
      </c>
      <c r="S202" t="str">
        <f t="shared" si="62"/>
        <v>Y</v>
      </c>
      <c r="T202" t="str">
        <f>IF($B202="","",VLOOKUP($B202,'Object Info'!$A$2:$F$13,4,0))</f>
        <v>rskcsp_ds_spread_statement_period_staging</v>
      </c>
      <c r="U202" t="str">
        <f t="shared" si="63"/>
        <v>LLC_BI__Month__c</v>
      </c>
      <c r="V202" t="str">
        <f>IF(OR(LEFT(H202,9)="reference", D202=""),"STRING",VLOOKUP($H202,'DataType Conversion'!$A$8:$I$37,3,0))</f>
        <v>DECIMAL</v>
      </c>
      <c r="W202" t="str">
        <f t="shared" si="64"/>
        <v/>
      </c>
      <c r="X202" t="str">
        <f t="shared" si="65"/>
        <v>Y</v>
      </c>
      <c r="Y202" t="str">
        <f t="shared" si="66"/>
        <v/>
      </c>
      <c r="Z202" t="str">
        <f t="shared" si="67"/>
        <v>N</v>
      </c>
      <c r="AA202" t="str">
        <f t="shared" si="68"/>
        <v/>
      </c>
      <c r="AB202" t="str">
        <f>IF($B202="","",VLOOKUP($B202,'Object Info'!$A$2:$F$13,5,0))</f>
        <v>rskcsp_ds_spread_statement_period_curated</v>
      </c>
      <c r="AC202" t="str">
        <f t="shared" si="69"/>
        <v>LLC_BI__Month__c</v>
      </c>
      <c r="AD202" t="str">
        <f t="shared" si="70"/>
        <v>DECIMAL</v>
      </c>
      <c r="AE202" t="str">
        <f t="shared" si="71"/>
        <v/>
      </c>
      <c r="AF202" t="str">
        <f t="shared" si="72"/>
        <v>Y</v>
      </c>
      <c r="AG202" t="str">
        <f t="shared" si="73"/>
        <v/>
      </c>
      <c r="AH202" t="str">
        <f t="shared" si="74"/>
        <v/>
      </c>
      <c r="AL202" t="str">
        <f>IF($B202="","",VLOOKUP($B202,'Object Info'!$A$2:$F$13,6,0))</f>
        <v>spread_statement_period</v>
      </c>
      <c r="AM202" t="str">
        <f t="shared" si="75"/>
        <v>Month</v>
      </c>
      <c r="AN202" t="str">
        <f t="shared" si="76"/>
        <v>DECIMAL</v>
      </c>
      <c r="AO202" t="str">
        <f t="shared" si="77"/>
        <v/>
      </c>
      <c r="AP202" t="str">
        <f t="shared" si="78"/>
        <v>Y</v>
      </c>
      <c r="AQ202" t="str">
        <f t="shared" si="79"/>
        <v/>
      </c>
    </row>
    <row r="203" spans="1:43" x14ac:dyDescent="0.25">
      <c r="A203" t="str">
        <f t="shared" si="60"/>
        <v>LLC_BI__Spread_Statement_Period__cLLC_BI__Number_of_Periods__c</v>
      </c>
      <c r="B203" t="s">
        <v>87</v>
      </c>
      <c r="C203" t="str">
        <f>_xlfn.IFNA(VLOOKUP($A203,nCino_DMW!$A$2:$AI$358,7,0),"")</f>
        <v>Spread Statement Period</v>
      </c>
      <c r="D203" t="s">
        <v>387</v>
      </c>
      <c r="E203" t="str">
        <f>_xlfn.IFNA(VLOOKUP($A203,nCino_DMW!$A$2:$AI$358,9,0),"")</f>
        <v>Number of Periods</v>
      </c>
      <c r="F203" t="str">
        <f>_xlfn.IFNA(VLOOKUP($A203,nCino_DMW!$A$1:$AI$358,12,0),"")</f>
        <v>This field is required and user updated. Number of periods included in this period column.</v>
      </c>
      <c r="G203" t="str">
        <f>_xlfn.IFNA(IF(VLOOKUP($A203,nCino_DMW!$A$1:$AI$358,13,0)=0,"", VLOOKUP($A203,nCino_DMW!$A$1:$AI$358,13,0)),"")</f>
        <v>Number</v>
      </c>
      <c r="H203" t="str">
        <f>_xlfn.IFNA(IF(VLOOKUP($A203,nCino_DevProc!$A$2:$S$352,8,0)=0,"", VLOOKUP($A203,nCino_DevProc!$A$2:$S$352,8,0)),"")</f>
        <v>double</v>
      </c>
      <c r="I203" t="str">
        <f>_xlfn.IFNA(IF(VLOOKUP($A203,nCino_DMW!$A$1:$AI$358,2,0)=0,"", VLOOKUP($A203,nCino_DMW!$A$1:$AI$358,2,0)),"")</f>
        <v>18, 0</v>
      </c>
      <c r="K203" t="str">
        <f>IFERROR(IF(VLOOKUP($A203,nCino_DMW!$A$1:$AI$358,22,0)="Y", "N", IF(VLOOKUP($A203,nCino_DMW!$A$1:$AI$358,22,0)="N",  "Y", "")),"")</f>
        <v>Y</v>
      </c>
      <c r="L203" t="str">
        <f>_xlfn.IFNA(IF(VLOOKUP($A203,nCino_DevProc!$A$2:$S$352,8,0)=TRUE(), "Y", "N"),"")</f>
        <v>N</v>
      </c>
      <c r="M203" t="str">
        <f>IFERROR(IF(VLOOKUP($A203,nCino_DevProc!$A$2:$S$352,18,0)=TRUE(), "E", IF(D203="Id", "P", IF(OR(LEFT(G203, 6) = "Lookup", LEFT(G203, 6) ="Master"), "F",""))),"")</f>
        <v/>
      </c>
      <c r="N203" t="str">
        <f>_xlfn.IFNA(IF(VLOOKUP($A203,nCino_DMW!$A$1:$AI$358,4,0)="System generated", "Y", "N"),"")</f>
        <v>N</v>
      </c>
      <c r="O203" t="str">
        <f>IF(LEFT(G203,6)="lookup", G203,IF(OR(D203=0, IFERROR(VLOOKUP($A203,nCino_DevProc!$A$2:$S$352,18,0),0)=0),"", VLOOKUP($A203,nCino_DevProc!$A$2:$S$352,18,0)))</f>
        <v/>
      </c>
      <c r="P203" t="str">
        <f>IF($B203="","",VLOOKUP($B203,'Object Info'!$A$2:$F$13,3,0))</f>
        <v>rskcsp_ds_spread_statement_period</v>
      </c>
      <c r="Q203" t="str">
        <f t="shared" si="61"/>
        <v>LLC_BI__Number_of_Periods__c</v>
      </c>
      <c r="R203" t="s">
        <v>158</v>
      </c>
      <c r="S203" t="str">
        <f t="shared" si="62"/>
        <v>Y</v>
      </c>
      <c r="T203" t="str">
        <f>IF($B203="","",VLOOKUP($B203,'Object Info'!$A$2:$F$13,4,0))</f>
        <v>rskcsp_ds_spread_statement_period_staging</v>
      </c>
      <c r="U203" t="str">
        <f t="shared" si="63"/>
        <v>LLC_BI__Number_of_Periods__c</v>
      </c>
      <c r="V203" t="str">
        <f>IF(OR(LEFT(H203,9)="reference", D203=""),"STRING",VLOOKUP($H203,'DataType Conversion'!$A$8:$I$37,3,0))</f>
        <v>DECIMAL</v>
      </c>
      <c r="W203" t="str">
        <f t="shared" si="64"/>
        <v/>
      </c>
      <c r="X203" t="str">
        <f t="shared" si="65"/>
        <v>Y</v>
      </c>
      <c r="Y203" t="str">
        <f t="shared" si="66"/>
        <v/>
      </c>
      <c r="Z203" t="str">
        <f t="shared" si="67"/>
        <v>N</v>
      </c>
      <c r="AA203" t="str">
        <f t="shared" si="68"/>
        <v/>
      </c>
      <c r="AB203" t="str">
        <f>IF($B203="","",VLOOKUP($B203,'Object Info'!$A$2:$F$13,5,0))</f>
        <v>rskcsp_ds_spread_statement_period_curated</v>
      </c>
      <c r="AC203" t="str">
        <f t="shared" si="69"/>
        <v>LLC_BI__Number_of_Periods__c</v>
      </c>
      <c r="AD203" t="str">
        <f t="shared" si="70"/>
        <v>DECIMAL</v>
      </c>
      <c r="AE203" t="str">
        <f t="shared" si="71"/>
        <v/>
      </c>
      <c r="AF203" t="str">
        <f t="shared" si="72"/>
        <v>Y</v>
      </c>
      <c r="AG203" t="str">
        <f t="shared" si="73"/>
        <v/>
      </c>
      <c r="AH203" t="str">
        <f t="shared" si="74"/>
        <v/>
      </c>
      <c r="AL203" t="str">
        <f>IF($B203="","",VLOOKUP($B203,'Object Info'!$A$2:$F$13,6,0))</f>
        <v>spread_statement_period</v>
      </c>
      <c r="AM203" t="str">
        <f t="shared" si="75"/>
        <v>Number_of_Periods</v>
      </c>
      <c r="AN203" t="str">
        <f t="shared" si="76"/>
        <v>DECIMAL</v>
      </c>
      <c r="AO203" t="str">
        <f t="shared" si="77"/>
        <v/>
      </c>
      <c r="AP203" t="str">
        <f t="shared" si="78"/>
        <v>Y</v>
      </c>
      <c r="AQ203" t="str">
        <f t="shared" si="79"/>
        <v/>
      </c>
    </row>
    <row r="204" spans="1:43" x14ac:dyDescent="0.25">
      <c r="A204" t="str">
        <f t="shared" si="60"/>
        <v>LLC_BI__Spread_Statement_Period__cLLC_BI__Period_Key__c</v>
      </c>
      <c r="B204" t="s">
        <v>87</v>
      </c>
      <c r="C204" t="str">
        <f>_xlfn.IFNA(VLOOKUP($A204,nCino_DMW!$A$2:$AI$358,7,0),"")</f>
        <v>Spread Statement Period</v>
      </c>
      <c r="D204" t="s">
        <v>390</v>
      </c>
      <c r="E204" t="str">
        <f>_xlfn.IFNA(VLOOKUP($A204,nCino_DMW!$A$2:$AI$358,9,0),"")</f>
        <v>Period Key</v>
      </c>
      <c r="F204" t="str">
        <f>_xlfn.IFNA(VLOOKUP($A204,nCino_DMW!$A$1:$AI$358,12,0),"")</f>
        <v>This field is optional and automatically updated. The Period_Key is used to identify matching periods between statements and when calculating period over period change for linked records.</v>
      </c>
      <c r="G204" t="str">
        <f>_xlfn.IFNA(IF(VLOOKUP($A204,nCino_DMW!$A$1:$AI$358,13,0)=0,"", VLOOKUP($A204,nCino_DMW!$A$1:$AI$358,13,0)),"")</f>
        <v>Formula (Text)</v>
      </c>
      <c r="H204" t="str">
        <f>_xlfn.IFNA(IF(VLOOKUP($A204,nCino_DevProc!$A$2:$S$352,8,0)=0,"", VLOOKUP($A204,nCino_DevProc!$A$2:$S$352,8,0)),"")</f>
        <v>string</v>
      </c>
      <c r="I204">
        <f>_xlfn.IFNA(IF(VLOOKUP($A204,nCino_DMW!$A$1:$AI$358,2,0)=0,"", VLOOKUP($A204,nCino_DMW!$A$1:$AI$358,2,0)),"")</f>
        <v>18</v>
      </c>
      <c r="K204" t="str">
        <f>IFERROR(IF(VLOOKUP($A204,nCino_DMW!$A$1:$AI$358,22,0)="Y", "N", IF(VLOOKUP($A204,nCino_DMW!$A$1:$AI$358,22,0)="N",  "Y", "")),"")</f>
        <v>Y</v>
      </c>
      <c r="L204" t="str">
        <f>_xlfn.IFNA(IF(VLOOKUP($A204,nCino_DevProc!$A$2:$S$352,8,0)=TRUE(), "Y", "N"),"")</f>
        <v>N</v>
      </c>
      <c r="M204" t="str">
        <f>IFERROR(IF(VLOOKUP($A204,nCino_DevProc!$A$2:$S$352,18,0)=TRUE(), "E", IF(D204="Id", "P", IF(OR(LEFT(G204, 6) = "Lookup", LEFT(G204, 6) ="Master"), "F",""))),"")</f>
        <v/>
      </c>
      <c r="N204" t="str">
        <f>_xlfn.IFNA(IF(VLOOKUP($A204,nCino_DMW!$A$1:$AI$358,4,0)="System generated", "Y", "N"),"")</f>
        <v>N</v>
      </c>
      <c r="O204" t="str">
        <f>IF(LEFT(G204,6)="lookup", G204,IF(OR(D204=0, IFERROR(VLOOKUP($A204,nCino_DevProc!$A$2:$S$352,18,0),0)=0),"", VLOOKUP($A204,nCino_DevProc!$A$2:$S$352,18,0)))</f>
        <v>TEXT(LLC_BI__Year__c)  &amp; '_' &amp; LPAD(TEXT(LLC_BI__Month__c),2,'0') &amp; '_' &amp; LPAD(TEXT(LLC_BI__Number_of_Periods__c),2,'0') &amp; 'm_' &amp; SUBSTITUTE(SUBSTITUTE(UPPER(TEXT(LLC_BI__Source__c)), ' ', ''), '.', '')</v>
      </c>
      <c r="P204" t="str">
        <f>IF($B204="","",VLOOKUP($B204,'Object Info'!$A$2:$F$13,3,0))</f>
        <v>rskcsp_ds_spread_statement_period</v>
      </c>
      <c r="Q204" t="str">
        <f t="shared" si="61"/>
        <v>LLC_BI__Period_Key__c</v>
      </c>
      <c r="R204" t="s">
        <v>158</v>
      </c>
      <c r="S204" t="str">
        <f t="shared" si="62"/>
        <v>Y</v>
      </c>
      <c r="T204" t="str">
        <f>IF($B204="","",VLOOKUP($B204,'Object Info'!$A$2:$F$13,4,0))</f>
        <v>rskcsp_ds_spread_statement_period_staging</v>
      </c>
      <c r="U204" t="str">
        <f t="shared" si="63"/>
        <v>LLC_BI__Period_Key__c</v>
      </c>
      <c r="V204" t="str">
        <f>IF(OR(LEFT(H204,9)="reference", D204=""),"STRING",VLOOKUP($H204,'DataType Conversion'!$A$8:$I$37,3,0))</f>
        <v>STRING</v>
      </c>
      <c r="W204" t="str">
        <f t="shared" si="64"/>
        <v/>
      </c>
      <c r="X204" t="str">
        <f t="shared" si="65"/>
        <v>Y</v>
      </c>
      <c r="Y204" t="str">
        <f t="shared" si="66"/>
        <v/>
      </c>
      <c r="Z204" t="str">
        <f t="shared" si="67"/>
        <v>N</v>
      </c>
      <c r="AA204" t="str">
        <f t="shared" si="68"/>
        <v/>
      </c>
      <c r="AB204" t="str">
        <f>IF($B204="","",VLOOKUP($B204,'Object Info'!$A$2:$F$13,5,0))</f>
        <v>rskcsp_ds_spread_statement_period_curated</v>
      </c>
      <c r="AC204" t="str">
        <f t="shared" si="69"/>
        <v>LLC_BI__Period_Key__c</v>
      </c>
      <c r="AD204" t="str">
        <f t="shared" si="70"/>
        <v>STRING</v>
      </c>
      <c r="AE204" t="str">
        <f t="shared" si="71"/>
        <v/>
      </c>
      <c r="AF204" t="str">
        <f t="shared" si="72"/>
        <v>Y</v>
      </c>
      <c r="AG204" t="str">
        <f t="shared" si="73"/>
        <v/>
      </c>
      <c r="AH204" t="str">
        <f t="shared" si="74"/>
        <v/>
      </c>
      <c r="AL204" t="str">
        <f>IF($B204="","",VLOOKUP($B204,'Object Info'!$A$2:$F$13,6,0))</f>
        <v>spread_statement_period</v>
      </c>
      <c r="AM204" t="str">
        <f t="shared" si="75"/>
        <v>Period_Key</v>
      </c>
      <c r="AN204" t="str">
        <f t="shared" si="76"/>
        <v>STRING</v>
      </c>
      <c r="AO204" t="str">
        <f t="shared" si="77"/>
        <v/>
      </c>
      <c r="AP204" t="str">
        <f t="shared" si="78"/>
        <v>Y</v>
      </c>
      <c r="AQ204" t="str">
        <f t="shared" si="79"/>
        <v/>
      </c>
    </row>
    <row r="205" spans="1:43" x14ac:dyDescent="0.25">
      <c r="A205" t="str">
        <f t="shared" si="60"/>
        <v>LLC_BI__Spread_Statement_Period__cLLC_BI__Project_from_Period__c</v>
      </c>
      <c r="B205" t="s">
        <v>87</v>
      </c>
      <c r="C205" t="str">
        <f>_xlfn.IFNA(VLOOKUP($A205,nCino_DMW!$A$2:$AI$358,7,0),"")</f>
        <v>Spread Statement Period</v>
      </c>
      <c r="D205" t="s">
        <v>429</v>
      </c>
      <c r="E205" t="str">
        <f>_xlfn.IFNA(VLOOKUP($A205,nCino_DMW!$A$2:$AI$358,9,0),"")</f>
        <v>Project from Period</v>
      </c>
      <c r="F205" t="str">
        <f>_xlfn.IFNA(VLOOKUP($A205,nCino_DMW!$A$1:$AI$358,12,0),"")</f>
        <v>Users populate this required picklist field with the period, and source to start projecting from. By default, the most recent 12 month fiscal year period displays.</v>
      </c>
      <c r="G205" t="str">
        <f>_xlfn.IFNA(IF(VLOOKUP($A205,nCino_DMW!$A$1:$AI$358,13,0)=0,"", VLOOKUP($A205,nCino_DMW!$A$1:$AI$358,13,0)),"")</f>
        <v>Lookup(Spread Statement Period)</v>
      </c>
      <c r="H205" t="str">
        <f>_xlfn.IFNA(IF(VLOOKUP($A205,nCino_DevProc!$A$2:$S$352,8,0)=0,"", VLOOKUP($A205,nCino_DevProc!$A$2:$S$352,8,0)),"")</f>
        <v>reference(LLC_BI__Spread_Statement_Period__c)</v>
      </c>
      <c r="I205">
        <f>_xlfn.IFNA(IF(VLOOKUP($A205,nCino_DMW!$A$1:$AI$358,2,0)=0,"", VLOOKUP($A205,nCino_DMW!$A$1:$AI$358,2,0)),"")</f>
        <v>18</v>
      </c>
      <c r="K205" t="str">
        <f>IFERROR(IF(VLOOKUP($A205,nCino_DMW!$A$1:$AI$358,22,0)="Y", "N", IF(VLOOKUP($A205,nCino_DMW!$A$1:$AI$358,22,0)="N",  "Y", "")),"")</f>
        <v>Y</v>
      </c>
      <c r="L205" t="str">
        <f>_xlfn.IFNA(IF(VLOOKUP($A205,nCino_DevProc!$A$2:$S$352,8,0)=TRUE(), "Y", "N"),"")</f>
        <v>N</v>
      </c>
      <c r="M205" t="str">
        <f>IFERROR(IF(VLOOKUP($A205,nCino_DevProc!$A$2:$S$352,18,0)=TRUE(), "E", IF(D205="Id", "P", IF(OR(LEFT(G205, 6) = "Lookup", LEFT(G205, 6) ="Master"), "F",""))),"")</f>
        <v>F</v>
      </c>
      <c r="N205" t="str">
        <f>_xlfn.IFNA(IF(VLOOKUP($A205,nCino_DMW!$A$1:$AI$358,4,0)="System generated", "Y", "N"),"")</f>
        <v>N</v>
      </c>
      <c r="O205" t="str">
        <f>IF(LEFT(G205,6)="lookup", G205,IF(OR(D205=0, IFERROR(VLOOKUP($A205,nCino_DevProc!$A$2:$S$352,18,0),0)=0),"", VLOOKUP($A205,nCino_DevProc!$A$2:$S$352,18,0)))</f>
        <v>Lookup(Spread Statement Period)</v>
      </c>
      <c r="P205" t="str">
        <f>IF($B205="","",VLOOKUP($B205,'Object Info'!$A$2:$F$13,3,0))</f>
        <v>rskcsp_ds_spread_statement_period</v>
      </c>
      <c r="Q205" t="str">
        <f t="shared" si="61"/>
        <v>LLC_BI__Project_from_Period__c</v>
      </c>
      <c r="R205" t="s">
        <v>158</v>
      </c>
      <c r="S205" t="str">
        <f t="shared" si="62"/>
        <v>Y</v>
      </c>
      <c r="T205" t="str">
        <f>IF($B205="","",VLOOKUP($B205,'Object Info'!$A$2:$F$13,4,0))</f>
        <v>rskcsp_ds_spread_statement_period_staging</v>
      </c>
      <c r="U205" t="str">
        <f t="shared" si="63"/>
        <v>LLC_BI__Project_from_Period__c</v>
      </c>
      <c r="V205" t="str">
        <f>IF(OR(LEFT(H205,9)="reference", D205=""),"STRING",VLOOKUP($H205,'DataType Conversion'!$A$8:$I$37,3,0))</f>
        <v>STRING</v>
      </c>
      <c r="W205" t="str">
        <f t="shared" si="64"/>
        <v/>
      </c>
      <c r="X205" t="str">
        <f t="shared" si="65"/>
        <v>Y</v>
      </c>
      <c r="Y205" t="str">
        <f t="shared" si="66"/>
        <v/>
      </c>
      <c r="Z205" t="str">
        <f t="shared" si="67"/>
        <v>N</v>
      </c>
      <c r="AA205" t="str">
        <f t="shared" si="68"/>
        <v/>
      </c>
      <c r="AB205" t="str">
        <f>IF($B205="","",VLOOKUP($B205,'Object Info'!$A$2:$F$13,5,0))</f>
        <v>rskcsp_ds_spread_statement_period_curated</v>
      </c>
      <c r="AC205" t="str">
        <f t="shared" si="69"/>
        <v>LLC_BI__Project_from_Period__c</v>
      </c>
      <c r="AD205" t="str">
        <f t="shared" si="70"/>
        <v>STRING</v>
      </c>
      <c r="AE205" t="str">
        <f t="shared" si="71"/>
        <v/>
      </c>
      <c r="AF205" t="str">
        <f t="shared" si="72"/>
        <v>Y</v>
      </c>
      <c r="AG205" t="str">
        <f t="shared" si="73"/>
        <v>F</v>
      </c>
      <c r="AH205" t="str">
        <f t="shared" si="74"/>
        <v/>
      </c>
      <c r="AL205" t="str">
        <f>IF($B205="","",VLOOKUP($B205,'Object Info'!$A$2:$F$13,6,0))</f>
        <v>spread_statement_period</v>
      </c>
      <c r="AM205" t="str">
        <f t="shared" si="75"/>
        <v>Project_from_Period</v>
      </c>
      <c r="AN205" t="str">
        <f t="shared" si="76"/>
        <v>STRING</v>
      </c>
      <c r="AO205" t="str">
        <f t="shared" si="77"/>
        <v/>
      </c>
      <c r="AP205" t="str">
        <f t="shared" si="78"/>
        <v>Y</v>
      </c>
      <c r="AQ205" t="str">
        <f t="shared" si="79"/>
        <v>F</v>
      </c>
    </row>
    <row r="206" spans="1:43" x14ac:dyDescent="0.25">
      <c r="A206" t="str">
        <f t="shared" si="60"/>
        <v>LLC_BI__Spread_Statement_Period__cLLC_BI__Selected__c</v>
      </c>
      <c r="B206" t="s">
        <v>87</v>
      </c>
      <c r="C206" t="str">
        <f>_xlfn.IFNA(VLOOKUP($A206,nCino_DMW!$A$2:$AI$358,7,0),"")</f>
        <v>Spread Statement Period</v>
      </c>
      <c r="D206" t="s">
        <v>394</v>
      </c>
      <c r="E206" t="str">
        <f>_xlfn.IFNA(VLOOKUP($A206,nCino_DMW!$A$2:$AI$358,9,0),"")</f>
        <v>Selected</v>
      </c>
      <c r="F206" t="str">
        <f>_xlfn.IFNA(VLOOKUP($A206,nCino_DMW!$A$1:$AI$358,12,0),"")</f>
        <v>This field is required. It is driven by user selection within the spreading application. This field indicates whether the spread statement period is displayed in spreads. When true, the spread statement period is dispalyed in spreads, when false the spread statement period is hidden. By default, it is true.</v>
      </c>
      <c r="G206" t="str">
        <f>_xlfn.IFNA(IF(VLOOKUP($A206,nCino_DMW!$A$1:$AI$358,13,0)=0,"", VLOOKUP($A206,nCino_DMW!$A$1:$AI$358,13,0)),"")</f>
        <v>Checkbox</v>
      </c>
      <c r="H206" t="str">
        <f>_xlfn.IFNA(IF(VLOOKUP($A206,nCino_DevProc!$A$2:$S$352,8,0)=0,"", VLOOKUP($A206,nCino_DevProc!$A$2:$S$352,8,0)),"")</f>
        <v>boolean</v>
      </c>
      <c r="I206" t="str">
        <f>_xlfn.IFNA(IF(VLOOKUP($A206,nCino_DMW!$A$1:$AI$358,2,0)=0,"", VLOOKUP($A206,nCino_DMW!$A$1:$AI$358,2,0)),"")</f>
        <v>Boolean (True/False)</v>
      </c>
      <c r="K206" t="str">
        <f>IFERROR(IF(VLOOKUP($A206,nCino_DMW!$A$1:$AI$358,22,0)="Y", "N", IF(VLOOKUP($A206,nCino_DMW!$A$1:$AI$358,22,0)="N",  "Y", "")),"")</f>
        <v>Y</v>
      </c>
      <c r="L206" t="str">
        <f>_xlfn.IFNA(IF(VLOOKUP($A206,nCino_DevProc!$A$2:$S$352,8,0)=TRUE(), "Y", "N"),"")</f>
        <v>N</v>
      </c>
      <c r="M206" t="str">
        <f>IFERROR(IF(VLOOKUP($A206,nCino_DevProc!$A$2:$S$352,18,0)=TRUE(), "E", IF(D206="Id", "P", IF(OR(LEFT(G206, 6) = "Lookup", LEFT(G206, 6) ="Master"), "F",""))),"")</f>
        <v/>
      </c>
      <c r="N206" t="str">
        <f>_xlfn.IFNA(IF(VLOOKUP($A206,nCino_DMW!$A$1:$AI$358,4,0)="System generated", "Y", "N"),"")</f>
        <v>N</v>
      </c>
      <c r="O206" t="str">
        <f>IF(LEFT(G206,6)="lookup", G206,IF(OR(D206=0, IFERROR(VLOOKUP($A206,nCino_DevProc!$A$2:$S$352,18,0),0)=0),"", VLOOKUP($A206,nCino_DevProc!$A$2:$S$352,18,0)))</f>
        <v/>
      </c>
      <c r="P206" t="str">
        <f>IF($B206="","",VLOOKUP($B206,'Object Info'!$A$2:$F$13,3,0))</f>
        <v>rskcsp_ds_spread_statement_period</v>
      </c>
      <c r="Q206" t="str">
        <f t="shared" si="61"/>
        <v>LLC_BI__Selected__c</v>
      </c>
      <c r="R206" t="s">
        <v>158</v>
      </c>
      <c r="S206" t="str">
        <f t="shared" si="62"/>
        <v>Y</v>
      </c>
      <c r="T206" t="str">
        <f>IF($B206="","",VLOOKUP($B206,'Object Info'!$A$2:$F$13,4,0))</f>
        <v>rskcsp_ds_spread_statement_period_staging</v>
      </c>
      <c r="U206" t="str">
        <f t="shared" si="63"/>
        <v>LLC_BI__Selected__c</v>
      </c>
      <c r="V206" t="str">
        <f>IF(OR(LEFT(H206,9)="reference", D206=""),"STRING",VLOOKUP($H206,'DataType Conversion'!$A$8:$I$37,3,0))</f>
        <v>BOOL</v>
      </c>
      <c r="W206" t="str">
        <f t="shared" si="64"/>
        <v/>
      </c>
      <c r="X206" t="str">
        <f t="shared" si="65"/>
        <v>Y</v>
      </c>
      <c r="Y206" t="str">
        <f t="shared" si="66"/>
        <v/>
      </c>
      <c r="Z206" t="str">
        <f t="shared" si="67"/>
        <v>N</v>
      </c>
      <c r="AA206" t="str">
        <f t="shared" si="68"/>
        <v/>
      </c>
      <c r="AB206" t="str">
        <f>IF($B206="","",VLOOKUP($B206,'Object Info'!$A$2:$F$13,5,0))</f>
        <v>rskcsp_ds_spread_statement_period_curated</v>
      </c>
      <c r="AC206" t="str">
        <f t="shared" si="69"/>
        <v>LLC_BI__Selected__c</v>
      </c>
      <c r="AD206" t="str">
        <f t="shared" si="70"/>
        <v>BOOL</v>
      </c>
      <c r="AE206" t="str">
        <f t="shared" si="71"/>
        <v/>
      </c>
      <c r="AF206" t="str">
        <f t="shared" si="72"/>
        <v>Y</v>
      </c>
      <c r="AG206" t="str">
        <f t="shared" si="73"/>
        <v/>
      </c>
      <c r="AH206" t="str">
        <f t="shared" si="74"/>
        <v/>
      </c>
      <c r="AL206" t="str">
        <f>IF($B206="","",VLOOKUP($B206,'Object Info'!$A$2:$F$13,6,0))</f>
        <v>spread_statement_period</v>
      </c>
      <c r="AM206" t="str">
        <f t="shared" si="75"/>
        <v>Selected</v>
      </c>
      <c r="AN206" t="str">
        <f t="shared" si="76"/>
        <v>BOOL</v>
      </c>
      <c r="AO206" t="str">
        <f t="shared" si="77"/>
        <v/>
      </c>
      <c r="AP206" t="str">
        <f t="shared" si="78"/>
        <v>Y</v>
      </c>
      <c r="AQ206" t="str">
        <f t="shared" si="79"/>
        <v/>
      </c>
    </row>
    <row r="207" spans="1:43" ht="90" x14ac:dyDescent="0.25">
      <c r="A207" t="str">
        <f t="shared" si="60"/>
        <v>LLC_BI__Spread_Statement_Period__cLLC_BI__Selected_In_Global__c</v>
      </c>
      <c r="B207" t="s">
        <v>87</v>
      </c>
      <c r="C207" t="str">
        <f>_xlfn.IFNA(VLOOKUP($A207,nCino_DMW!$A$2:$AI$358,7,0),"")</f>
        <v>Spread Statement Period</v>
      </c>
      <c r="D207" t="s">
        <v>410</v>
      </c>
      <c r="E207" t="str">
        <f>_xlfn.IFNA(VLOOKUP($A207,nCino_DMW!$A$2:$AI$358,9,0),"")</f>
        <v>Selected In Global</v>
      </c>
      <c r="F207" s="330" t="str">
        <f>_xlfn.IFNA(VLOOKUP($A207,nCino_DMW!$A$1:$AI$358,12,0),"")</f>
        <v>This field is required. It is driven by user selection within the global analysis app. This field indicates whether the spread statement period is displayed in global anaysis. When true, the spread statement period is displayed in global analysis. When false, the spread statement period is not displayed. By default, it is enabled if the period has "Is_Fiscal_Year__c" checked and no other other periods for the same year exist that also have "LLC_BI__Is_Fiscal_Year__c" checked. If another period does exist, the period with the highest priority source will be enabled. Otherwise, this field is disabled. Priority source is as follows: CPA Audit, CPA Compiled, CPA Reviewed, Tax Return, Comp. Prep, Projected, and Other</v>
      </c>
      <c r="G207" t="str">
        <f>_xlfn.IFNA(IF(VLOOKUP($A207,nCino_DMW!$A$1:$AI$358,13,0)=0,"", VLOOKUP($A207,nCino_DMW!$A$1:$AI$358,13,0)),"")</f>
        <v>Checkbox</v>
      </c>
      <c r="H207" t="str">
        <f>_xlfn.IFNA(IF(VLOOKUP($A207,nCino_DevProc!$A$2:$S$352,8,0)=0,"", VLOOKUP($A207,nCino_DevProc!$A$2:$S$352,8,0)),"")</f>
        <v>boolean</v>
      </c>
      <c r="I207" t="str">
        <f>_xlfn.IFNA(IF(VLOOKUP($A207,nCino_DMW!$A$1:$AI$358,2,0)=0,"", VLOOKUP($A207,nCino_DMW!$A$1:$AI$358,2,0)),"")</f>
        <v>Boolean (True/False)</v>
      </c>
      <c r="K207" t="str">
        <f>IFERROR(IF(VLOOKUP($A207,nCino_DMW!$A$1:$AI$358,22,0)="Y", "N", IF(VLOOKUP($A207,nCino_DMW!$A$1:$AI$358,22,0)="N",  "Y", "")),"")</f>
        <v>Y</v>
      </c>
      <c r="L207" t="str">
        <f>_xlfn.IFNA(IF(VLOOKUP($A207,nCino_DevProc!$A$2:$S$352,8,0)=TRUE(), "Y", "N"),"")</f>
        <v>N</v>
      </c>
      <c r="M207" t="str">
        <f>IFERROR(IF(VLOOKUP($A207,nCino_DevProc!$A$2:$S$352,18,0)=TRUE(), "E", IF(D207="Id", "P", IF(OR(LEFT(G207, 6) = "Lookup", LEFT(G207, 6) ="Master"), "F",""))),"")</f>
        <v/>
      </c>
      <c r="N207" t="str">
        <f>_xlfn.IFNA(IF(VLOOKUP($A207,nCino_DMW!$A$1:$AI$358,4,0)="System generated", "Y", "N"),"")</f>
        <v>N</v>
      </c>
      <c r="O207" t="str">
        <f>IF(LEFT(G207,6)="lookup", G207,IF(OR(D207=0, IFERROR(VLOOKUP($A207,nCino_DevProc!$A$2:$S$352,18,0),0)=0),"", VLOOKUP($A207,nCino_DevProc!$A$2:$S$352,18,0)))</f>
        <v/>
      </c>
      <c r="P207" t="str">
        <f>IF($B207="","",VLOOKUP($B207,'Object Info'!$A$2:$F$13,3,0))</f>
        <v>rskcsp_ds_spread_statement_period</v>
      </c>
      <c r="Q207" t="str">
        <f t="shared" si="61"/>
        <v>LLC_BI__Selected_In_Global__c</v>
      </c>
      <c r="R207" t="s">
        <v>158</v>
      </c>
      <c r="S207" t="str">
        <f t="shared" si="62"/>
        <v>Y</v>
      </c>
      <c r="T207" t="str">
        <f>IF($B207="","",VLOOKUP($B207,'Object Info'!$A$2:$F$13,4,0))</f>
        <v>rskcsp_ds_spread_statement_period_staging</v>
      </c>
      <c r="U207" t="str">
        <f t="shared" si="63"/>
        <v>LLC_BI__Selected_In_Global__c</v>
      </c>
      <c r="V207" t="str">
        <f>IF(OR(LEFT(H207,9)="reference", D207=""),"STRING",VLOOKUP($H207,'DataType Conversion'!$A$8:$I$37,3,0))</f>
        <v>BOOL</v>
      </c>
      <c r="W207" t="str">
        <f t="shared" si="64"/>
        <v/>
      </c>
      <c r="X207" t="str">
        <f t="shared" si="65"/>
        <v>Y</v>
      </c>
      <c r="Y207" t="str">
        <f t="shared" si="66"/>
        <v/>
      </c>
      <c r="Z207" t="str">
        <f t="shared" si="67"/>
        <v>N</v>
      </c>
      <c r="AA207" t="str">
        <f t="shared" si="68"/>
        <v/>
      </c>
      <c r="AB207" t="str">
        <f>IF($B207="","",VLOOKUP($B207,'Object Info'!$A$2:$F$13,5,0))</f>
        <v>rskcsp_ds_spread_statement_period_curated</v>
      </c>
      <c r="AC207" t="str">
        <f t="shared" si="69"/>
        <v>LLC_BI__Selected_In_Global__c</v>
      </c>
      <c r="AD207" t="str">
        <f t="shared" si="70"/>
        <v>BOOL</v>
      </c>
      <c r="AE207" t="str">
        <f t="shared" si="71"/>
        <v/>
      </c>
      <c r="AF207" t="str">
        <f t="shared" si="72"/>
        <v>Y</v>
      </c>
      <c r="AG207" t="str">
        <f t="shared" si="73"/>
        <v/>
      </c>
      <c r="AH207" t="str">
        <f t="shared" si="74"/>
        <v/>
      </c>
      <c r="AL207" t="str">
        <f>IF($B207="","",VLOOKUP($B207,'Object Info'!$A$2:$F$13,6,0))</f>
        <v>spread_statement_period</v>
      </c>
      <c r="AM207" t="str">
        <f t="shared" si="75"/>
        <v>Selected_In_Global</v>
      </c>
      <c r="AN207" t="str">
        <f t="shared" si="76"/>
        <v>BOOL</v>
      </c>
      <c r="AO207" t="str">
        <f t="shared" si="77"/>
        <v/>
      </c>
      <c r="AP207" t="str">
        <f t="shared" si="78"/>
        <v>Y</v>
      </c>
      <c r="AQ207" t="str">
        <f t="shared" si="79"/>
        <v/>
      </c>
    </row>
    <row r="208" spans="1:43" x14ac:dyDescent="0.25">
      <c r="A208" t="str">
        <f t="shared" si="60"/>
        <v>LLC_BI__Spread_Statement_Period__cLLC_BI__Source__c</v>
      </c>
      <c r="B208" t="s">
        <v>87</v>
      </c>
      <c r="C208" t="str">
        <f>_xlfn.IFNA(VLOOKUP($A208,nCino_DMW!$A$2:$AI$358,7,0),"")</f>
        <v>Spread Statement Period</v>
      </c>
      <c r="D208" t="s">
        <v>397</v>
      </c>
      <c r="E208" t="str">
        <f>_xlfn.IFNA(VLOOKUP($A208,nCino_DMW!$A$2:$AI$358,9,0),"")</f>
        <v>Source</v>
      </c>
      <c r="F208" t="str">
        <f>_xlfn.IFNA(VLOOKUP($A208,nCino_DMW!$A$1:$AI$358,12,0),"")</f>
        <v>This field is required. It is driven by user selection within the spreading application. It indicates the document that provides the financial information.</v>
      </c>
      <c r="G208" t="str">
        <f>_xlfn.IFNA(IF(VLOOKUP($A208,nCino_DMW!$A$1:$AI$358,13,0)=0,"", VLOOKUP($A208,nCino_DMW!$A$1:$AI$358,13,0)),"")</f>
        <v>Picklist</v>
      </c>
      <c r="H208" t="str">
        <f>_xlfn.IFNA(IF(VLOOKUP($A208,nCino_DevProc!$A$2:$S$352,8,0)=0,"", VLOOKUP($A208,nCino_DevProc!$A$2:$S$352,8,0)),"")</f>
        <v>picklist</v>
      </c>
      <c r="I208" t="str">
        <f>_xlfn.IFNA(IF(VLOOKUP($A208,nCino_DMW!$A$1:$AI$358,2,0)=0,"", VLOOKUP($A208,nCino_DMW!$A$1:$AI$358,2,0)),"")</f>
        <v>See picklist options for lengths</v>
      </c>
      <c r="K208" t="str">
        <f>IFERROR(IF(VLOOKUP($A208,nCino_DMW!$A$1:$AI$358,22,0)="Y", "N", IF(VLOOKUP($A208,nCino_DMW!$A$1:$AI$358,22,0)="N",  "Y", "")),"")</f>
        <v>Y</v>
      </c>
      <c r="L208" t="str">
        <f>_xlfn.IFNA(IF(VLOOKUP($A208,nCino_DevProc!$A$2:$S$352,8,0)=TRUE(), "Y", "N"),"")</f>
        <v>N</v>
      </c>
      <c r="M208" t="str">
        <f>IFERROR(IF(VLOOKUP($A208,nCino_DevProc!$A$2:$S$352,18,0)=TRUE(), "E", IF(D208="Id", "P", IF(OR(LEFT(G208, 6) = "Lookup", LEFT(G208, 6) ="Master"), "F",""))),"")</f>
        <v/>
      </c>
      <c r="N208" t="str">
        <f>_xlfn.IFNA(IF(VLOOKUP($A208,nCino_DMW!$A$1:$AI$358,4,0)="System generated", "Y", "N"),"")</f>
        <v>N</v>
      </c>
      <c r="O208" t="str">
        <f>IF(LEFT(G208,6)="lookup", G208,IF(OR(D208=0, IFERROR(VLOOKUP($A208,nCino_DevProc!$A$2:$S$352,18,0),0)=0),"", VLOOKUP($A208,nCino_DevProc!$A$2:$S$352,18,0)))</f>
        <v/>
      </c>
      <c r="P208" t="str">
        <f>IF($B208="","",VLOOKUP($B208,'Object Info'!$A$2:$F$13,3,0))</f>
        <v>rskcsp_ds_spread_statement_period</v>
      </c>
      <c r="Q208" t="str">
        <f t="shared" si="61"/>
        <v>LLC_BI__Source__c</v>
      </c>
      <c r="R208" t="s">
        <v>158</v>
      </c>
      <c r="S208" t="str">
        <f t="shared" si="62"/>
        <v>Y</v>
      </c>
      <c r="T208" t="str">
        <f>IF($B208="","",VLOOKUP($B208,'Object Info'!$A$2:$F$13,4,0))</f>
        <v>rskcsp_ds_spread_statement_period_staging</v>
      </c>
      <c r="U208" t="str">
        <f t="shared" si="63"/>
        <v>LLC_BI__Source__c</v>
      </c>
      <c r="V208" t="str">
        <f>IF(OR(LEFT(H208,9)="reference", D208=""),"STRING",VLOOKUP($H208,'DataType Conversion'!$A$8:$I$37,3,0))</f>
        <v>STRING</v>
      </c>
      <c r="W208" t="str">
        <f t="shared" si="64"/>
        <v/>
      </c>
      <c r="X208" t="str">
        <f t="shared" si="65"/>
        <v>Y</v>
      </c>
      <c r="Y208" t="str">
        <f t="shared" si="66"/>
        <v/>
      </c>
      <c r="Z208" t="str">
        <f t="shared" si="67"/>
        <v>Y</v>
      </c>
      <c r="AA208" t="str">
        <f t="shared" si="68"/>
        <v/>
      </c>
      <c r="AB208" t="str">
        <f>IF($B208="","",VLOOKUP($B208,'Object Info'!$A$2:$F$13,5,0))</f>
        <v>rskcsp_ds_spread_statement_period_curated</v>
      </c>
      <c r="AC208" t="str">
        <f t="shared" si="69"/>
        <v>LLC_BI__Source__c</v>
      </c>
      <c r="AD208" t="str">
        <f t="shared" si="70"/>
        <v>STRING</v>
      </c>
      <c r="AE208" t="str">
        <f t="shared" si="71"/>
        <v/>
      </c>
      <c r="AF208" t="str">
        <f t="shared" si="72"/>
        <v>Y</v>
      </c>
      <c r="AG208" t="str">
        <f t="shared" si="73"/>
        <v/>
      </c>
      <c r="AH208" t="str">
        <f t="shared" si="74"/>
        <v/>
      </c>
      <c r="AL208" t="str">
        <f>IF($B208="","",VLOOKUP($B208,'Object Info'!$A$2:$F$13,6,0))</f>
        <v>spread_statement_period</v>
      </c>
      <c r="AM208" t="str">
        <f t="shared" si="75"/>
        <v>Source</v>
      </c>
      <c r="AN208" t="str">
        <f t="shared" si="76"/>
        <v>STRING</v>
      </c>
      <c r="AO208" t="str">
        <f t="shared" si="77"/>
        <v/>
      </c>
      <c r="AP208" t="str">
        <f t="shared" si="78"/>
        <v>Y</v>
      </c>
      <c r="AQ208" t="str">
        <f t="shared" si="79"/>
        <v/>
      </c>
    </row>
    <row r="209" spans="1:43" x14ac:dyDescent="0.25">
      <c r="A209" t="str">
        <f t="shared" si="60"/>
        <v>LLC_BI__Spread_Statement_Period__cLLC_BI__Source_Currency__c</v>
      </c>
      <c r="B209" t="s">
        <v>87</v>
      </c>
      <c r="C209" t="str">
        <f>_xlfn.IFNA(VLOOKUP($A209,nCino_DMW!$A$2:$AI$358,7,0),"")</f>
        <v>Spread Statement Period</v>
      </c>
      <c r="D209" t="s">
        <v>459</v>
      </c>
      <c r="E209" t="str">
        <f>_xlfn.IFNA(VLOOKUP($A209,nCino_DMW!$A$2:$AI$358,9,0),"")</f>
        <v>Source Currency</v>
      </c>
      <c r="F209" t="str">
        <f>_xlfn.IFNA(VLOOKUP($A209,nCino_DMW!$A$1:$AI$358,12,0),"")</f>
        <v>Users populate this optional picklist to indicate the exchange rate between the source currency and the converted values. By default, it is blank.</v>
      </c>
      <c r="G209" t="str">
        <f>_xlfn.IFNA(IF(VLOOKUP($A209,nCino_DMW!$A$1:$AI$358,13,0)=0,"", VLOOKUP($A209,nCino_DMW!$A$1:$AI$358,13,0)),"")</f>
        <v>Picklist</v>
      </c>
      <c r="H209" t="str">
        <f>_xlfn.IFNA(IF(VLOOKUP($A209,nCino_DevProc!$A$2:$S$352,8,0)=0,"", VLOOKUP($A209,nCino_DevProc!$A$2:$S$352,8,0)),"")</f>
        <v>picklist</v>
      </c>
      <c r="I209" t="str">
        <f>_xlfn.IFNA(IF(VLOOKUP($A209,nCino_DMW!$A$1:$AI$358,2,0)=0,"", VLOOKUP($A209,nCino_DMW!$A$1:$AI$358,2,0)),"")</f>
        <v>See picklist options for lengths</v>
      </c>
      <c r="K209" t="str">
        <f>IFERROR(IF(VLOOKUP($A209,nCino_DMW!$A$1:$AI$358,22,0)="Y", "N", IF(VLOOKUP($A209,nCino_DMW!$A$1:$AI$358,22,0)="N",  "Y", "")),"")</f>
        <v>Y</v>
      </c>
      <c r="L209" t="str">
        <f>_xlfn.IFNA(IF(VLOOKUP($A209,nCino_DevProc!$A$2:$S$352,8,0)=TRUE(), "Y", "N"),"")</f>
        <v>N</v>
      </c>
      <c r="M209" t="str">
        <f>IFERROR(IF(VLOOKUP($A209,nCino_DevProc!$A$2:$S$352,18,0)=TRUE(), "E", IF(D209="Id", "P", IF(OR(LEFT(G209, 6) = "Lookup", LEFT(G209, 6) ="Master"), "F",""))),"")</f>
        <v/>
      </c>
      <c r="N209" t="str">
        <f>_xlfn.IFNA(IF(VLOOKUP($A209,nCino_DMW!$A$1:$AI$358,4,0)="System generated", "Y", "N"),"")</f>
        <v>N</v>
      </c>
      <c r="O209" t="str">
        <f>IF(LEFT(G209,6)="lookup", G209,IF(OR(D209=0, IFERROR(VLOOKUP($A209,nCino_DevProc!$A$2:$S$352,18,0),0)=0),"", VLOOKUP($A209,nCino_DevProc!$A$2:$S$352,18,0)))</f>
        <v/>
      </c>
      <c r="P209" t="str">
        <f>IF($B209="","",VLOOKUP($B209,'Object Info'!$A$2:$F$13,3,0))</f>
        <v>rskcsp_ds_spread_statement_period</v>
      </c>
      <c r="Q209" t="str">
        <f t="shared" si="61"/>
        <v>LLC_BI__Source_Currency__c</v>
      </c>
      <c r="R209" t="s">
        <v>158</v>
      </c>
      <c r="S209" t="str">
        <f t="shared" si="62"/>
        <v>Y</v>
      </c>
      <c r="T209" t="str">
        <f>IF($B209="","",VLOOKUP($B209,'Object Info'!$A$2:$F$13,4,0))</f>
        <v>rskcsp_ds_spread_statement_period_staging</v>
      </c>
      <c r="U209" t="str">
        <f t="shared" si="63"/>
        <v>LLC_BI__Source_Currency__c</v>
      </c>
      <c r="V209" t="str">
        <f>IF(OR(LEFT(H209,9)="reference", D209=""),"STRING",VLOOKUP($H209,'DataType Conversion'!$A$8:$I$37,3,0))</f>
        <v>STRING</v>
      </c>
      <c r="W209" t="str">
        <f t="shared" si="64"/>
        <v/>
      </c>
      <c r="X209" t="str">
        <f t="shared" si="65"/>
        <v>Y</v>
      </c>
      <c r="Y209" t="str">
        <f t="shared" si="66"/>
        <v/>
      </c>
      <c r="Z209" t="str">
        <f t="shared" si="67"/>
        <v>Y</v>
      </c>
      <c r="AA209" t="str">
        <f t="shared" si="68"/>
        <v/>
      </c>
      <c r="AB209" t="str">
        <f>IF($B209="","",VLOOKUP($B209,'Object Info'!$A$2:$F$13,5,0))</f>
        <v>rskcsp_ds_spread_statement_period_curated</v>
      </c>
      <c r="AC209" t="str">
        <f t="shared" si="69"/>
        <v>LLC_BI__Source_Currency__c</v>
      </c>
      <c r="AD209" t="str">
        <f t="shared" si="70"/>
        <v>STRING</v>
      </c>
      <c r="AE209" t="str">
        <f t="shared" si="71"/>
        <v/>
      </c>
      <c r="AF209" t="str">
        <f t="shared" si="72"/>
        <v>Y</v>
      </c>
      <c r="AG209" t="str">
        <f t="shared" si="73"/>
        <v/>
      </c>
      <c r="AH209" t="str">
        <f t="shared" si="74"/>
        <v/>
      </c>
      <c r="AL209" t="str">
        <f>IF($B209="","",VLOOKUP($B209,'Object Info'!$A$2:$F$13,6,0))</f>
        <v>spread_statement_period</v>
      </c>
      <c r="AM209" t="str">
        <f t="shared" si="75"/>
        <v>Source_Currency</v>
      </c>
      <c r="AN209" t="str">
        <f t="shared" si="76"/>
        <v>STRING</v>
      </c>
      <c r="AO209" t="str">
        <f t="shared" si="77"/>
        <v/>
      </c>
      <c r="AP209" t="str">
        <f t="shared" si="78"/>
        <v>Y</v>
      </c>
      <c r="AQ209" t="str">
        <f t="shared" si="79"/>
        <v/>
      </c>
    </row>
    <row r="210" spans="1:43" x14ac:dyDescent="0.25">
      <c r="A210" t="str">
        <f t="shared" si="60"/>
        <v>LLC_BI__Spread_Statement_Period__cLLC_BI__Spread_Projections_Template__c</v>
      </c>
      <c r="B210" t="s">
        <v>87</v>
      </c>
      <c r="C210" t="str">
        <f>_xlfn.IFNA(VLOOKUP($A210,nCino_DMW!$A$2:$AI$358,7,0),"")</f>
        <v>Spread Statement Period</v>
      </c>
      <c r="D210" t="s">
        <v>77</v>
      </c>
      <c r="E210" t="str">
        <f>_xlfn.IFNA(VLOOKUP($A210,nCino_DMW!$A$2:$AI$358,9,0),"")</f>
        <v>Spread Projections Template</v>
      </c>
      <c r="F210" t="str">
        <f>_xlfn.IFNA(VLOOKUP($A210,nCino_DMW!$A$1:$AI$358,12,0),"")</f>
        <v>This required lookup field looks up to the Spread Projections Template object.</v>
      </c>
      <c r="G210" t="str">
        <f>_xlfn.IFNA(IF(VLOOKUP($A210,nCino_DMW!$A$1:$AI$358,13,0)=0,"", VLOOKUP($A210,nCino_DMW!$A$1:$AI$358,13,0)),"")</f>
        <v>Lookup(Spread Projections Template)</v>
      </c>
      <c r="H210" t="str">
        <f>_xlfn.IFNA(IF(VLOOKUP($A210,nCino_DevProc!$A$2:$S$352,8,0)=0,"", VLOOKUP($A210,nCino_DevProc!$A$2:$S$352,8,0)),"")</f>
        <v>reference(LLC_BI__Spread_Projections_Template__c)</v>
      </c>
      <c r="I210">
        <f>_xlfn.IFNA(IF(VLOOKUP($A210,nCino_DMW!$A$1:$AI$358,2,0)=0,"", VLOOKUP($A210,nCino_DMW!$A$1:$AI$358,2,0)),"")</f>
        <v>18</v>
      </c>
      <c r="K210" t="str">
        <f>IFERROR(IF(VLOOKUP($A210,nCino_DMW!$A$1:$AI$358,22,0)="Y", "N", IF(VLOOKUP($A210,nCino_DMW!$A$1:$AI$358,22,0)="N",  "Y", "")),"")</f>
        <v>Y</v>
      </c>
      <c r="L210" t="str">
        <f>_xlfn.IFNA(IF(VLOOKUP($A210,nCino_DevProc!$A$2:$S$352,8,0)=TRUE(), "Y", "N"),"")</f>
        <v>N</v>
      </c>
      <c r="M210" t="str">
        <f>IFERROR(IF(VLOOKUP($A210,nCino_DevProc!$A$2:$S$352,18,0)=TRUE(), "E", IF(D210="Id", "P", IF(OR(LEFT(G210, 6) = "Lookup", LEFT(G210, 6) ="Master"), "F",""))),"")</f>
        <v>F</v>
      </c>
      <c r="N210" t="str">
        <f>_xlfn.IFNA(IF(VLOOKUP($A210,nCino_DMW!$A$1:$AI$358,4,0)="System generated", "Y", "N"),"")</f>
        <v>N</v>
      </c>
      <c r="O210" t="str">
        <f>IF(LEFT(G210,6)="lookup", G210,IF(OR(D210=0, IFERROR(VLOOKUP($A210,nCino_DevProc!$A$2:$S$352,18,0),0)=0),"", VLOOKUP($A210,nCino_DevProc!$A$2:$S$352,18,0)))</f>
        <v>Lookup(Spread Projections Template)</v>
      </c>
      <c r="P210" t="str">
        <f>IF($B210="","",VLOOKUP($B210,'Object Info'!$A$2:$F$13,3,0))</f>
        <v>rskcsp_ds_spread_statement_period</v>
      </c>
      <c r="Q210" t="str">
        <f t="shared" si="61"/>
        <v>LLC_BI__Spread_Projections_Template__c</v>
      </c>
      <c r="R210" t="s">
        <v>158</v>
      </c>
      <c r="S210" t="str">
        <f t="shared" si="62"/>
        <v>Y</v>
      </c>
      <c r="T210" t="str">
        <f>IF($B210="","",VLOOKUP($B210,'Object Info'!$A$2:$F$13,4,0))</f>
        <v>rskcsp_ds_spread_statement_period_staging</v>
      </c>
      <c r="U210" t="str">
        <f t="shared" si="63"/>
        <v>LLC_BI__Spread_Projections_Template__c</v>
      </c>
      <c r="V210" t="str">
        <f>IF(OR(LEFT(H210,9)="reference", D210=""),"STRING",VLOOKUP($H210,'DataType Conversion'!$A$8:$I$37,3,0))</f>
        <v>STRING</v>
      </c>
      <c r="W210" t="str">
        <f t="shared" si="64"/>
        <v/>
      </c>
      <c r="X210" t="str">
        <f t="shared" si="65"/>
        <v>Y</v>
      </c>
      <c r="Y210" t="str">
        <f t="shared" si="66"/>
        <v/>
      </c>
      <c r="Z210" t="str">
        <f t="shared" si="67"/>
        <v>N</v>
      </c>
      <c r="AA210" t="str">
        <f t="shared" si="68"/>
        <v/>
      </c>
      <c r="AB210" t="str">
        <f>IF($B210="","",VLOOKUP($B210,'Object Info'!$A$2:$F$13,5,0))</f>
        <v>rskcsp_ds_spread_statement_period_curated</v>
      </c>
      <c r="AC210" t="str">
        <f t="shared" si="69"/>
        <v>LLC_BI__Spread_Projections_Template__c</v>
      </c>
      <c r="AD210" t="str">
        <f t="shared" si="70"/>
        <v>STRING</v>
      </c>
      <c r="AE210" t="str">
        <f t="shared" si="71"/>
        <v/>
      </c>
      <c r="AF210" t="str">
        <f t="shared" si="72"/>
        <v>Y</v>
      </c>
      <c r="AG210" t="str">
        <f t="shared" si="73"/>
        <v>F</v>
      </c>
      <c r="AH210" t="str">
        <f t="shared" si="74"/>
        <v/>
      </c>
      <c r="AL210" t="str">
        <f>IF($B210="","",VLOOKUP($B210,'Object Info'!$A$2:$F$13,6,0))</f>
        <v>spread_statement_period</v>
      </c>
      <c r="AM210" t="str">
        <f t="shared" si="75"/>
        <v>Spread_Projections_Template</v>
      </c>
      <c r="AN210" t="str">
        <f t="shared" si="76"/>
        <v>STRING</v>
      </c>
      <c r="AO210" t="str">
        <f t="shared" si="77"/>
        <v/>
      </c>
      <c r="AP210" t="str">
        <f t="shared" si="78"/>
        <v>Y</v>
      </c>
      <c r="AQ210" t="str">
        <f t="shared" si="79"/>
        <v>F</v>
      </c>
    </row>
    <row r="211" spans="1:43" x14ac:dyDescent="0.25">
      <c r="A211" t="str">
        <f t="shared" si="60"/>
        <v>LLC_BI__Spread_Statement_Period__cName</v>
      </c>
      <c r="B211" t="s">
        <v>87</v>
      </c>
      <c r="C211" t="str">
        <f>_xlfn.IFNA(VLOOKUP($A211,nCino_DMW!$A$2:$AI$358,7,0),"")</f>
        <v>Spread Statement Period</v>
      </c>
      <c r="D211" t="s">
        <v>28</v>
      </c>
      <c r="E211" t="str">
        <f>_xlfn.IFNA(VLOOKUP($A211,nCino_DMW!$A$2:$AI$358,9,0),"")</f>
        <v>Spread Statement Period Name</v>
      </c>
      <c r="F211">
        <f>_xlfn.IFNA(VLOOKUP($A211,nCino_DMW!$A$1:$AI$358,12,0),"")</f>
        <v>0</v>
      </c>
      <c r="G211" t="str">
        <f>_xlfn.IFNA(IF(VLOOKUP($A211,nCino_DMW!$A$1:$AI$358,13,0)=0,"", VLOOKUP($A211,nCino_DMW!$A$1:$AI$358,13,0)),"")</f>
        <v>Auto Number</v>
      </c>
      <c r="H211" t="str">
        <f>_xlfn.IFNA(IF(VLOOKUP($A211,nCino_DevProc!$A$2:$S$352,8,0)=0,"", VLOOKUP($A211,nCino_DevProc!$A$2:$S$352,8,0)),"")</f>
        <v>string</v>
      </c>
      <c r="I211">
        <f>_xlfn.IFNA(IF(VLOOKUP($A211,nCino_DMW!$A$1:$AI$358,2,0)=0,"", VLOOKUP($A211,nCino_DMW!$A$1:$AI$358,2,0)),"")</f>
        <v>80</v>
      </c>
      <c r="K211" t="str">
        <f>IFERROR(IF(VLOOKUP($A211,nCino_DMW!$A$1:$AI$358,22,0)="Y", "N", IF(VLOOKUP($A211,nCino_DMW!$A$1:$AI$358,22,0)="N",  "Y", "")),"")</f>
        <v>Y</v>
      </c>
      <c r="L211" t="str">
        <f>_xlfn.IFNA(IF(VLOOKUP($A211,nCino_DevProc!$A$2:$S$352,8,0)=TRUE(), "Y", "N"),"")</f>
        <v>N</v>
      </c>
      <c r="M211" t="str">
        <f>IFERROR(IF(VLOOKUP($A211,nCino_DevProc!$A$2:$S$352,18,0)=TRUE(), "E", IF(D211="Id", "P", IF(OR(LEFT(G211, 6) = "Lookup", LEFT(G211, 6) ="Master"), "F",""))),"")</f>
        <v/>
      </c>
      <c r="N211" t="str">
        <f>_xlfn.IFNA(IF(VLOOKUP($A211,nCino_DMW!$A$1:$AI$358,4,0)="System generated", "Y", "N"),"")</f>
        <v>Y</v>
      </c>
      <c r="O211" t="str">
        <f>IF(LEFT(G211,6)="lookup", G211,IF(OR(D211=0, IFERROR(VLOOKUP($A211,nCino_DevProc!$A$2:$S$352,18,0),0)=0),"", VLOOKUP($A211,nCino_DevProc!$A$2:$S$352,18,0)))</f>
        <v/>
      </c>
      <c r="P211" t="str">
        <f>IF($B211="","",VLOOKUP($B211,'Object Info'!$A$2:$F$13,3,0))</f>
        <v>rskcsp_ds_spread_statement_period</v>
      </c>
      <c r="Q211" t="str">
        <f t="shared" si="61"/>
        <v>Name</v>
      </c>
      <c r="R211" t="s">
        <v>158</v>
      </c>
      <c r="S211" t="str">
        <f t="shared" si="62"/>
        <v>Y</v>
      </c>
      <c r="T211" t="str">
        <f>IF($B211="","",VLOOKUP($B211,'Object Info'!$A$2:$F$13,4,0))</f>
        <v>rskcsp_ds_spread_statement_period_staging</v>
      </c>
      <c r="U211" t="str">
        <f t="shared" si="63"/>
        <v>Name</v>
      </c>
      <c r="V211" t="str">
        <f>IF(OR(LEFT(H211,9)="reference", D211=""),"STRING",VLOOKUP($H211,'DataType Conversion'!$A$8:$I$37,3,0))</f>
        <v>STRING</v>
      </c>
      <c r="W211" t="str">
        <f t="shared" si="64"/>
        <v/>
      </c>
      <c r="X211" t="str">
        <f t="shared" si="65"/>
        <v>Y</v>
      </c>
      <c r="Y211" t="str">
        <f t="shared" si="66"/>
        <v/>
      </c>
      <c r="Z211" t="str">
        <f t="shared" si="67"/>
        <v>N</v>
      </c>
      <c r="AA211" t="str">
        <f t="shared" si="68"/>
        <v/>
      </c>
      <c r="AB211" t="str">
        <f>IF($B211="","",VLOOKUP($B211,'Object Info'!$A$2:$F$13,5,0))</f>
        <v>rskcsp_ds_spread_statement_period_curated</v>
      </c>
      <c r="AC211" t="str">
        <f t="shared" si="69"/>
        <v>Name</v>
      </c>
      <c r="AD211" t="str">
        <f t="shared" si="70"/>
        <v>STRING</v>
      </c>
      <c r="AE211" t="str">
        <f t="shared" si="71"/>
        <v/>
      </c>
      <c r="AF211" t="str">
        <f t="shared" si="72"/>
        <v>Y</v>
      </c>
      <c r="AG211" t="str">
        <f t="shared" si="73"/>
        <v/>
      </c>
      <c r="AH211" t="str">
        <f t="shared" si="74"/>
        <v/>
      </c>
      <c r="AL211" t="str">
        <f>IF($B211="","",VLOOKUP($B211,'Object Info'!$A$2:$F$13,6,0))</f>
        <v>spread_statement_period</v>
      </c>
      <c r="AM211" t="str">
        <f t="shared" si="75"/>
        <v>Name</v>
      </c>
      <c r="AN211" t="str">
        <f t="shared" si="76"/>
        <v>STRING</v>
      </c>
      <c r="AO211" t="str">
        <f t="shared" si="77"/>
        <v/>
      </c>
      <c r="AP211" t="str">
        <f t="shared" si="78"/>
        <v>Y</v>
      </c>
      <c r="AQ211" t="str">
        <f t="shared" si="79"/>
        <v/>
      </c>
    </row>
    <row r="212" spans="1:43" x14ac:dyDescent="0.25">
      <c r="A212" t="str">
        <f t="shared" si="60"/>
        <v>LLC_BI__Spread_Statement_Period__cLLC_BI__Spread_Statement_Type__c</v>
      </c>
      <c r="B212" t="s">
        <v>87</v>
      </c>
      <c r="C212" t="str">
        <f>_xlfn.IFNA(VLOOKUP($A212,nCino_DMW!$A$2:$AI$358,7,0),"")</f>
        <v>Spread Statement Period</v>
      </c>
      <c r="D212" t="s">
        <v>96</v>
      </c>
      <c r="E212" t="str">
        <f>_xlfn.IFNA(VLOOKUP($A212,nCino_DMW!$A$2:$AI$358,9,0),"")</f>
        <v>Spread Statement Type</v>
      </c>
      <c r="F212" t="str">
        <f>_xlfn.IFNA(VLOOKUP($A212,nCino_DMW!$A$1:$AI$358,12,0),"")</f>
        <v>This field is required. It is populated automatically whenever a spread statement period is created within the spreading application. This field specifies the Spread Statement Template associated with the Spread Statement Period.</v>
      </c>
      <c r="G212" t="str">
        <f>_xlfn.IFNA(IF(VLOOKUP($A212,nCino_DMW!$A$1:$AI$358,13,0)=0,"", VLOOKUP($A212,nCino_DMW!$A$1:$AI$358,13,0)),"")</f>
        <v>Master-Detail(Spread Statement Template)</v>
      </c>
      <c r="H212" t="str">
        <f>_xlfn.IFNA(IF(VLOOKUP($A212,nCino_DevProc!$A$2:$S$352,8,0)=0,"", VLOOKUP($A212,nCino_DevProc!$A$2:$S$352,8,0)),"")</f>
        <v>reference(LLC_BI__Spread_Statement_Type__c)</v>
      </c>
      <c r="I212">
        <f>_xlfn.IFNA(IF(VLOOKUP($A212,nCino_DMW!$A$1:$AI$358,2,0)=0,"", VLOOKUP($A212,nCino_DMW!$A$1:$AI$358,2,0)),"")</f>
        <v>18</v>
      </c>
      <c r="K212" t="str">
        <f>IFERROR(IF(VLOOKUP($A212,nCino_DMW!$A$1:$AI$358,22,0)="Y", "N", IF(VLOOKUP($A212,nCino_DMW!$A$1:$AI$358,22,0)="N",  "Y", "")),"")</f>
        <v>N</v>
      </c>
      <c r="L212" t="str">
        <f>_xlfn.IFNA(IF(VLOOKUP($A212,nCino_DevProc!$A$2:$S$352,8,0)=TRUE(), "Y", "N"),"")</f>
        <v>N</v>
      </c>
      <c r="M212" t="str">
        <f>IFERROR(IF(VLOOKUP($A212,nCino_DevProc!$A$2:$S$352,18,0)=TRUE(), "E", IF(D212="Id", "P", IF(OR(LEFT(G212, 6) = "Lookup", LEFT(G212, 6) ="Master"), "F",""))),"")</f>
        <v>F</v>
      </c>
      <c r="N212" t="str">
        <f>_xlfn.IFNA(IF(VLOOKUP($A212,nCino_DMW!$A$1:$AI$358,4,0)="System generated", "Y", "N"),"")</f>
        <v>N</v>
      </c>
      <c r="O212" t="str">
        <f>IF(LEFT(G212,6)="lookup", G212,IF(OR(D212=0, IFERROR(VLOOKUP($A212,nCino_DevProc!$A$2:$S$352,18,0),0)=0),"", VLOOKUP($A212,nCino_DevProc!$A$2:$S$352,18,0)))</f>
        <v/>
      </c>
      <c r="P212" t="str">
        <f>IF($B212="","",VLOOKUP($B212,'Object Info'!$A$2:$F$13,3,0))</f>
        <v>rskcsp_ds_spread_statement_period</v>
      </c>
      <c r="Q212" t="str">
        <f t="shared" si="61"/>
        <v>LLC_BI__Spread_Statement_Type__c</v>
      </c>
      <c r="R212" t="s">
        <v>158</v>
      </c>
      <c r="S212" t="str">
        <f t="shared" si="62"/>
        <v>Y</v>
      </c>
      <c r="T212" t="str">
        <f>IF($B212="","",VLOOKUP($B212,'Object Info'!$A$2:$F$13,4,0))</f>
        <v>rskcsp_ds_spread_statement_period_staging</v>
      </c>
      <c r="U212" t="str">
        <f t="shared" si="63"/>
        <v>LLC_BI__Spread_Statement_Type__c</v>
      </c>
      <c r="V212" t="str">
        <f>IF(OR(LEFT(H212,9)="reference", D212=""),"STRING",VLOOKUP($H212,'DataType Conversion'!$A$8:$I$37,3,0))</f>
        <v>STRING</v>
      </c>
      <c r="W212" t="str">
        <f t="shared" si="64"/>
        <v/>
      </c>
      <c r="X212" t="str">
        <f t="shared" si="65"/>
        <v>Y</v>
      </c>
      <c r="Y212" t="str">
        <f t="shared" si="66"/>
        <v/>
      </c>
      <c r="Z212" t="str">
        <f t="shared" si="67"/>
        <v>N</v>
      </c>
      <c r="AA212" t="str">
        <f t="shared" si="68"/>
        <v/>
      </c>
      <c r="AB212" t="str">
        <f>IF($B212="","",VLOOKUP($B212,'Object Info'!$A$2:$F$13,5,0))</f>
        <v>rskcsp_ds_spread_statement_period_curated</v>
      </c>
      <c r="AC212" t="str">
        <f t="shared" si="69"/>
        <v>LLC_BI__Spread_Statement_Type__c</v>
      </c>
      <c r="AD212" t="str">
        <f t="shared" si="70"/>
        <v>STRING</v>
      </c>
      <c r="AE212" t="str">
        <f t="shared" si="71"/>
        <v/>
      </c>
      <c r="AF212" t="str">
        <f t="shared" si="72"/>
        <v>Y</v>
      </c>
      <c r="AG212" t="str">
        <f t="shared" si="73"/>
        <v>F</v>
      </c>
      <c r="AH212" t="str">
        <f t="shared" si="74"/>
        <v/>
      </c>
      <c r="AL212" t="str">
        <f>IF($B212="","",VLOOKUP($B212,'Object Info'!$A$2:$F$13,6,0))</f>
        <v>spread_statement_period</v>
      </c>
      <c r="AM212" t="str">
        <f t="shared" si="75"/>
        <v>Spread_Statement_Type</v>
      </c>
      <c r="AN212" t="str">
        <f t="shared" si="76"/>
        <v>STRING</v>
      </c>
      <c r="AO212" t="str">
        <f t="shared" si="77"/>
        <v/>
      </c>
      <c r="AP212" t="str">
        <f t="shared" si="78"/>
        <v>Y</v>
      </c>
      <c r="AQ212" t="str">
        <f t="shared" si="79"/>
        <v>F</v>
      </c>
    </row>
    <row r="213" spans="1:43" x14ac:dyDescent="0.25">
      <c r="A213" t="str">
        <f t="shared" si="60"/>
        <v>LLC_BI__Spread_Statement_Period__cLLC_BI__Statement_Date__c</v>
      </c>
      <c r="B213" t="s">
        <v>87</v>
      </c>
      <c r="C213" t="str">
        <f>_xlfn.IFNA(VLOOKUP($A213,nCino_DMW!$A$2:$AI$358,7,0),"")</f>
        <v>Spread Statement Period</v>
      </c>
      <c r="D213" t="s">
        <v>400</v>
      </c>
      <c r="E213" t="str">
        <f>_xlfn.IFNA(VLOOKUP($A213,nCino_DMW!$A$2:$AI$358,9,0),"")</f>
        <v>Statement Date</v>
      </c>
      <c r="F213" t="str">
        <f>_xlfn.IFNA(VLOOKUP($A213,nCino_DMW!$A$1:$AI$358,12,0),"")</f>
        <v>This field is required. It is driven by user selection within the spreading application. It indicates the effective date of the document.</v>
      </c>
      <c r="G213" t="str">
        <f>_xlfn.IFNA(IF(VLOOKUP($A213,nCino_DMW!$A$1:$AI$358,13,0)=0,"", VLOOKUP($A213,nCino_DMW!$A$1:$AI$358,13,0)),"")</f>
        <v>Date</v>
      </c>
      <c r="H213" t="str">
        <f>_xlfn.IFNA(IF(VLOOKUP($A213,nCino_DevProc!$A$2:$S$352,8,0)=0,"", VLOOKUP($A213,nCino_DevProc!$A$2:$S$352,8,0)),"")</f>
        <v>date</v>
      </c>
      <c r="I213" t="str">
        <f>_xlfn.IFNA(IF(VLOOKUP($A213,nCino_DMW!$A$1:$AI$358,2,0)=0,"", VLOOKUP($A213,nCino_DMW!$A$1:$AI$358,2,0)),"")</f>
        <v/>
      </c>
      <c r="K213" t="str">
        <f>IFERROR(IF(VLOOKUP($A213,nCino_DMW!$A$1:$AI$358,22,0)="Y", "N", IF(VLOOKUP($A213,nCino_DMW!$A$1:$AI$358,22,0)="N",  "Y", "")),"")</f>
        <v>Y</v>
      </c>
      <c r="L213" t="str">
        <f>_xlfn.IFNA(IF(VLOOKUP($A213,nCino_DevProc!$A$2:$S$352,8,0)=TRUE(), "Y", "N"),"")</f>
        <v>N</v>
      </c>
      <c r="M213" t="str">
        <f>IFERROR(IF(VLOOKUP($A213,nCino_DevProc!$A$2:$S$352,18,0)=TRUE(), "E", IF(D213="Id", "P", IF(OR(LEFT(G213, 6) = "Lookup", LEFT(G213, 6) ="Master"), "F",""))),"")</f>
        <v/>
      </c>
      <c r="N213" t="str">
        <f>_xlfn.IFNA(IF(VLOOKUP($A213,nCino_DMW!$A$1:$AI$358,4,0)="System generated", "Y", "N"),"")</f>
        <v>N</v>
      </c>
      <c r="O213" t="str">
        <f>IF(LEFT(G213,6)="lookup", G213,IF(OR(D213=0, IFERROR(VLOOKUP($A213,nCino_DevProc!$A$2:$S$352,18,0),0)=0),"", VLOOKUP($A213,nCino_DevProc!$A$2:$S$352,18,0)))</f>
        <v/>
      </c>
      <c r="P213" t="str">
        <f>IF($B213="","",VLOOKUP($B213,'Object Info'!$A$2:$F$13,3,0))</f>
        <v>rskcsp_ds_spread_statement_period</v>
      </c>
      <c r="Q213" t="str">
        <f t="shared" si="61"/>
        <v>LLC_BI__Statement_Date__c</v>
      </c>
      <c r="R213" t="s">
        <v>158</v>
      </c>
      <c r="S213" t="str">
        <f t="shared" si="62"/>
        <v>Y</v>
      </c>
      <c r="T213" t="str">
        <f>IF($B213="","",VLOOKUP($B213,'Object Info'!$A$2:$F$13,4,0))</f>
        <v>rskcsp_ds_spread_statement_period_staging</v>
      </c>
      <c r="U213" t="str">
        <f t="shared" si="63"/>
        <v>LLC_BI__Statement_Date__c</v>
      </c>
      <c r="V213" t="str">
        <f>IF(OR(LEFT(H213,9)="reference", D213=""),"STRING",VLOOKUP($H213,'DataType Conversion'!$A$8:$I$37,3,0))</f>
        <v>DATE</v>
      </c>
      <c r="W213" t="str">
        <f t="shared" si="64"/>
        <v/>
      </c>
      <c r="X213" t="str">
        <f t="shared" si="65"/>
        <v>Y</v>
      </c>
      <c r="Y213" t="str">
        <f t="shared" si="66"/>
        <v/>
      </c>
      <c r="Z213" t="str">
        <f t="shared" si="67"/>
        <v>N</v>
      </c>
      <c r="AA213" t="str">
        <f t="shared" si="68"/>
        <v/>
      </c>
      <c r="AB213" t="str">
        <f>IF($B213="","",VLOOKUP($B213,'Object Info'!$A$2:$F$13,5,0))</f>
        <v>rskcsp_ds_spread_statement_period_curated</v>
      </c>
      <c r="AC213" t="str">
        <f t="shared" si="69"/>
        <v>LLC_BI__Statement_Date__c</v>
      </c>
      <c r="AD213" t="str">
        <f t="shared" si="70"/>
        <v>DATE</v>
      </c>
      <c r="AE213" t="str">
        <f t="shared" si="71"/>
        <v/>
      </c>
      <c r="AF213" t="str">
        <f t="shared" si="72"/>
        <v>Y</v>
      </c>
      <c r="AG213" t="str">
        <f t="shared" si="73"/>
        <v/>
      </c>
      <c r="AH213" t="str">
        <f t="shared" si="74"/>
        <v/>
      </c>
      <c r="AL213" t="str">
        <f>IF($B213="","",VLOOKUP($B213,'Object Info'!$A$2:$F$13,6,0))</f>
        <v>spread_statement_period</v>
      </c>
      <c r="AM213" t="str">
        <f t="shared" si="75"/>
        <v>Statement_Date</v>
      </c>
      <c r="AN213" t="str">
        <f t="shared" si="76"/>
        <v>DATE</v>
      </c>
      <c r="AO213" t="str">
        <f t="shared" si="77"/>
        <v/>
      </c>
      <c r="AP213" t="str">
        <f t="shared" si="78"/>
        <v>Y</v>
      </c>
      <c r="AQ213" t="str">
        <f t="shared" si="79"/>
        <v/>
      </c>
    </row>
    <row r="214" spans="1:43" x14ac:dyDescent="0.25">
      <c r="A214" t="str">
        <f t="shared" si="60"/>
        <v>LLC_BI__Spread_Statement_Period__cLLC_BI__Supplemental_Number_of_Periods__c</v>
      </c>
      <c r="B214" t="s">
        <v>87</v>
      </c>
      <c r="C214" t="str">
        <f>_xlfn.IFNA(VLOOKUP($A214,nCino_DMW!$A$2:$AI$358,7,0),"")</f>
        <v>Spread Statement Period</v>
      </c>
      <c r="D214" t="s">
        <v>462</v>
      </c>
      <c r="E214" t="str">
        <f>_xlfn.IFNA(VLOOKUP($A214,nCino_DMW!$A$2:$AI$358,9,0),"")</f>
        <v>Supplemental Number of Periods</v>
      </c>
      <c r="F214" t="str">
        <f>_xlfn.IFNA(VLOOKUP($A214,nCino_DMW!$A$1:$AI$358,12,0),"")</f>
        <v>Users populate this optional number field as a reference with a supplemental number of periods that differs from the original Number of Periods field.</v>
      </c>
      <c r="G214" t="str">
        <f>_xlfn.IFNA(IF(VLOOKUP($A214,nCino_DMW!$A$1:$AI$358,13,0)=0,"", VLOOKUP($A214,nCino_DMW!$A$1:$AI$358,13,0)),"")</f>
        <v>Number</v>
      </c>
      <c r="H214" t="str">
        <f>_xlfn.IFNA(IF(VLOOKUP($A214,nCino_DevProc!$A$2:$S$352,8,0)=0,"", VLOOKUP($A214,nCino_DevProc!$A$2:$S$352,8,0)),"")</f>
        <v>double</v>
      </c>
      <c r="I214" t="str">
        <f>_xlfn.IFNA(IF(VLOOKUP($A214,nCino_DMW!$A$1:$AI$358,2,0)=0,"", VLOOKUP($A214,nCino_DMW!$A$1:$AI$358,2,0)),"")</f>
        <v>18, 0</v>
      </c>
      <c r="K214" t="str">
        <f>IFERROR(IF(VLOOKUP($A214,nCino_DMW!$A$1:$AI$358,22,0)="Y", "N", IF(VLOOKUP($A214,nCino_DMW!$A$1:$AI$358,22,0)="N",  "Y", "")),"")</f>
        <v>Y</v>
      </c>
      <c r="L214" t="str">
        <f>_xlfn.IFNA(IF(VLOOKUP($A214,nCino_DevProc!$A$2:$S$352,8,0)=TRUE(), "Y", "N"),"")</f>
        <v>N</v>
      </c>
      <c r="M214" t="str">
        <f>IFERROR(IF(VLOOKUP($A214,nCino_DevProc!$A$2:$S$352,18,0)=TRUE(), "E", IF(D214="Id", "P", IF(OR(LEFT(G214, 6) = "Lookup", LEFT(G214, 6) ="Master"), "F",""))),"")</f>
        <v/>
      </c>
      <c r="N214" t="str">
        <f>_xlfn.IFNA(IF(VLOOKUP($A214,nCino_DMW!$A$1:$AI$358,4,0)="System generated", "Y", "N"),"")</f>
        <v>N</v>
      </c>
      <c r="O214" t="str">
        <f>IF(LEFT(G214,6)="lookup", G214,IF(OR(D214=0, IFERROR(VLOOKUP($A214,nCino_DevProc!$A$2:$S$352,18,0),0)=0),"", VLOOKUP($A214,nCino_DevProc!$A$2:$S$352,18,0)))</f>
        <v/>
      </c>
      <c r="P214" t="str">
        <f>IF($B214="","",VLOOKUP($B214,'Object Info'!$A$2:$F$13,3,0))</f>
        <v>rskcsp_ds_spread_statement_period</v>
      </c>
      <c r="Q214" t="str">
        <f t="shared" si="61"/>
        <v>LLC_BI__Supplemental_Number_of_Periods__c</v>
      </c>
      <c r="R214" t="s">
        <v>158</v>
      </c>
      <c r="S214" t="str">
        <f t="shared" si="62"/>
        <v>Y</v>
      </c>
      <c r="T214" t="str">
        <f>IF($B214="","",VLOOKUP($B214,'Object Info'!$A$2:$F$13,4,0))</f>
        <v>rskcsp_ds_spread_statement_period_staging</v>
      </c>
      <c r="U214" t="str">
        <f t="shared" si="63"/>
        <v>LLC_BI__Supplemental_Number_of_Periods__c</v>
      </c>
      <c r="V214" t="str">
        <f>IF(OR(LEFT(H214,9)="reference", D214=""),"STRING",VLOOKUP($H214,'DataType Conversion'!$A$8:$I$37,3,0))</f>
        <v>DECIMAL</v>
      </c>
      <c r="W214" t="str">
        <f t="shared" si="64"/>
        <v/>
      </c>
      <c r="X214" t="str">
        <f t="shared" si="65"/>
        <v>Y</v>
      </c>
      <c r="Y214" t="str">
        <f t="shared" si="66"/>
        <v/>
      </c>
      <c r="Z214" t="str">
        <f t="shared" si="67"/>
        <v>N</v>
      </c>
      <c r="AA214" t="str">
        <f t="shared" si="68"/>
        <v/>
      </c>
      <c r="AB214" t="str">
        <f>IF($B214="","",VLOOKUP($B214,'Object Info'!$A$2:$F$13,5,0))</f>
        <v>rskcsp_ds_spread_statement_period_curated</v>
      </c>
      <c r="AC214" t="str">
        <f t="shared" si="69"/>
        <v>LLC_BI__Supplemental_Number_of_Periods__c</v>
      </c>
      <c r="AD214" t="str">
        <f t="shared" si="70"/>
        <v>DECIMAL</v>
      </c>
      <c r="AE214" t="str">
        <f t="shared" si="71"/>
        <v/>
      </c>
      <c r="AF214" t="str">
        <f t="shared" si="72"/>
        <v>Y</v>
      </c>
      <c r="AG214" t="str">
        <f t="shared" si="73"/>
        <v/>
      </c>
      <c r="AH214" t="str">
        <f t="shared" si="74"/>
        <v/>
      </c>
      <c r="AL214" t="str">
        <f>IF($B214="","",VLOOKUP($B214,'Object Info'!$A$2:$F$13,6,0))</f>
        <v>spread_statement_period</v>
      </c>
      <c r="AM214" t="str">
        <f t="shared" si="75"/>
        <v>Supplemental_Number_of_Periods</v>
      </c>
      <c r="AN214" t="str">
        <f t="shared" si="76"/>
        <v>DECIMAL</v>
      </c>
      <c r="AO214" t="str">
        <f t="shared" si="77"/>
        <v/>
      </c>
      <c r="AP214" t="str">
        <f t="shared" si="78"/>
        <v>Y</v>
      </c>
      <c r="AQ214" t="str">
        <f t="shared" si="79"/>
        <v/>
      </c>
    </row>
    <row r="215" spans="1:43" x14ac:dyDescent="0.25">
      <c r="A215" t="str">
        <f t="shared" si="60"/>
        <v>LLC_BI__Spread_Statement_Period__cLLC_BI__Supplemental_Source__c</v>
      </c>
      <c r="B215" t="s">
        <v>87</v>
      </c>
      <c r="C215" t="str">
        <f>_xlfn.IFNA(VLOOKUP($A215,nCino_DMW!$A$2:$AI$358,7,0),"")</f>
        <v>Spread Statement Period</v>
      </c>
      <c r="D215" t="s">
        <v>465</v>
      </c>
      <c r="E215" t="str">
        <f>_xlfn.IFNA(VLOOKUP($A215,nCino_DMW!$A$2:$AI$358,9,0),"")</f>
        <v>Supplemental Source</v>
      </c>
      <c r="F215" t="str">
        <f>_xlfn.IFNA(VLOOKUP($A215,nCino_DMW!$A$1:$AI$358,12,0),"")</f>
        <v>Users populate this optional picklist field as a reference with a supplemental source that differs from the original Source field.</v>
      </c>
      <c r="G215" t="str">
        <f>_xlfn.IFNA(IF(VLOOKUP($A215,nCino_DMW!$A$1:$AI$358,13,0)=0,"", VLOOKUP($A215,nCino_DMW!$A$1:$AI$358,13,0)),"")</f>
        <v>Picklist</v>
      </c>
      <c r="H215" t="str">
        <f>_xlfn.IFNA(IF(VLOOKUP($A215,nCino_DevProc!$A$2:$S$352,8,0)=0,"", VLOOKUP($A215,nCino_DevProc!$A$2:$S$352,8,0)),"")</f>
        <v>picklist</v>
      </c>
      <c r="I215" t="str">
        <f>_xlfn.IFNA(IF(VLOOKUP($A215,nCino_DMW!$A$1:$AI$358,2,0)=0,"", VLOOKUP($A215,nCino_DMW!$A$1:$AI$358,2,0)),"")</f>
        <v>See picklist options for lengths</v>
      </c>
      <c r="K215" t="str">
        <f>IFERROR(IF(VLOOKUP($A215,nCino_DMW!$A$1:$AI$358,22,0)="Y", "N", IF(VLOOKUP($A215,nCino_DMW!$A$1:$AI$358,22,0)="N",  "Y", "")),"")</f>
        <v>Y</v>
      </c>
      <c r="L215" t="str">
        <f>_xlfn.IFNA(IF(VLOOKUP($A215,nCino_DevProc!$A$2:$S$352,8,0)=TRUE(), "Y", "N"),"")</f>
        <v>N</v>
      </c>
      <c r="M215" t="str">
        <f>IFERROR(IF(VLOOKUP($A215,nCino_DevProc!$A$2:$S$352,18,0)=TRUE(), "E", IF(D215="Id", "P", IF(OR(LEFT(G215, 6) = "Lookup", LEFT(G215, 6) ="Master"), "F",""))),"")</f>
        <v/>
      </c>
      <c r="N215" t="str">
        <f>_xlfn.IFNA(IF(VLOOKUP($A215,nCino_DMW!$A$1:$AI$358,4,0)="System generated", "Y", "N"),"")</f>
        <v>N</v>
      </c>
      <c r="O215" t="str">
        <f>IF(LEFT(G215,6)="lookup", G215,IF(OR(D215=0, IFERROR(VLOOKUP($A215,nCino_DevProc!$A$2:$S$352,18,0),0)=0),"", VLOOKUP($A215,nCino_DevProc!$A$2:$S$352,18,0)))</f>
        <v/>
      </c>
      <c r="P215" t="str">
        <f>IF($B215="","",VLOOKUP($B215,'Object Info'!$A$2:$F$13,3,0))</f>
        <v>rskcsp_ds_spread_statement_period</v>
      </c>
      <c r="Q215" t="str">
        <f t="shared" si="61"/>
        <v>LLC_BI__Supplemental_Source__c</v>
      </c>
      <c r="R215" t="s">
        <v>158</v>
      </c>
      <c r="S215" t="str">
        <f t="shared" si="62"/>
        <v>Y</v>
      </c>
      <c r="T215" t="str">
        <f>IF($B215="","",VLOOKUP($B215,'Object Info'!$A$2:$F$13,4,0))</f>
        <v>rskcsp_ds_spread_statement_period_staging</v>
      </c>
      <c r="U215" t="str">
        <f t="shared" si="63"/>
        <v>LLC_BI__Supplemental_Source__c</v>
      </c>
      <c r="V215" t="str">
        <f>IF(OR(LEFT(H215,9)="reference", D215=""),"STRING",VLOOKUP($H215,'DataType Conversion'!$A$8:$I$37,3,0))</f>
        <v>STRING</v>
      </c>
      <c r="W215" t="str">
        <f t="shared" si="64"/>
        <v/>
      </c>
      <c r="X215" t="str">
        <f t="shared" si="65"/>
        <v>Y</v>
      </c>
      <c r="Y215" t="str">
        <f t="shared" si="66"/>
        <v/>
      </c>
      <c r="Z215" t="str">
        <f t="shared" si="67"/>
        <v>Y</v>
      </c>
      <c r="AA215" t="str">
        <f t="shared" si="68"/>
        <v/>
      </c>
      <c r="AB215" t="str">
        <f>IF($B215="","",VLOOKUP($B215,'Object Info'!$A$2:$F$13,5,0))</f>
        <v>rskcsp_ds_spread_statement_period_curated</v>
      </c>
      <c r="AC215" t="str">
        <f t="shared" si="69"/>
        <v>LLC_BI__Supplemental_Source__c</v>
      </c>
      <c r="AD215" t="str">
        <f t="shared" si="70"/>
        <v>STRING</v>
      </c>
      <c r="AE215" t="str">
        <f t="shared" si="71"/>
        <v/>
      </c>
      <c r="AF215" t="str">
        <f t="shared" si="72"/>
        <v>Y</v>
      </c>
      <c r="AG215" t="str">
        <f t="shared" si="73"/>
        <v/>
      </c>
      <c r="AH215" t="str">
        <f t="shared" si="74"/>
        <v/>
      </c>
      <c r="AL215" t="str">
        <f>IF($B215="","",VLOOKUP($B215,'Object Info'!$A$2:$F$13,6,0))</f>
        <v>spread_statement_period</v>
      </c>
      <c r="AM215" t="str">
        <f t="shared" si="75"/>
        <v>Supplemental_Source</v>
      </c>
      <c r="AN215" t="str">
        <f t="shared" si="76"/>
        <v>STRING</v>
      </c>
      <c r="AO215" t="str">
        <f t="shared" si="77"/>
        <v/>
      </c>
      <c r="AP215" t="str">
        <f t="shared" si="78"/>
        <v>Y</v>
      </c>
      <c r="AQ215" t="str">
        <f t="shared" si="79"/>
        <v/>
      </c>
    </row>
    <row r="216" spans="1:43" x14ac:dyDescent="0.25">
      <c r="A216" t="str">
        <f t="shared" si="60"/>
        <v>LLC_BI__Spread_Statement_Period__cLLC_BI__Supplemental_Statement_Date__c</v>
      </c>
      <c r="B216" t="s">
        <v>87</v>
      </c>
      <c r="C216" t="str">
        <f>_xlfn.IFNA(VLOOKUP($A216,nCino_DMW!$A$2:$AI$358,7,0),"")</f>
        <v>Spread Statement Period</v>
      </c>
      <c r="D216" t="s">
        <v>468</v>
      </c>
      <c r="E216" t="str">
        <f>_xlfn.IFNA(VLOOKUP($A216,nCino_DMW!$A$2:$AI$358,9,0),"")</f>
        <v>Supplemental Statement Date</v>
      </c>
      <c r="F216" t="str">
        <f>_xlfn.IFNA(VLOOKUP($A216,nCino_DMW!$A$1:$AI$358,12,0),"")</f>
        <v>Users populate this optional date field as a reference with a supplemental statement date that differs from the original Statement Date field.</v>
      </c>
      <c r="G216" t="str">
        <f>_xlfn.IFNA(IF(VLOOKUP($A216,nCino_DMW!$A$1:$AI$358,13,0)=0,"", VLOOKUP($A216,nCino_DMW!$A$1:$AI$358,13,0)),"")</f>
        <v>Date</v>
      </c>
      <c r="H216" t="str">
        <f>_xlfn.IFNA(IF(VLOOKUP($A216,nCino_DevProc!$A$2:$S$352,8,0)=0,"", VLOOKUP($A216,nCino_DevProc!$A$2:$S$352,8,0)),"")</f>
        <v>date</v>
      </c>
      <c r="I216" t="str">
        <f>_xlfn.IFNA(IF(VLOOKUP($A216,nCino_DMW!$A$1:$AI$358,2,0)=0,"", VLOOKUP($A216,nCino_DMW!$A$1:$AI$358,2,0)),"")</f>
        <v/>
      </c>
      <c r="K216" t="str">
        <f>IFERROR(IF(VLOOKUP($A216,nCino_DMW!$A$1:$AI$358,22,0)="Y", "N", IF(VLOOKUP($A216,nCino_DMW!$A$1:$AI$358,22,0)="N",  "Y", "")),"")</f>
        <v>Y</v>
      </c>
      <c r="L216" t="str">
        <f>_xlfn.IFNA(IF(VLOOKUP($A216,nCino_DevProc!$A$2:$S$352,8,0)=TRUE(), "Y", "N"),"")</f>
        <v>N</v>
      </c>
      <c r="M216" t="str">
        <f>IFERROR(IF(VLOOKUP($A216,nCino_DevProc!$A$2:$S$352,18,0)=TRUE(), "E", IF(D216="Id", "P", IF(OR(LEFT(G216, 6) = "Lookup", LEFT(G216, 6) ="Master"), "F",""))),"")</f>
        <v/>
      </c>
      <c r="N216" t="str">
        <f>_xlfn.IFNA(IF(VLOOKUP($A216,nCino_DMW!$A$1:$AI$358,4,0)="System generated", "Y", "N"),"")</f>
        <v>N</v>
      </c>
      <c r="O216" t="str">
        <f>IF(LEFT(G216,6)="lookup", G216,IF(OR(D216=0, IFERROR(VLOOKUP($A216,nCino_DevProc!$A$2:$S$352,18,0),0)=0),"", VLOOKUP($A216,nCino_DevProc!$A$2:$S$352,18,0)))</f>
        <v/>
      </c>
      <c r="P216" t="str">
        <f>IF($B216="","",VLOOKUP($B216,'Object Info'!$A$2:$F$13,3,0))</f>
        <v>rskcsp_ds_spread_statement_period</v>
      </c>
      <c r="Q216" t="str">
        <f t="shared" si="61"/>
        <v>LLC_BI__Supplemental_Statement_Date__c</v>
      </c>
      <c r="R216" t="s">
        <v>158</v>
      </c>
      <c r="S216" t="str">
        <f t="shared" si="62"/>
        <v>Y</v>
      </c>
      <c r="T216" t="str">
        <f>IF($B216="","",VLOOKUP($B216,'Object Info'!$A$2:$F$13,4,0))</f>
        <v>rskcsp_ds_spread_statement_period_staging</v>
      </c>
      <c r="U216" t="str">
        <f t="shared" si="63"/>
        <v>LLC_BI__Supplemental_Statement_Date__c</v>
      </c>
      <c r="V216" t="str">
        <f>IF(OR(LEFT(H216,9)="reference", D216=""),"STRING",VLOOKUP($H216,'DataType Conversion'!$A$8:$I$37,3,0))</f>
        <v>DATE</v>
      </c>
      <c r="W216" t="str">
        <f t="shared" si="64"/>
        <v/>
      </c>
      <c r="X216" t="str">
        <f t="shared" si="65"/>
        <v>Y</v>
      </c>
      <c r="Y216" t="str">
        <f t="shared" si="66"/>
        <v/>
      </c>
      <c r="Z216" t="str">
        <f t="shared" si="67"/>
        <v>N</v>
      </c>
      <c r="AA216" t="str">
        <f t="shared" si="68"/>
        <v/>
      </c>
      <c r="AB216" t="str">
        <f>IF($B216="","",VLOOKUP($B216,'Object Info'!$A$2:$F$13,5,0))</f>
        <v>rskcsp_ds_spread_statement_period_curated</v>
      </c>
      <c r="AC216" t="str">
        <f t="shared" si="69"/>
        <v>LLC_BI__Supplemental_Statement_Date__c</v>
      </c>
      <c r="AD216" t="str">
        <f t="shared" si="70"/>
        <v>DATE</v>
      </c>
      <c r="AE216" t="str">
        <f t="shared" si="71"/>
        <v/>
      </c>
      <c r="AF216" t="str">
        <f t="shared" si="72"/>
        <v>Y</v>
      </c>
      <c r="AG216" t="str">
        <f t="shared" si="73"/>
        <v/>
      </c>
      <c r="AH216" t="str">
        <f t="shared" si="74"/>
        <v/>
      </c>
      <c r="AL216" t="str">
        <f>IF($B216="","",VLOOKUP($B216,'Object Info'!$A$2:$F$13,6,0))</f>
        <v>spread_statement_period</v>
      </c>
      <c r="AM216" t="str">
        <f t="shared" si="75"/>
        <v>Supplemental_Statement_Date</v>
      </c>
      <c r="AN216" t="str">
        <f t="shared" si="76"/>
        <v>DATE</v>
      </c>
      <c r="AO216" t="str">
        <f t="shared" si="77"/>
        <v/>
      </c>
      <c r="AP216" t="str">
        <f t="shared" si="78"/>
        <v>Y</v>
      </c>
      <c r="AQ216" t="str">
        <f t="shared" si="79"/>
        <v/>
      </c>
    </row>
    <row r="217" spans="1:43" x14ac:dyDescent="0.25">
      <c r="A217" t="str">
        <f t="shared" si="60"/>
        <v>LLC_BI__Spread_Statement_Period__cLLC_BI__Trailing_Interim_TTM_Period__c</v>
      </c>
      <c r="B217" t="s">
        <v>87</v>
      </c>
      <c r="C217" t="str">
        <f>_xlfn.IFNA(VLOOKUP($A217,nCino_DMW!$A$2:$AI$358,7,0),"")</f>
        <v>Spread Statement Period</v>
      </c>
      <c r="D217" t="s">
        <v>419</v>
      </c>
      <c r="E217" t="str">
        <f>_xlfn.IFNA(VLOOKUP($A217,nCino_DMW!$A$2:$AI$358,9,0),"")</f>
        <v>Trailing Interim TTM Period</v>
      </c>
      <c r="F217" t="str">
        <f>_xlfn.IFNA(VLOOKUP($A217,nCino_DMW!$A$1:$AI$358,12,0),"")</f>
        <v>The latest interim period to be used in a trailing twelve month calculation.</v>
      </c>
      <c r="G217" t="str">
        <f>_xlfn.IFNA(IF(VLOOKUP($A217,nCino_DMW!$A$1:$AI$358,13,0)=0,"", VLOOKUP($A217,nCino_DMW!$A$1:$AI$358,13,0)),"")</f>
        <v>Lookup(Spread Statement Period)</v>
      </c>
      <c r="H217" t="str">
        <f>_xlfn.IFNA(IF(VLOOKUP($A217,nCino_DevProc!$A$2:$S$352,8,0)=0,"", VLOOKUP($A217,nCino_DevProc!$A$2:$S$352,8,0)),"")</f>
        <v>reference(LLC_BI__Spread_Statement_Period__c)</v>
      </c>
      <c r="I217">
        <f>_xlfn.IFNA(IF(VLOOKUP($A217,nCino_DMW!$A$1:$AI$358,2,0)=0,"", VLOOKUP($A217,nCino_DMW!$A$1:$AI$358,2,0)),"")</f>
        <v>18</v>
      </c>
      <c r="K217" t="str">
        <f>IFERROR(IF(VLOOKUP($A217,nCino_DMW!$A$1:$AI$358,22,0)="Y", "N", IF(VLOOKUP($A217,nCino_DMW!$A$1:$AI$358,22,0)="N",  "Y", "")),"")</f>
        <v>Y</v>
      </c>
      <c r="L217" t="str">
        <f>_xlfn.IFNA(IF(VLOOKUP($A217,nCino_DevProc!$A$2:$S$352,8,0)=TRUE(), "Y", "N"),"")</f>
        <v>N</v>
      </c>
      <c r="M217" t="str">
        <f>IFERROR(IF(VLOOKUP($A217,nCino_DevProc!$A$2:$S$352,18,0)=TRUE(), "E", IF(D217="Id", "P", IF(OR(LEFT(G217, 6) = "Lookup", LEFT(G217, 6) ="Master"), "F",""))),"")</f>
        <v>F</v>
      </c>
      <c r="N217" t="str">
        <f>_xlfn.IFNA(IF(VLOOKUP($A217,nCino_DMW!$A$1:$AI$358,4,0)="System generated", "Y", "N"),"")</f>
        <v>N</v>
      </c>
      <c r="O217" t="str">
        <f>IF(LEFT(G217,6)="lookup", G217,IF(OR(D217=0, IFERROR(VLOOKUP($A217,nCino_DevProc!$A$2:$S$352,18,0),0)=0),"", VLOOKUP($A217,nCino_DevProc!$A$2:$S$352,18,0)))</f>
        <v>Lookup(Spread Statement Period)</v>
      </c>
      <c r="P217" t="str">
        <f>IF($B217="","",VLOOKUP($B217,'Object Info'!$A$2:$F$13,3,0))</f>
        <v>rskcsp_ds_spread_statement_period</v>
      </c>
      <c r="Q217" t="str">
        <f t="shared" si="61"/>
        <v>LLC_BI__Trailing_Interim_TTM_Period__c</v>
      </c>
      <c r="R217" t="s">
        <v>158</v>
      </c>
      <c r="S217" t="str">
        <f t="shared" si="62"/>
        <v>Y</v>
      </c>
      <c r="T217" t="str">
        <f>IF($B217="","",VLOOKUP($B217,'Object Info'!$A$2:$F$13,4,0))</f>
        <v>rskcsp_ds_spread_statement_period_staging</v>
      </c>
      <c r="U217" t="str">
        <f t="shared" si="63"/>
        <v>LLC_BI__Trailing_Interim_TTM_Period__c</v>
      </c>
      <c r="V217" t="str">
        <f>IF(OR(LEFT(H217,9)="reference", D217=""),"STRING",VLOOKUP($H217,'DataType Conversion'!$A$8:$I$37,3,0))</f>
        <v>STRING</v>
      </c>
      <c r="W217" t="str">
        <f t="shared" si="64"/>
        <v/>
      </c>
      <c r="X217" t="str">
        <f t="shared" si="65"/>
        <v>Y</v>
      </c>
      <c r="Y217" t="str">
        <f t="shared" si="66"/>
        <v/>
      </c>
      <c r="Z217" t="str">
        <f t="shared" si="67"/>
        <v>N</v>
      </c>
      <c r="AA217" t="str">
        <f t="shared" si="68"/>
        <v/>
      </c>
      <c r="AB217" t="str">
        <f>IF($B217="","",VLOOKUP($B217,'Object Info'!$A$2:$F$13,5,0))</f>
        <v>rskcsp_ds_spread_statement_period_curated</v>
      </c>
      <c r="AC217" t="str">
        <f t="shared" si="69"/>
        <v>LLC_BI__Trailing_Interim_TTM_Period__c</v>
      </c>
      <c r="AD217" t="str">
        <f t="shared" si="70"/>
        <v>STRING</v>
      </c>
      <c r="AE217" t="str">
        <f t="shared" si="71"/>
        <v/>
      </c>
      <c r="AF217" t="str">
        <f t="shared" si="72"/>
        <v>Y</v>
      </c>
      <c r="AG217" t="str">
        <f t="shared" si="73"/>
        <v>F</v>
      </c>
      <c r="AH217" t="str">
        <f t="shared" si="74"/>
        <v/>
      </c>
      <c r="AL217" t="str">
        <f>IF($B217="","",VLOOKUP($B217,'Object Info'!$A$2:$F$13,6,0))</f>
        <v>spread_statement_period</v>
      </c>
      <c r="AM217" t="str">
        <f t="shared" si="75"/>
        <v>Trailing_Interim_TTM_Period</v>
      </c>
      <c r="AN217" t="str">
        <f t="shared" si="76"/>
        <v>STRING</v>
      </c>
      <c r="AO217" t="str">
        <f t="shared" si="77"/>
        <v/>
      </c>
      <c r="AP217" t="str">
        <f t="shared" si="78"/>
        <v>Y</v>
      </c>
      <c r="AQ217" t="str">
        <f t="shared" si="79"/>
        <v>F</v>
      </c>
    </row>
    <row r="218" spans="1:43" x14ac:dyDescent="0.25">
      <c r="A218" t="str">
        <f t="shared" si="60"/>
        <v>LLC_BI__Spread_Statement_Period__cLLC_BI__Type__c</v>
      </c>
      <c r="B218" t="s">
        <v>87</v>
      </c>
      <c r="C218" t="str">
        <f>_xlfn.IFNA(VLOOKUP($A218,nCino_DMW!$A$2:$AI$358,7,0),"")</f>
        <v>Spread Statement Period</v>
      </c>
      <c r="D218" t="s">
        <v>275</v>
      </c>
      <c r="E218" t="str">
        <f>_xlfn.IFNA(VLOOKUP($A218,nCino_DMW!$A$2:$AI$358,9,0),"")</f>
        <v>Type</v>
      </c>
      <c r="F218" t="str">
        <f>_xlfn.IFNA(VLOOKUP($A218,nCino_DMW!$A$1:$AI$358,12,0),"")</f>
        <v>This field is used to determine whether or not this is a Trailing Twelve Month or Standard Period</v>
      </c>
      <c r="G218" t="str">
        <f>_xlfn.IFNA(IF(VLOOKUP($A218,nCino_DMW!$A$1:$AI$358,13,0)=0,"", VLOOKUP($A218,nCino_DMW!$A$1:$AI$358,13,0)),"")</f>
        <v>Picklist</v>
      </c>
      <c r="H218" t="str">
        <f>_xlfn.IFNA(IF(VLOOKUP($A218,nCino_DevProc!$A$2:$S$352,8,0)=0,"", VLOOKUP($A218,nCino_DevProc!$A$2:$S$352,8,0)),"")</f>
        <v>picklist</v>
      </c>
      <c r="I218" t="str">
        <f>_xlfn.IFNA(IF(VLOOKUP($A218,nCino_DMW!$A$1:$AI$358,2,0)=0,"", VLOOKUP($A218,nCino_DMW!$A$1:$AI$358,2,0)),"")</f>
        <v>See picklist options for lengths</v>
      </c>
      <c r="K218" t="str">
        <f>IFERROR(IF(VLOOKUP($A218,nCino_DMW!$A$1:$AI$358,22,0)="Y", "N", IF(VLOOKUP($A218,nCino_DMW!$A$1:$AI$358,22,0)="N",  "Y", "")),"")</f>
        <v>Y</v>
      </c>
      <c r="L218" t="str">
        <f>_xlfn.IFNA(IF(VLOOKUP($A218,nCino_DevProc!$A$2:$S$352,8,0)=TRUE(), "Y", "N"),"")</f>
        <v>N</v>
      </c>
      <c r="M218" t="str">
        <f>IFERROR(IF(VLOOKUP($A218,nCino_DevProc!$A$2:$S$352,18,0)=TRUE(), "E", IF(D218="Id", "P", IF(OR(LEFT(G218, 6) = "Lookup", LEFT(G218, 6) ="Master"), "F",""))),"")</f>
        <v/>
      </c>
      <c r="N218" t="str">
        <f>_xlfn.IFNA(IF(VLOOKUP($A218,nCino_DMW!$A$1:$AI$358,4,0)="System generated", "Y", "N"),"")</f>
        <v>N</v>
      </c>
      <c r="O218" t="str">
        <f>IF(LEFT(G218,6)="lookup", G218,IF(OR(D218=0, IFERROR(VLOOKUP($A218,nCino_DevProc!$A$2:$S$352,18,0),0)=0),"", VLOOKUP($A218,nCino_DevProc!$A$2:$S$352,18,0)))</f>
        <v/>
      </c>
      <c r="P218" t="str">
        <f>IF($B218="","",VLOOKUP($B218,'Object Info'!$A$2:$F$13,3,0))</f>
        <v>rskcsp_ds_spread_statement_period</v>
      </c>
      <c r="Q218" t="str">
        <f t="shared" si="61"/>
        <v>LLC_BI__Type__c</v>
      </c>
      <c r="R218" t="s">
        <v>158</v>
      </c>
      <c r="S218" t="str">
        <f t="shared" si="62"/>
        <v>Y</v>
      </c>
      <c r="T218" t="str">
        <f>IF($B218="","",VLOOKUP($B218,'Object Info'!$A$2:$F$13,4,0))</f>
        <v>rskcsp_ds_spread_statement_period_staging</v>
      </c>
      <c r="U218" t="str">
        <f t="shared" si="63"/>
        <v>LLC_BI__Type__c</v>
      </c>
      <c r="V218" t="str">
        <f>IF(OR(LEFT(H218,9)="reference", D218=""),"STRING",VLOOKUP($H218,'DataType Conversion'!$A$8:$I$37,3,0))</f>
        <v>STRING</v>
      </c>
      <c r="W218" t="str">
        <f t="shared" si="64"/>
        <v/>
      </c>
      <c r="X218" t="str">
        <f t="shared" si="65"/>
        <v>Y</v>
      </c>
      <c r="Y218" t="str">
        <f t="shared" si="66"/>
        <v/>
      </c>
      <c r="Z218" t="str">
        <f t="shared" si="67"/>
        <v>Y</v>
      </c>
      <c r="AA218" t="str">
        <f t="shared" si="68"/>
        <v/>
      </c>
      <c r="AB218" t="str">
        <f>IF($B218="","",VLOOKUP($B218,'Object Info'!$A$2:$F$13,5,0))</f>
        <v>rskcsp_ds_spread_statement_period_curated</v>
      </c>
      <c r="AC218" t="str">
        <f t="shared" si="69"/>
        <v>LLC_BI__Type__c</v>
      </c>
      <c r="AD218" t="str">
        <f t="shared" si="70"/>
        <v>STRING</v>
      </c>
      <c r="AE218" t="str">
        <f t="shared" si="71"/>
        <v/>
      </c>
      <c r="AF218" t="str">
        <f t="shared" si="72"/>
        <v>Y</v>
      </c>
      <c r="AG218" t="str">
        <f t="shared" si="73"/>
        <v/>
      </c>
      <c r="AH218" t="str">
        <f t="shared" si="74"/>
        <v/>
      </c>
      <c r="AL218" t="str">
        <f>IF($B218="","",VLOOKUP($B218,'Object Info'!$A$2:$F$13,6,0))</f>
        <v>spread_statement_period</v>
      </c>
      <c r="AM218" t="str">
        <f t="shared" si="75"/>
        <v>Type</v>
      </c>
      <c r="AN218" t="str">
        <f t="shared" si="76"/>
        <v>STRING</v>
      </c>
      <c r="AO218" t="str">
        <f t="shared" si="77"/>
        <v/>
      </c>
      <c r="AP218" t="str">
        <f t="shared" si="78"/>
        <v>Y</v>
      </c>
      <c r="AQ218" t="str">
        <f t="shared" si="79"/>
        <v/>
      </c>
    </row>
    <row r="219" spans="1:43" x14ac:dyDescent="0.25">
      <c r="A219" t="str">
        <f t="shared" si="60"/>
        <v>LLC_BI__Spread_Statement_Period__cLLC_BI__Unmapped_Values__c</v>
      </c>
      <c r="B219" t="s">
        <v>87</v>
      </c>
      <c r="C219" t="str">
        <f>_xlfn.IFNA(VLOOKUP($A219,nCino_DMW!$A$2:$AI$358,7,0),"")</f>
        <v>Spread Statement Period</v>
      </c>
      <c r="D219" t="s">
        <v>433</v>
      </c>
      <c r="E219" t="str">
        <f>_xlfn.IFNA(VLOOKUP($A219,nCino_DMW!$A$2:$AI$358,9,0),"")</f>
        <v>Unmapped Values</v>
      </c>
      <c r="F219" t="str">
        <f>_xlfn.IFNA(VLOOKUP($A219,nCino_DMW!$A$1:$AI$358,12,0),"")</f>
        <v>The system populates this long text field with incoming Spreads values passed to the Credit Analysis integration endpoint and serves as a temporary data storage mechanism. The system stores the Spreads values until users map all pending fields.</v>
      </c>
      <c r="G219" t="str">
        <f>_xlfn.IFNA(IF(VLOOKUP($A219,nCino_DMW!$A$1:$AI$358,13,0)=0,"", VLOOKUP($A219,nCino_DMW!$A$1:$AI$358,13,0)),"")</f>
        <v>Long Text Area</v>
      </c>
      <c r="H219" t="str">
        <f>_xlfn.IFNA(IF(VLOOKUP($A219,nCino_DevProc!$A$2:$S$352,8,0)=0,"", VLOOKUP($A219,nCino_DevProc!$A$2:$S$352,8,0)),"")</f>
        <v>textarea</v>
      </c>
      <c r="I219">
        <f>_xlfn.IFNA(IF(VLOOKUP($A219,nCino_DMW!$A$1:$AI$358,2,0)=0,"", VLOOKUP($A219,nCino_DMW!$A$1:$AI$358,2,0)),"")</f>
        <v>32768</v>
      </c>
      <c r="K219" t="str">
        <f>IFERROR(IF(VLOOKUP($A219,nCino_DMW!$A$1:$AI$358,22,0)="Y", "N", IF(VLOOKUP($A219,nCino_DMW!$A$1:$AI$358,22,0)="N",  "Y", "")),"")</f>
        <v>Y</v>
      </c>
      <c r="L219" t="str">
        <f>_xlfn.IFNA(IF(VLOOKUP($A219,nCino_DevProc!$A$2:$S$352,8,0)=TRUE(), "Y", "N"),"")</f>
        <v>N</v>
      </c>
      <c r="M219" t="str">
        <f>IFERROR(IF(VLOOKUP($A219,nCino_DevProc!$A$2:$S$352,18,0)=TRUE(), "E", IF(D219="Id", "P", IF(OR(LEFT(G219, 6) = "Lookup", LEFT(G219, 6) ="Master"), "F",""))),"")</f>
        <v/>
      </c>
      <c r="N219" t="str">
        <f>_xlfn.IFNA(IF(VLOOKUP($A219,nCino_DMW!$A$1:$AI$358,4,0)="System generated", "Y", "N"),"")</f>
        <v>N</v>
      </c>
      <c r="O219" t="str">
        <f>IF(LEFT(G219,6)="lookup", G219,IF(OR(D219=0, IFERROR(VLOOKUP($A219,nCino_DevProc!$A$2:$S$352,18,0),0)=0),"", VLOOKUP($A219,nCino_DevProc!$A$2:$S$352,18,0)))</f>
        <v/>
      </c>
      <c r="P219" t="str">
        <f>IF($B219="","",VLOOKUP($B219,'Object Info'!$A$2:$F$13,3,0))</f>
        <v>rskcsp_ds_spread_statement_period</v>
      </c>
      <c r="Q219" t="str">
        <f t="shared" si="61"/>
        <v>LLC_BI__Unmapped_Values__c</v>
      </c>
      <c r="R219" t="s">
        <v>158</v>
      </c>
      <c r="S219" t="str">
        <f t="shared" si="62"/>
        <v>Y</v>
      </c>
      <c r="T219" t="str">
        <f>IF($B219="","",VLOOKUP($B219,'Object Info'!$A$2:$F$13,4,0))</f>
        <v>rskcsp_ds_spread_statement_period_staging</v>
      </c>
      <c r="U219" t="str">
        <f t="shared" si="63"/>
        <v>LLC_BI__Unmapped_Values__c</v>
      </c>
      <c r="V219" t="str">
        <f>IF(OR(LEFT(H219,9)="reference", D219=""),"STRING",VLOOKUP($H219,'DataType Conversion'!$A$8:$I$37,3,0))</f>
        <v>STRING</v>
      </c>
      <c r="W219" t="str">
        <f t="shared" si="64"/>
        <v/>
      </c>
      <c r="X219" t="str">
        <f t="shared" si="65"/>
        <v>Y</v>
      </c>
      <c r="Y219" t="str">
        <f t="shared" si="66"/>
        <v/>
      </c>
      <c r="Z219" t="str">
        <f t="shared" si="67"/>
        <v>N</v>
      </c>
      <c r="AA219" t="str">
        <f t="shared" si="68"/>
        <v/>
      </c>
      <c r="AB219" t="str">
        <f>IF($B219="","",VLOOKUP($B219,'Object Info'!$A$2:$F$13,5,0))</f>
        <v>rskcsp_ds_spread_statement_period_curated</v>
      </c>
      <c r="AC219" t="str">
        <f t="shared" si="69"/>
        <v>LLC_BI__Unmapped_Values__c</v>
      </c>
      <c r="AD219" t="str">
        <f t="shared" si="70"/>
        <v>STRING</v>
      </c>
      <c r="AE219" t="str">
        <f t="shared" si="71"/>
        <v/>
      </c>
      <c r="AF219" t="str">
        <f t="shared" si="72"/>
        <v>Y</v>
      </c>
      <c r="AG219" t="str">
        <f t="shared" si="73"/>
        <v/>
      </c>
      <c r="AH219" t="str">
        <f t="shared" si="74"/>
        <v/>
      </c>
      <c r="AL219" t="str">
        <f>IF($B219="","",VLOOKUP($B219,'Object Info'!$A$2:$F$13,6,0))</f>
        <v>spread_statement_period</v>
      </c>
      <c r="AM219" t="str">
        <f t="shared" si="75"/>
        <v>Unmapped_Values</v>
      </c>
      <c r="AN219" t="str">
        <f t="shared" si="76"/>
        <v>STRING</v>
      </c>
      <c r="AO219" t="str">
        <f t="shared" si="77"/>
        <v/>
      </c>
      <c r="AP219" t="str">
        <f t="shared" si="78"/>
        <v>Y</v>
      </c>
      <c r="AQ219" t="str">
        <f t="shared" si="79"/>
        <v/>
      </c>
    </row>
    <row r="220" spans="1:43" x14ac:dyDescent="0.25">
      <c r="A220" t="str">
        <f t="shared" si="60"/>
        <v>LLC_BI__Spread_Statement_Period__cLLC_BI__Year__c</v>
      </c>
      <c r="B220" t="s">
        <v>87</v>
      </c>
      <c r="C220" t="str">
        <f>_xlfn.IFNA(VLOOKUP($A220,nCino_DMW!$A$2:$AI$358,7,0),"")</f>
        <v>Spread Statement Period</v>
      </c>
      <c r="D220" t="s">
        <v>376</v>
      </c>
      <c r="E220" t="str">
        <f>_xlfn.IFNA(VLOOKUP($A220,nCino_DMW!$A$2:$AI$358,9,0),"")</f>
        <v>Year</v>
      </c>
      <c r="F220" t="str">
        <f>_xlfn.IFNA(VLOOKUP($A220,nCino_DMW!$A$1:$AI$358,12,0),"")</f>
        <v>This field is required. This field is populated automatically. It is the year of the statement date selected.</v>
      </c>
      <c r="G220" t="str">
        <f>_xlfn.IFNA(IF(VLOOKUP($A220,nCino_DMW!$A$1:$AI$358,13,0)=0,"", VLOOKUP($A220,nCino_DMW!$A$1:$AI$358,13,0)),"")</f>
        <v>Number</v>
      </c>
      <c r="H220" t="str">
        <f>_xlfn.IFNA(IF(VLOOKUP($A220,nCino_DevProc!$A$2:$S$352,8,0)=0,"", VLOOKUP($A220,nCino_DevProc!$A$2:$S$352,8,0)),"")</f>
        <v>double</v>
      </c>
      <c r="I220" t="str">
        <f>_xlfn.IFNA(IF(VLOOKUP($A220,nCino_DMW!$A$1:$AI$358,2,0)=0,"", VLOOKUP($A220,nCino_DMW!$A$1:$AI$358,2,0)),"")</f>
        <v>18, 0</v>
      </c>
      <c r="K220" t="str">
        <f>IFERROR(IF(VLOOKUP($A220,nCino_DMW!$A$1:$AI$358,22,0)="Y", "N", IF(VLOOKUP($A220,nCino_DMW!$A$1:$AI$358,22,0)="N",  "Y", "")),"")</f>
        <v>N</v>
      </c>
      <c r="L220" t="str">
        <f>_xlfn.IFNA(IF(VLOOKUP($A220,nCino_DevProc!$A$2:$S$352,8,0)=TRUE(), "Y", "N"),"")</f>
        <v>N</v>
      </c>
      <c r="M220" t="str">
        <f>IFERROR(IF(VLOOKUP($A220,nCino_DevProc!$A$2:$S$352,18,0)=TRUE(), "E", IF(D220="Id", "P", IF(OR(LEFT(G220, 6) = "Lookup", LEFT(G220, 6) ="Master"), "F",""))),"")</f>
        <v/>
      </c>
      <c r="N220" t="str">
        <f>_xlfn.IFNA(IF(VLOOKUP($A220,nCino_DMW!$A$1:$AI$358,4,0)="System generated", "Y", "N"),"")</f>
        <v>N</v>
      </c>
      <c r="O220" t="str">
        <f>IF(LEFT(G220,6)="lookup", G220,IF(OR(D220=0, IFERROR(VLOOKUP($A220,nCino_DevProc!$A$2:$S$352,18,0),0)=0),"", VLOOKUP($A220,nCino_DevProc!$A$2:$S$352,18,0)))</f>
        <v/>
      </c>
      <c r="P220" t="str">
        <f>IF($B220="","",VLOOKUP($B220,'Object Info'!$A$2:$F$13,3,0))</f>
        <v>rskcsp_ds_spread_statement_period</v>
      </c>
      <c r="Q220" t="str">
        <f t="shared" si="61"/>
        <v>LLC_BI__Year__c</v>
      </c>
      <c r="R220" t="s">
        <v>158</v>
      </c>
      <c r="S220" t="str">
        <f t="shared" si="62"/>
        <v>Y</v>
      </c>
      <c r="T220" t="str">
        <f>IF($B220="","",VLOOKUP($B220,'Object Info'!$A$2:$F$13,4,0))</f>
        <v>rskcsp_ds_spread_statement_period_staging</v>
      </c>
      <c r="U220" t="str">
        <f t="shared" si="63"/>
        <v>LLC_BI__Year__c</v>
      </c>
      <c r="V220" t="str">
        <f>IF(OR(LEFT(H220,9)="reference", D220=""),"STRING",VLOOKUP($H220,'DataType Conversion'!$A$8:$I$37,3,0))</f>
        <v>DECIMAL</v>
      </c>
      <c r="W220" t="str">
        <f t="shared" si="64"/>
        <v/>
      </c>
      <c r="X220" t="str">
        <f t="shared" si="65"/>
        <v>Y</v>
      </c>
      <c r="Y220" t="str">
        <f t="shared" si="66"/>
        <v/>
      </c>
      <c r="Z220" t="str">
        <f t="shared" si="67"/>
        <v>N</v>
      </c>
      <c r="AA220" t="str">
        <f t="shared" si="68"/>
        <v/>
      </c>
      <c r="AB220" t="str">
        <f>IF($B220="","",VLOOKUP($B220,'Object Info'!$A$2:$F$13,5,0))</f>
        <v>rskcsp_ds_spread_statement_period_curated</v>
      </c>
      <c r="AC220" t="str">
        <f t="shared" si="69"/>
        <v>LLC_BI__Year__c</v>
      </c>
      <c r="AD220" t="str">
        <f t="shared" si="70"/>
        <v>DECIMAL</v>
      </c>
      <c r="AE220" t="str">
        <f t="shared" si="71"/>
        <v/>
      </c>
      <c r="AF220" t="str">
        <f t="shared" si="72"/>
        <v>Y</v>
      </c>
      <c r="AG220" t="str">
        <f t="shared" si="73"/>
        <v/>
      </c>
      <c r="AH220" t="str">
        <f t="shared" si="74"/>
        <v/>
      </c>
      <c r="AL220" t="str">
        <f>IF($B220="","",VLOOKUP($B220,'Object Info'!$A$2:$F$13,6,0))</f>
        <v>spread_statement_period</v>
      </c>
      <c r="AM220" t="str">
        <f t="shared" si="75"/>
        <v>Year</v>
      </c>
      <c r="AN220" t="str">
        <f t="shared" si="76"/>
        <v>DECIMAL</v>
      </c>
      <c r="AO220" t="str">
        <f t="shared" si="77"/>
        <v/>
      </c>
      <c r="AP220" t="str">
        <f t="shared" si="78"/>
        <v>Y</v>
      </c>
      <c r="AQ220" t="str">
        <f t="shared" si="79"/>
        <v/>
      </c>
    </row>
    <row r="221" spans="1:43" x14ac:dyDescent="0.25">
      <c r="A221" t="str">
        <f t="shared" si="60"/>
        <v>LLC_BI__Spread_Statement_Period__cLLC_BI__Year_Hidden_In_Global__c</v>
      </c>
      <c r="B221" t="s">
        <v>87</v>
      </c>
      <c r="C221" t="str">
        <f>_xlfn.IFNA(VLOOKUP($A221,nCino_DMW!$A$2:$AI$358,7,0),"")</f>
        <v>Spread Statement Period</v>
      </c>
      <c r="D221" t="s">
        <v>426</v>
      </c>
      <c r="E221" t="str">
        <f>_xlfn.IFNA(VLOOKUP($A221,nCino_DMW!$A$2:$AI$358,9,0),"")</f>
        <v>Year Hidden In Global</v>
      </c>
      <c r="F221" t="str">
        <f>_xlfn.IFNA(VLOOKUP($A221,nCino_DMW!$A$1:$AI$358,12,0),"")</f>
        <v>This field is altered by the global analysis UI, used to determine whether or not to show period associated periods of the same year in global analysis view</v>
      </c>
      <c r="G221" t="str">
        <f>_xlfn.IFNA(IF(VLOOKUP($A221,nCino_DMW!$A$1:$AI$358,13,0)=0,"", VLOOKUP($A221,nCino_DMW!$A$1:$AI$358,13,0)),"")</f>
        <v>Checkbox</v>
      </c>
      <c r="H221" t="str">
        <f>_xlfn.IFNA(IF(VLOOKUP($A221,nCino_DevProc!$A$2:$S$352,8,0)=0,"", VLOOKUP($A221,nCino_DevProc!$A$2:$S$352,8,0)),"")</f>
        <v>boolean</v>
      </c>
      <c r="I221" t="str">
        <f>_xlfn.IFNA(IF(VLOOKUP($A221,nCino_DMW!$A$1:$AI$358,2,0)=0,"", VLOOKUP($A221,nCino_DMW!$A$1:$AI$358,2,0)),"")</f>
        <v>Boolean (True/False)</v>
      </c>
      <c r="K221" t="str">
        <f>IFERROR(IF(VLOOKUP($A221,nCino_DMW!$A$1:$AI$358,22,0)="Y", "N", IF(VLOOKUP($A221,nCino_DMW!$A$1:$AI$358,22,0)="N",  "Y", "")),"")</f>
        <v>Y</v>
      </c>
      <c r="L221" t="str">
        <f>_xlfn.IFNA(IF(VLOOKUP($A221,nCino_DevProc!$A$2:$S$352,8,0)=TRUE(), "Y", "N"),"")</f>
        <v>N</v>
      </c>
      <c r="M221" t="str">
        <f>IFERROR(IF(VLOOKUP($A221,nCino_DevProc!$A$2:$S$352,18,0)=TRUE(), "E", IF(D221="Id", "P", IF(OR(LEFT(G221, 6) = "Lookup", LEFT(G221, 6) ="Master"), "F",""))),"")</f>
        <v/>
      </c>
      <c r="N221" t="str">
        <f>_xlfn.IFNA(IF(VLOOKUP($A221,nCino_DMW!$A$1:$AI$358,4,0)="System generated", "Y", "N"),"")</f>
        <v>N</v>
      </c>
      <c r="O221" t="str">
        <f>IF(LEFT(G221,6)="lookup", G221,IF(OR(D221=0, IFERROR(VLOOKUP($A221,nCino_DevProc!$A$2:$S$352,18,0),0)=0),"", VLOOKUP($A221,nCino_DevProc!$A$2:$S$352,18,0)))</f>
        <v/>
      </c>
      <c r="P221" t="str">
        <f>IF($B221="","",VLOOKUP($B221,'Object Info'!$A$2:$F$13,3,0))</f>
        <v>rskcsp_ds_spread_statement_period</v>
      </c>
      <c r="Q221" t="str">
        <f t="shared" si="61"/>
        <v>LLC_BI__Year_Hidden_In_Global__c</v>
      </c>
      <c r="R221" t="s">
        <v>158</v>
      </c>
      <c r="S221" t="str">
        <f t="shared" si="62"/>
        <v>Y</v>
      </c>
      <c r="T221" t="str">
        <f>IF($B221="","",VLOOKUP($B221,'Object Info'!$A$2:$F$13,4,0))</f>
        <v>rskcsp_ds_spread_statement_period_staging</v>
      </c>
      <c r="U221" t="str">
        <f t="shared" si="63"/>
        <v>LLC_BI__Year_Hidden_In_Global__c</v>
      </c>
      <c r="V221" t="str">
        <f>IF(OR(LEFT(H221,9)="reference", D221=""),"STRING",VLOOKUP($H221,'DataType Conversion'!$A$8:$I$37,3,0))</f>
        <v>BOOL</v>
      </c>
      <c r="W221" t="str">
        <f t="shared" si="64"/>
        <v/>
      </c>
      <c r="X221" t="str">
        <f t="shared" si="65"/>
        <v>Y</v>
      </c>
      <c r="Y221" t="str">
        <f t="shared" si="66"/>
        <v/>
      </c>
      <c r="Z221" t="str">
        <f t="shared" si="67"/>
        <v>N</v>
      </c>
      <c r="AA221" t="str">
        <f t="shared" si="68"/>
        <v/>
      </c>
      <c r="AB221" t="str">
        <f>IF($B221="","",VLOOKUP($B221,'Object Info'!$A$2:$F$13,5,0))</f>
        <v>rskcsp_ds_spread_statement_period_curated</v>
      </c>
      <c r="AC221" t="str">
        <f t="shared" si="69"/>
        <v>LLC_BI__Year_Hidden_In_Global__c</v>
      </c>
      <c r="AD221" t="str">
        <f t="shared" si="70"/>
        <v>BOOL</v>
      </c>
      <c r="AE221" t="str">
        <f t="shared" si="71"/>
        <v/>
      </c>
      <c r="AF221" t="str">
        <f t="shared" si="72"/>
        <v>Y</v>
      </c>
      <c r="AG221" t="str">
        <f t="shared" si="73"/>
        <v/>
      </c>
      <c r="AH221" t="str">
        <f t="shared" si="74"/>
        <v/>
      </c>
      <c r="AL221" t="str">
        <f>IF($B221="","",VLOOKUP($B221,'Object Info'!$A$2:$F$13,6,0))</f>
        <v>spread_statement_period</v>
      </c>
      <c r="AM221" t="str">
        <f t="shared" si="75"/>
        <v>Year_Hidden_In_Global</v>
      </c>
      <c r="AN221" t="str">
        <f t="shared" si="76"/>
        <v>BOOL</v>
      </c>
      <c r="AO221" t="str">
        <f t="shared" si="77"/>
        <v/>
      </c>
      <c r="AP221" t="str">
        <f t="shared" si="78"/>
        <v>Y</v>
      </c>
      <c r="AQ221" t="str">
        <f t="shared" si="79"/>
        <v/>
      </c>
    </row>
    <row r="222" spans="1:43" x14ac:dyDescent="0.25">
      <c r="A222" t="str">
        <f t="shared" si="60"/>
        <v>LLC_BI__Spread_Projections_Driver__cLLC_BI__Classification__c</v>
      </c>
      <c r="B222" t="s">
        <v>74</v>
      </c>
      <c r="C222" t="str">
        <f>_xlfn.IFNA(VLOOKUP($A222,nCino_DMW!$A$2:$AI$358,7,0),"")</f>
        <v>Spread Projections Driver</v>
      </c>
      <c r="D222" t="s">
        <v>68</v>
      </c>
      <c r="E222" t="str">
        <f>_xlfn.IFNA(VLOOKUP($A222,nCino_DMW!$A$2:$AI$358,9,0),"")</f>
        <v>Classification</v>
      </c>
      <c r="F222" t="str">
        <f>_xlfn.IFNA(VLOOKUP($A222,nCino_DMW!$A$1:$AI$358,12,0),"")</f>
        <v>This optional lookup field looks up to the Classification object.</v>
      </c>
      <c r="G222" t="str">
        <f>_xlfn.IFNA(IF(VLOOKUP($A222,nCino_DMW!$A$1:$AI$358,13,0)=0,"", VLOOKUP($A222,nCino_DMW!$A$1:$AI$358,13,0)),"")</f>
        <v>Lookup(Classification)</v>
      </c>
      <c r="H222" t="str">
        <f>_xlfn.IFNA(IF(VLOOKUP($A222,nCino_DevProc!$A$2:$S$352,8,0)=0,"", VLOOKUP($A222,nCino_DevProc!$A$2:$S$352,8,0)),"")</f>
        <v>reference(LLC_BI__Classification__c)</v>
      </c>
      <c r="I222">
        <f>_xlfn.IFNA(IF(VLOOKUP($A222,nCino_DMW!$A$1:$AI$358,2,0)=0,"", VLOOKUP($A222,nCino_DMW!$A$1:$AI$358,2,0)),"")</f>
        <v>18</v>
      </c>
      <c r="K222" t="str">
        <f>IFERROR(IF(VLOOKUP($A222,nCino_DMW!$A$1:$AI$358,22,0)="Y", "N", IF(VLOOKUP($A222,nCino_DMW!$A$1:$AI$358,22,0)="N",  "Y", "")),"")</f>
        <v>Y</v>
      </c>
      <c r="L222" t="str">
        <f>_xlfn.IFNA(IF(VLOOKUP($A222,nCino_DevProc!$A$2:$S$352,8,0)=TRUE(), "Y", "N"),"")</f>
        <v>N</v>
      </c>
      <c r="M222" t="str">
        <f>IFERROR(IF(VLOOKUP($A222,nCino_DevProc!$A$2:$S$352,18,0)=TRUE(), "E", IF(D222="Id", "P", IF(OR(LEFT(G222, 6) = "Lookup", LEFT(G222, 6) ="Master"), "F",""))),"")</f>
        <v>F</v>
      </c>
      <c r="N222" t="str">
        <f>_xlfn.IFNA(IF(VLOOKUP($A222,nCino_DMW!$A$1:$AI$358,4,0)="System generated", "Y", "N"),"")</f>
        <v>N</v>
      </c>
      <c r="O222" t="str">
        <f>IF(LEFT(G222,6)="lookup", G222,IF(OR(D222=0, IFERROR(VLOOKUP($A222,nCino_DevProc!$A$2:$S$352,18,0),0)=0),"", VLOOKUP($A222,nCino_DevProc!$A$2:$S$352,18,0)))</f>
        <v>Lookup(Classification)</v>
      </c>
      <c r="P222" t="str">
        <f>IF($B222="","",VLOOKUP($B222,'Object Info'!$A$2:$F$13,3,0))</f>
        <v>rskcsp_ds_spread_projections_driver</v>
      </c>
      <c r="Q222" t="str">
        <f t="shared" si="61"/>
        <v>LLC_BI__Classification__c</v>
      </c>
      <c r="R222" t="s">
        <v>158</v>
      </c>
      <c r="S222" t="str">
        <f t="shared" si="62"/>
        <v>Y</v>
      </c>
      <c r="T222" t="str">
        <f>IF($B222="","",VLOOKUP($B222,'Object Info'!$A$2:$F$13,4,0))</f>
        <v>rskcsp_ds_spread_projections_driver_staging</v>
      </c>
      <c r="U222" t="str">
        <f t="shared" si="63"/>
        <v>LLC_BI__Classification__c</v>
      </c>
      <c r="V222" t="str">
        <f>IF(OR(LEFT(H222,9)="reference", D222=""),"STRING",VLOOKUP($H222,'DataType Conversion'!$A$8:$I$37,3,0))</f>
        <v>STRING</v>
      </c>
      <c r="W222" t="str">
        <f t="shared" si="64"/>
        <v/>
      </c>
      <c r="X222" t="str">
        <f t="shared" si="65"/>
        <v>Y</v>
      </c>
      <c r="Y222" t="str">
        <f t="shared" si="66"/>
        <v/>
      </c>
      <c r="Z222" t="str">
        <f t="shared" si="67"/>
        <v>N</v>
      </c>
      <c r="AA222" t="str">
        <f t="shared" si="68"/>
        <v/>
      </c>
      <c r="AB222" t="str">
        <f>IF($B222="","",VLOOKUP($B222,'Object Info'!$A$2:$F$13,5,0))</f>
        <v>rskcsp_ds_spread_projections_driver_curated</v>
      </c>
      <c r="AC222" t="str">
        <f t="shared" si="69"/>
        <v>LLC_BI__Classification__c</v>
      </c>
      <c r="AD222" t="str">
        <f t="shared" si="70"/>
        <v>STRING</v>
      </c>
      <c r="AE222" t="str">
        <f t="shared" si="71"/>
        <v/>
      </c>
      <c r="AF222" t="str">
        <f t="shared" si="72"/>
        <v>Y</v>
      </c>
      <c r="AG222" t="str">
        <f t="shared" si="73"/>
        <v>F</v>
      </c>
      <c r="AH222" t="str">
        <f t="shared" si="74"/>
        <v/>
      </c>
      <c r="AL222" t="str">
        <f>IF($B222="","",VLOOKUP($B222,'Object Info'!$A$2:$F$13,6,0))</f>
        <v>spread_projections_driver</v>
      </c>
      <c r="AM222" t="str">
        <f t="shared" si="75"/>
        <v>Classification</v>
      </c>
      <c r="AN222" t="str">
        <f t="shared" si="76"/>
        <v>STRING</v>
      </c>
      <c r="AO222" t="str">
        <f t="shared" si="77"/>
        <v/>
      </c>
      <c r="AP222" t="str">
        <f t="shared" si="78"/>
        <v>Y</v>
      </c>
      <c r="AQ222" t="str">
        <f t="shared" si="79"/>
        <v>F</v>
      </c>
    </row>
    <row r="223" spans="1:43" x14ac:dyDescent="0.25">
      <c r="A223" t="str">
        <f t="shared" si="60"/>
        <v>LLC_BI__Spread_Projections_Driver__cCreatedById</v>
      </c>
      <c r="B223" t="s">
        <v>74</v>
      </c>
      <c r="C223" t="str">
        <f>_xlfn.IFNA(VLOOKUP($A223,nCino_DMW!$A$2:$AI$358,7,0),"")</f>
        <v>Spread Projections Driver</v>
      </c>
      <c r="D223" t="s">
        <v>168</v>
      </c>
      <c r="E223" t="str">
        <f>_xlfn.IFNA(VLOOKUP($A223,nCino_DMW!$A$2:$AI$358,9,0),"")</f>
        <v>Created By</v>
      </c>
      <c r="F223" t="str">
        <f>_xlfn.IFNA(VLOOKUP($A223,nCino_DMW!$A$1:$AI$358,12,0),"")</f>
        <v>Created by user.</v>
      </c>
      <c r="G223" t="str">
        <f>_xlfn.IFNA(IF(VLOOKUP($A223,nCino_DMW!$A$1:$AI$358,13,0)=0,"", VLOOKUP($A223,nCino_DMW!$A$1:$AI$358,13,0)),"")</f>
        <v>Lookup(User)</v>
      </c>
      <c r="H223" t="str">
        <f>_xlfn.IFNA(IF(VLOOKUP($A223,nCino_DevProc!$A$2:$S$352,8,0)=0,"", VLOOKUP($A223,nCino_DevProc!$A$2:$S$352,8,0)),"")</f>
        <v>reference(User)</v>
      </c>
      <c r="I223">
        <f>_xlfn.IFNA(IF(VLOOKUP($A223,nCino_DMW!$A$1:$AI$358,2,0)=0,"", VLOOKUP($A223,nCino_DMW!$A$1:$AI$358,2,0)),"")</f>
        <v>18</v>
      </c>
      <c r="K223" t="str">
        <f>IFERROR(IF(VLOOKUP($A223,nCino_DMW!$A$1:$AI$358,22,0)="Y", "N", IF(VLOOKUP($A223,nCino_DMW!$A$1:$AI$358,22,0)="N",  "Y", "")),"")</f>
        <v>Y</v>
      </c>
      <c r="L223" t="str">
        <f>_xlfn.IFNA(IF(VLOOKUP($A223,nCino_DevProc!$A$2:$S$352,8,0)=TRUE(), "Y", "N"),"")</f>
        <v>N</v>
      </c>
      <c r="M223" t="str">
        <f>IFERROR(IF(VLOOKUP($A223,nCino_DevProc!$A$2:$S$352,18,0)=TRUE(), "E", IF(D223="Id", "P", IF(OR(LEFT(G223, 6) = "Lookup", LEFT(G223, 6) ="Master"), "F",""))),"")</f>
        <v>F</v>
      </c>
      <c r="N223" t="str">
        <f>_xlfn.IFNA(IF(VLOOKUP($A223,nCino_DMW!$A$1:$AI$358,4,0)="System generated", "Y", "N"),"")</f>
        <v>Y</v>
      </c>
      <c r="O223" t="str">
        <f>IF(LEFT(G223,6)="lookup", G223,IF(OR(D223=0, IFERROR(VLOOKUP($A223,nCino_DevProc!$A$2:$S$352,18,0),0)=0),"", VLOOKUP($A223,nCino_DevProc!$A$2:$S$352,18,0)))</f>
        <v>Lookup(User)</v>
      </c>
      <c r="P223" t="str">
        <f>IF($B223="","",VLOOKUP($B223,'Object Info'!$A$2:$F$13,3,0))</f>
        <v>rskcsp_ds_spread_projections_driver</v>
      </c>
      <c r="Q223" t="str">
        <f t="shared" si="61"/>
        <v>CreatedById</v>
      </c>
      <c r="R223" t="s">
        <v>158</v>
      </c>
      <c r="S223" t="str">
        <f t="shared" si="62"/>
        <v>Y</v>
      </c>
      <c r="T223" t="str">
        <f>IF($B223="","",VLOOKUP($B223,'Object Info'!$A$2:$F$13,4,0))</f>
        <v>rskcsp_ds_spread_projections_driver_staging</v>
      </c>
      <c r="U223" t="str">
        <f t="shared" si="63"/>
        <v>CreatedById</v>
      </c>
      <c r="V223" t="str">
        <f>IF(OR(LEFT(H223,9)="reference", D223=""),"STRING",VLOOKUP($H223,'DataType Conversion'!$A$8:$I$37,3,0))</f>
        <v>STRING</v>
      </c>
      <c r="W223" t="str">
        <f t="shared" si="64"/>
        <v/>
      </c>
      <c r="X223" t="str">
        <f t="shared" si="65"/>
        <v>Y</v>
      </c>
      <c r="Y223" t="str">
        <f t="shared" si="66"/>
        <v/>
      </c>
      <c r="Z223" t="str">
        <f t="shared" si="67"/>
        <v>N</v>
      </c>
      <c r="AA223" t="str">
        <f t="shared" si="68"/>
        <v>Must be populated when changeType = CREATE</v>
      </c>
      <c r="AB223" t="str">
        <f>IF($B223="","",VLOOKUP($B223,'Object Info'!$A$2:$F$13,5,0))</f>
        <v>rskcsp_ds_spread_projections_driver_curated</v>
      </c>
      <c r="AC223" t="str">
        <f t="shared" si="69"/>
        <v>CreatedById</v>
      </c>
      <c r="AD223" t="str">
        <f t="shared" si="70"/>
        <v>STRING</v>
      </c>
      <c r="AE223" t="str">
        <f t="shared" si="71"/>
        <v/>
      </c>
      <c r="AF223" t="str">
        <f t="shared" si="72"/>
        <v>Y</v>
      </c>
      <c r="AG223" t="str">
        <f t="shared" si="73"/>
        <v>F</v>
      </c>
      <c r="AH223" t="str">
        <f t="shared" si="74"/>
        <v/>
      </c>
      <c r="AL223" t="str">
        <f>IF($B223="","",VLOOKUP($B223,'Object Info'!$A$2:$F$13,6,0))</f>
        <v>spread_projections_driver</v>
      </c>
      <c r="AM223" t="str">
        <f t="shared" si="75"/>
        <v>CreatedById</v>
      </c>
      <c r="AN223" t="str">
        <f t="shared" si="76"/>
        <v>STRING</v>
      </c>
      <c r="AO223" t="str">
        <f t="shared" si="77"/>
        <v/>
      </c>
      <c r="AP223" t="str">
        <f t="shared" si="78"/>
        <v>Y</v>
      </c>
      <c r="AQ223" t="str">
        <f t="shared" si="79"/>
        <v>F</v>
      </c>
    </row>
    <row r="224" spans="1:43" x14ac:dyDescent="0.25">
      <c r="A224" t="str">
        <f t="shared" si="60"/>
        <v>LLC_BI__Spread_Projections_Driver__cCreatedDate</v>
      </c>
      <c r="B224" t="s">
        <v>74</v>
      </c>
      <c r="C224" t="str">
        <f>_xlfn.IFNA(VLOOKUP($A224,nCino_DMW!$A$2:$AI$358,7,0),"")</f>
        <v>Spread Projections Driver</v>
      </c>
      <c r="D224" t="s">
        <v>164</v>
      </c>
      <c r="E224" t="str">
        <f>_xlfn.IFNA(VLOOKUP($A224,nCino_DMW!$A$2:$AI$358,9,0),"")</f>
        <v>Created Date</v>
      </c>
      <c r="F224" t="str">
        <f>_xlfn.IFNA(VLOOKUP($A224,nCino_DMW!$A$1:$AI$358,12,0),"")</f>
        <v>Record created date.</v>
      </c>
      <c r="G224" t="str">
        <f>_xlfn.IFNA(IF(VLOOKUP($A224,nCino_DMW!$A$1:$AI$358,13,0)=0,"", VLOOKUP($A224,nCino_DMW!$A$1:$AI$358,13,0)),"")</f>
        <v>Date Time</v>
      </c>
      <c r="H224" t="str">
        <f>_xlfn.IFNA(IF(VLOOKUP($A224,nCino_DevProc!$A$2:$S$352,8,0)=0,"", VLOOKUP($A224,nCino_DevProc!$A$2:$S$352,8,0)),"")</f>
        <v>datetime</v>
      </c>
      <c r="I224" t="str">
        <f>_xlfn.IFNA(IF(VLOOKUP($A224,nCino_DMW!$A$1:$AI$358,2,0)=0,"", VLOOKUP($A224,nCino_DMW!$A$1:$AI$358,2,0)),"")</f>
        <v/>
      </c>
      <c r="K224" t="str">
        <f>IFERROR(IF(VLOOKUP($A224,nCino_DMW!$A$1:$AI$358,22,0)="Y", "N", IF(VLOOKUP($A224,nCino_DMW!$A$1:$AI$358,22,0)="N",  "Y", "")),"")</f>
        <v>Y</v>
      </c>
      <c r="L224" t="str">
        <f>_xlfn.IFNA(IF(VLOOKUP($A224,nCino_DevProc!$A$2:$S$352,8,0)=TRUE(), "Y", "N"),"")</f>
        <v>N</v>
      </c>
      <c r="M224" t="str">
        <f>IFERROR(IF(VLOOKUP($A224,nCino_DevProc!$A$2:$S$352,18,0)=TRUE(), "E", IF(D224="Id", "P", IF(OR(LEFT(G224, 6) = "Lookup", LEFT(G224, 6) ="Master"), "F",""))),"")</f>
        <v/>
      </c>
      <c r="N224" t="str">
        <f>_xlfn.IFNA(IF(VLOOKUP($A224,nCino_DMW!$A$1:$AI$358,4,0)="System generated", "Y", "N"),"")</f>
        <v>Y</v>
      </c>
      <c r="O224" t="str">
        <f>IF(LEFT(G224,6)="lookup", G224,IF(OR(D224=0, IFERROR(VLOOKUP($A224,nCino_DevProc!$A$2:$S$352,18,0),0)=0),"", VLOOKUP($A224,nCino_DevProc!$A$2:$S$352,18,0)))</f>
        <v/>
      </c>
      <c r="P224" t="str">
        <f>IF($B224="","",VLOOKUP($B224,'Object Info'!$A$2:$F$13,3,0))</f>
        <v>rskcsp_ds_spread_projections_driver</v>
      </c>
      <c r="Q224" t="str">
        <f t="shared" si="61"/>
        <v>CreatedDate</v>
      </c>
      <c r="R224" t="s">
        <v>158</v>
      </c>
      <c r="S224" t="str">
        <f t="shared" si="62"/>
        <v>Y</v>
      </c>
      <c r="T224" t="str">
        <f>IF($B224="","",VLOOKUP($B224,'Object Info'!$A$2:$F$13,4,0))</f>
        <v>rskcsp_ds_spread_projections_driver_staging</v>
      </c>
      <c r="U224" t="str">
        <f t="shared" si="63"/>
        <v>CreatedDate</v>
      </c>
      <c r="V224" t="str">
        <f>IF(OR(LEFT(H224,9)="reference", D224=""),"STRING",VLOOKUP($H224,'DataType Conversion'!$A$8:$I$37,3,0))</f>
        <v>DATETIME</v>
      </c>
      <c r="W224" t="str">
        <f t="shared" si="64"/>
        <v/>
      </c>
      <c r="X224" t="str">
        <f t="shared" si="65"/>
        <v>Y</v>
      </c>
      <c r="Y224" t="str">
        <f t="shared" si="66"/>
        <v/>
      </c>
      <c r="Z224" t="str">
        <f t="shared" si="67"/>
        <v>N</v>
      </c>
      <c r="AA224" t="str">
        <f t="shared" si="68"/>
        <v>Must be populated when changeType = CREATE</v>
      </c>
      <c r="AB224" t="str">
        <f>IF($B224="","",VLOOKUP($B224,'Object Info'!$A$2:$F$13,5,0))</f>
        <v>rskcsp_ds_spread_projections_driver_curated</v>
      </c>
      <c r="AC224" t="str">
        <f t="shared" si="69"/>
        <v>CreatedDate</v>
      </c>
      <c r="AD224" t="str">
        <f t="shared" si="70"/>
        <v>DATETIME</v>
      </c>
      <c r="AE224" t="str">
        <f t="shared" si="71"/>
        <v/>
      </c>
      <c r="AF224" t="str">
        <f t="shared" si="72"/>
        <v>Y</v>
      </c>
      <c r="AG224" t="str">
        <f t="shared" si="73"/>
        <v/>
      </c>
      <c r="AH224" t="str">
        <f t="shared" si="74"/>
        <v/>
      </c>
      <c r="AL224" t="str">
        <f>IF($B224="","",VLOOKUP($B224,'Object Info'!$A$2:$F$13,6,0))</f>
        <v>spread_projections_driver</v>
      </c>
      <c r="AM224" t="str">
        <f t="shared" si="75"/>
        <v>CreatedDate</v>
      </c>
      <c r="AN224" t="str">
        <f t="shared" si="76"/>
        <v>DATETIME</v>
      </c>
      <c r="AO224" t="str">
        <f t="shared" si="77"/>
        <v/>
      </c>
      <c r="AP224" t="str">
        <f t="shared" si="78"/>
        <v>Y</v>
      </c>
      <c r="AQ224" t="str">
        <f t="shared" si="79"/>
        <v/>
      </c>
    </row>
    <row r="225" spans="1:43" x14ac:dyDescent="0.25">
      <c r="A225" t="str">
        <f t="shared" si="60"/>
        <v>LLC_BI__Spread_Projections_Driver__cCurrencyIsoCode</v>
      </c>
      <c r="B225" t="s">
        <v>74</v>
      </c>
      <c r="C225" t="str">
        <f>_xlfn.IFNA(VLOOKUP($A225,nCino_DMW!$A$2:$AI$358,7,0),"")</f>
        <v>Spread Projections Driver</v>
      </c>
      <c r="D225" t="s">
        <v>160</v>
      </c>
      <c r="E225" t="str">
        <f>_xlfn.IFNA(VLOOKUP($A225,nCino_DMW!$A$2:$AI$358,9,0),"")</f>
        <v>Currency</v>
      </c>
      <c r="F225" t="str">
        <f>_xlfn.IFNA(VLOOKUP($A225,nCino_DMW!$A$1:$AI$358,12,0),"")</f>
        <v>This is a picklist field that allows the user to select the applicable currency (e.g. GBP, EU, etc.)</v>
      </c>
      <c r="G225" t="str">
        <f>_xlfn.IFNA(IF(VLOOKUP($A225,nCino_DMW!$A$1:$AI$358,13,0)=0,"", VLOOKUP($A225,nCino_DMW!$A$1:$AI$358,13,0)),"")</f>
        <v>Picklist</v>
      </c>
      <c r="H225" t="str">
        <f>_xlfn.IFNA(IF(VLOOKUP($A225,nCino_DevProc!$A$2:$S$352,8,0)=0,"", VLOOKUP($A225,nCino_DevProc!$A$2:$S$352,8,0)),"")</f>
        <v>picklist</v>
      </c>
      <c r="I225" t="str">
        <f>_xlfn.IFNA(IF(VLOOKUP($A225,nCino_DMW!$A$1:$AI$358,2,0)=0,"", VLOOKUP($A225,nCino_DMW!$A$1:$AI$358,2,0)),"")</f>
        <v>See picklist options for lengths</v>
      </c>
      <c r="K225" t="str">
        <f>IFERROR(IF(VLOOKUP($A225,nCino_DMW!$A$1:$AI$358,22,0)="Y", "N", IF(VLOOKUP($A225,nCino_DMW!$A$1:$AI$358,22,0)="N",  "Y", "")),"")</f>
        <v>Y</v>
      </c>
      <c r="L225" t="str">
        <f>_xlfn.IFNA(IF(VLOOKUP($A225,nCino_DevProc!$A$2:$S$352,8,0)=TRUE(), "Y", "N"),"")</f>
        <v>N</v>
      </c>
      <c r="M225" t="str">
        <f>IFERROR(IF(VLOOKUP($A225,nCino_DevProc!$A$2:$S$352,18,0)=TRUE(), "E", IF(D225="Id", "P", IF(OR(LEFT(G225, 6) = "Lookup", LEFT(G225, 6) ="Master"), "F",""))),"")</f>
        <v/>
      </c>
      <c r="N225" t="str">
        <f>_xlfn.IFNA(IF(VLOOKUP($A225,nCino_DMW!$A$1:$AI$358,4,0)="System generated", "Y", "N"),"")</f>
        <v>N</v>
      </c>
      <c r="O225" t="str">
        <f>IF(LEFT(G225,6)="lookup", G225,IF(OR(D225=0, IFERROR(VLOOKUP($A225,nCino_DevProc!$A$2:$S$352,18,0),0)=0),"", VLOOKUP($A225,nCino_DevProc!$A$2:$S$352,18,0)))</f>
        <v/>
      </c>
      <c r="P225" t="str">
        <f>IF($B225="","",VLOOKUP($B225,'Object Info'!$A$2:$F$13,3,0))</f>
        <v>rskcsp_ds_spread_projections_driver</v>
      </c>
      <c r="Q225" t="str">
        <f t="shared" si="61"/>
        <v>CurrencyIsoCode</v>
      </c>
      <c r="R225" t="s">
        <v>158</v>
      </c>
      <c r="S225" t="str">
        <f t="shared" si="62"/>
        <v>Y</v>
      </c>
      <c r="T225" t="str">
        <f>IF($B225="","",VLOOKUP($B225,'Object Info'!$A$2:$F$13,4,0))</f>
        <v>rskcsp_ds_spread_projections_driver_staging</v>
      </c>
      <c r="U225" t="str">
        <f t="shared" si="63"/>
        <v>CurrencyIsoCode</v>
      </c>
      <c r="V225" t="str">
        <f>IF(OR(LEFT(H225,9)="reference", D225=""),"STRING",VLOOKUP($H225,'DataType Conversion'!$A$8:$I$37,3,0))</f>
        <v>STRING</v>
      </c>
      <c r="W225" t="str">
        <f t="shared" si="64"/>
        <v/>
      </c>
      <c r="X225" t="str">
        <f t="shared" si="65"/>
        <v>Y</v>
      </c>
      <c r="Y225" t="str">
        <f t="shared" si="66"/>
        <v/>
      </c>
      <c r="Z225" t="str">
        <f t="shared" si="67"/>
        <v>Y</v>
      </c>
      <c r="AA225" t="str">
        <f t="shared" si="68"/>
        <v/>
      </c>
      <c r="AB225" t="str">
        <f>IF($B225="","",VLOOKUP($B225,'Object Info'!$A$2:$F$13,5,0))</f>
        <v>rskcsp_ds_spread_projections_driver_curated</v>
      </c>
      <c r="AC225" t="str">
        <f t="shared" si="69"/>
        <v>CurrencyIsoCode</v>
      </c>
      <c r="AD225" t="str">
        <f t="shared" si="70"/>
        <v>STRING</v>
      </c>
      <c r="AE225" t="str">
        <f t="shared" si="71"/>
        <v/>
      </c>
      <c r="AF225" t="str">
        <f t="shared" si="72"/>
        <v>Y</v>
      </c>
      <c r="AG225" t="str">
        <f t="shared" si="73"/>
        <v/>
      </c>
      <c r="AH225" t="str">
        <f t="shared" si="74"/>
        <v/>
      </c>
      <c r="AL225" t="str">
        <f>IF($B225="","",VLOOKUP($B225,'Object Info'!$A$2:$F$13,6,0))</f>
        <v>spread_projections_driver</v>
      </c>
      <c r="AM225" t="str">
        <f t="shared" si="75"/>
        <v>CurrencyIsoCode</v>
      </c>
      <c r="AN225" t="str">
        <f t="shared" si="76"/>
        <v>STRING</v>
      </c>
      <c r="AO225" t="str">
        <f t="shared" si="77"/>
        <v/>
      </c>
      <c r="AP225" t="str">
        <f t="shared" si="78"/>
        <v>Y</v>
      </c>
      <c r="AQ225" t="str">
        <f t="shared" si="79"/>
        <v/>
      </c>
    </row>
    <row r="226" spans="1:43" x14ac:dyDescent="0.25">
      <c r="A226" t="str">
        <f t="shared" si="60"/>
        <v>LLC_BI__Spread_Projections_Driver__cId</v>
      </c>
      <c r="B226" t="s">
        <v>74</v>
      </c>
      <c r="C226" t="str">
        <f>_xlfn.IFNA(VLOOKUP($A226,nCino_DMW!$A$2:$AI$358,7,0),"")</f>
        <v>Spread Projections Driver</v>
      </c>
      <c r="D226" t="s">
        <v>143</v>
      </c>
      <c r="E226" t="str">
        <f>_xlfn.IFNA(VLOOKUP($A226,nCino_DMW!$A$2:$AI$358,9,0),"")</f>
        <v>Id</v>
      </c>
      <c r="F226" t="str">
        <f>_xlfn.IFNA(VLOOKUP($A226,nCino_DMW!$A$1:$AI$358,12,0),"")</f>
        <v>Id</v>
      </c>
      <c r="G226" t="str">
        <f>_xlfn.IFNA(IF(VLOOKUP($A226,nCino_DMW!$A$1:$AI$358,13,0)=0,"", VLOOKUP($A226,nCino_DMW!$A$1:$AI$358,13,0)),"")</f>
        <v>Id</v>
      </c>
      <c r="H226" t="str">
        <f>_xlfn.IFNA(IF(VLOOKUP($A226,nCino_DevProc!$A$2:$S$352,8,0)=0,"", VLOOKUP($A226,nCino_DevProc!$A$2:$S$352,8,0)),"")</f>
        <v>id</v>
      </c>
      <c r="I226">
        <f>_xlfn.IFNA(IF(VLOOKUP($A226,nCino_DMW!$A$1:$AI$358,2,0)=0,"", VLOOKUP($A226,nCino_DMW!$A$1:$AI$358,2,0)),"")</f>
        <v>18</v>
      </c>
      <c r="K226" t="str">
        <f>IFERROR(IF(VLOOKUP($A226,nCino_DMW!$A$1:$AI$358,22,0)="Y", "N", IF(VLOOKUP($A226,nCino_DMW!$A$1:$AI$358,22,0)="N",  "Y", "")),"")</f>
        <v>Y</v>
      </c>
      <c r="L226" t="str">
        <f>_xlfn.IFNA(IF(VLOOKUP($A226,nCino_DevProc!$A$2:$S$352,8,0)=TRUE(), "Y", "N"),"")</f>
        <v>N</v>
      </c>
      <c r="M226" t="str">
        <f>IFERROR(IF(VLOOKUP($A226,nCino_DevProc!$A$2:$S$352,18,0)=TRUE(), "E", IF(D226="Id", "P", IF(OR(LEFT(G226, 6) = "Lookup", LEFT(G226, 6) ="Master"), "F",""))),"")</f>
        <v>P</v>
      </c>
      <c r="N226" t="str">
        <f>_xlfn.IFNA(IF(VLOOKUP($A226,nCino_DMW!$A$1:$AI$358,4,0)="System generated", "Y", "N"),"")</f>
        <v>Y</v>
      </c>
      <c r="O226" t="str">
        <f>IF(LEFT(G226,6)="lookup", G226,IF(OR(D226=0, IFERROR(VLOOKUP($A226,nCino_DevProc!$A$2:$S$352,18,0),0)=0),"", VLOOKUP($A226,nCino_DevProc!$A$2:$S$352,18,0)))</f>
        <v/>
      </c>
      <c r="P226" t="str">
        <f>IF($B226="","",VLOOKUP($B226,'Object Info'!$A$2:$F$13,3,0))</f>
        <v>rskcsp_ds_spread_projections_driver</v>
      </c>
      <c r="Q226" t="str">
        <f t="shared" si="61"/>
        <v>Id</v>
      </c>
      <c r="R226" t="s">
        <v>158</v>
      </c>
      <c r="S226" t="str">
        <f t="shared" si="62"/>
        <v>N</v>
      </c>
      <c r="T226" t="str">
        <f>IF($B226="","",VLOOKUP($B226,'Object Info'!$A$2:$F$13,4,0))</f>
        <v>rskcsp_ds_spread_projections_driver_staging</v>
      </c>
      <c r="U226" t="str">
        <f t="shared" si="63"/>
        <v>Id</v>
      </c>
      <c r="V226" t="str">
        <f>IF(OR(LEFT(H226,9)="reference", D226=""),"STRING",VLOOKUP($H226,'DataType Conversion'!$A$8:$I$37,3,0))</f>
        <v>STRING</v>
      </c>
      <c r="W226" t="str">
        <f t="shared" si="64"/>
        <v/>
      </c>
      <c r="X226" t="str">
        <f t="shared" si="65"/>
        <v>N</v>
      </c>
      <c r="Y226" t="str">
        <f t="shared" si="66"/>
        <v>C</v>
      </c>
      <c r="Z226" t="str">
        <f t="shared" si="67"/>
        <v>N</v>
      </c>
      <c r="AA226" t="str">
        <f t="shared" si="68"/>
        <v/>
      </c>
      <c r="AB226" t="str">
        <f>IF($B226="","",VLOOKUP($B226,'Object Info'!$A$2:$F$13,5,0))</f>
        <v>rskcsp_ds_spread_projections_driver_curated</v>
      </c>
      <c r="AC226" t="str">
        <f t="shared" si="69"/>
        <v>Id</v>
      </c>
      <c r="AD226" t="str">
        <f t="shared" si="70"/>
        <v>STRING</v>
      </c>
      <c r="AE226" t="str">
        <f t="shared" si="71"/>
        <v/>
      </c>
      <c r="AF226" t="str">
        <f t="shared" si="72"/>
        <v>N</v>
      </c>
      <c r="AG226" t="str">
        <f t="shared" si="73"/>
        <v>P</v>
      </c>
      <c r="AH226" t="str">
        <f t="shared" si="74"/>
        <v/>
      </c>
      <c r="AL226" t="str">
        <f>IF($B226="","",VLOOKUP($B226,'Object Info'!$A$2:$F$13,6,0))</f>
        <v>spread_projections_driver</v>
      </c>
      <c r="AM226" t="str">
        <f t="shared" si="75"/>
        <v>Id</v>
      </c>
      <c r="AN226" t="str">
        <f t="shared" si="76"/>
        <v>STRING</v>
      </c>
      <c r="AO226" t="str">
        <f t="shared" si="77"/>
        <v/>
      </c>
      <c r="AP226" t="str">
        <f t="shared" si="78"/>
        <v>N</v>
      </c>
      <c r="AQ226" t="str">
        <f t="shared" si="79"/>
        <v>P</v>
      </c>
    </row>
    <row r="227" spans="1:43" x14ac:dyDescent="0.25">
      <c r="A227" t="str">
        <f t="shared" si="60"/>
        <v>LLC_BI__Spread_Projections_Driver__cLastModifiedById</v>
      </c>
      <c r="B227" t="s">
        <v>74</v>
      </c>
      <c r="C227" t="str">
        <f>_xlfn.IFNA(VLOOKUP($A227,nCino_DMW!$A$2:$AI$358,7,0),"")</f>
        <v>Spread Projections Driver</v>
      </c>
      <c r="D227" t="s">
        <v>175</v>
      </c>
      <c r="E227" t="str">
        <f>_xlfn.IFNA(VLOOKUP($A227,nCino_DMW!$A$2:$AI$358,9,0),"")</f>
        <v>Last Modified By</v>
      </c>
      <c r="F227" t="str">
        <f>_xlfn.IFNA(VLOOKUP($A227,nCino_DMW!$A$1:$AI$358,12,0),"")</f>
        <v>Last modified by user.</v>
      </c>
      <c r="G227" t="str">
        <f>_xlfn.IFNA(IF(VLOOKUP($A227,nCino_DMW!$A$1:$AI$358,13,0)=0,"", VLOOKUP($A227,nCino_DMW!$A$1:$AI$358,13,0)),"")</f>
        <v>Lookup(User)</v>
      </c>
      <c r="H227" t="str">
        <f>_xlfn.IFNA(IF(VLOOKUP($A227,nCino_DevProc!$A$2:$S$352,8,0)=0,"", VLOOKUP($A227,nCino_DevProc!$A$2:$S$352,8,0)),"")</f>
        <v>reference(User)</v>
      </c>
      <c r="I227">
        <f>_xlfn.IFNA(IF(VLOOKUP($A227,nCino_DMW!$A$1:$AI$358,2,0)=0,"", VLOOKUP($A227,nCino_DMW!$A$1:$AI$358,2,0)),"")</f>
        <v>18</v>
      </c>
      <c r="K227" t="str">
        <f>IFERROR(IF(VLOOKUP($A227,nCino_DMW!$A$1:$AI$358,22,0)="Y", "N", IF(VLOOKUP($A227,nCino_DMW!$A$1:$AI$358,22,0)="N",  "Y", "")),"")</f>
        <v>Y</v>
      </c>
      <c r="L227" t="str">
        <f>_xlfn.IFNA(IF(VLOOKUP($A227,nCino_DevProc!$A$2:$S$352,8,0)=TRUE(), "Y", "N"),"")</f>
        <v>N</v>
      </c>
      <c r="M227" t="str">
        <f>IFERROR(IF(VLOOKUP($A227,nCino_DevProc!$A$2:$S$352,18,0)=TRUE(), "E", IF(D227="Id", "P", IF(OR(LEFT(G227, 6) = "Lookup", LEFT(G227, 6) ="Master"), "F",""))),"")</f>
        <v>F</v>
      </c>
      <c r="N227" t="str">
        <f>_xlfn.IFNA(IF(VLOOKUP($A227,nCino_DMW!$A$1:$AI$358,4,0)="System generated", "Y", "N"),"")</f>
        <v>Y</v>
      </c>
      <c r="O227" t="str">
        <f>IF(LEFT(G227,6)="lookup", G227,IF(OR(D227=0, IFERROR(VLOOKUP($A227,nCino_DevProc!$A$2:$S$352,18,0),0)=0),"", VLOOKUP($A227,nCino_DevProc!$A$2:$S$352,18,0)))</f>
        <v>Lookup(User)</v>
      </c>
      <c r="P227" t="str">
        <f>IF($B227="","",VLOOKUP($B227,'Object Info'!$A$2:$F$13,3,0))</f>
        <v>rskcsp_ds_spread_projections_driver</v>
      </c>
      <c r="Q227" t="str">
        <f t="shared" si="61"/>
        <v>LastModifiedById</v>
      </c>
      <c r="R227" t="s">
        <v>158</v>
      </c>
      <c r="S227" t="str">
        <f t="shared" si="62"/>
        <v>N</v>
      </c>
      <c r="T227" t="str">
        <f>IF($B227="","",VLOOKUP($B227,'Object Info'!$A$2:$F$13,4,0))</f>
        <v>rskcsp_ds_spread_projections_driver_staging</v>
      </c>
      <c r="U227" t="str">
        <f t="shared" si="63"/>
        <v>LastModifiedById</v>
      </c>
      <c r="V227" t="str">
        <f>IF(OR(LEFT(H227,9)="reference", D227=""),"STRING",VLOOKUP($H227,'DataType Conversion'!$A$8:$I$37,3,0))</f>
        <v>STRING</v>
      </c>
      <c r="W227" t="str">
        <f t="shared" si="64"/>
        <v/>
      </c>
      <c r="X227" t="str">
        <f t="shared" si="65"/>
        <v>N</v>
      </c>
      <c r="Y227" t="str">
        <f t="shared" si="66"/>
        <v/>
      </c>
      <c r="Z227" t="str">
        <f t="shared" si="67"/>
        <v>N</v>
      </c>
      <c r="AA227" t="str">
        <f t="shared" si="68"/>
        <v/>
      </c>
      <c r="AB227" t="str">
        <f>IF($B227="","",VLOOKUP($B227,'Object Info'!$A$2:$F$13,5,0))</f>
        <v>rskcsp_ds_spread_projections_driver_curated</v>
      </c>
      <c r="AC227" t="str">
        <f t="shared" si="69"/>
        <v>LastModifiedById</v>
      </c>
      <c r="AD227" t="str">
        <f t="shared" si="70"/>
        <v>STRING</v>
      </c>
      <c r="AE227" t="str">
        <f t="shared" si="71"/>
        <v/>
      </c>
      <c r="AF227" t="str">
        <f t="shared" si="72"/>
        <v>N</v>
      </c>
      <c r="AG227" t="str">
        <f t="shared" si="73"/>
        <v>F</v>
      </c>
      <c r="AH227" t="str">
        <f t="shared" si="74"/>
        <v/>
      </c>
      <c r="AL227" t="str">
        <f>IF($B227="","",VLOOKUP($B227,'Object Info'!$A$2:$F$13,6,0))</f>
        <v>spread_projections_driver</v>
      </c>
      <c r="AM227" t="str">
        <f t="shared" si="75"/>
        <v>LastModifiedById</v>
      </c>
      <c r="AN227" t="str">
        <f t="shared" si="76"/>
        <v>STRING</v>
      </c>
      <c r="AO227" t="str">
        <f t="shared" si="77"/>
        <v/>
      </c>
      <c r="AP227" t="str">
        <f t="shared" si="78"/>
        <v>N</v>
      </c>
      <c r="AQ227" t="str">
        <f t="shared" si="79"/>
        <v>F</v>
      </c>
    </row>
    <row r="228" spans="1:43" x14ac:dyDescent="0.25">
      <c r="A228" t="str">
        <f t="shared" si="60"/>
        <v>LLC_BI__Spread_Projections_Driver__cLastModifiedDate</v>
      </c>
      <c r="B228" t="s">
        <v>74</v>
      </c>
      <c r="C228" t="str">
        <f>_xlfn.IFNA(VLOOKUP($A228,nCino_DMW!$A$2:$AI$358,7,0),"")</f>
        <v>Spread Projections Driver</v>
      </c>
      <c r="D228" t="s">
        <v>172</v>
      </c>
      <c r="E228" t="str">
        <f>_xlfn.IFNA(VLOOKUP($A228,nCino_DMW!$A$2:$AI$358,9,0),"")</f>
        <v>Last Modified Date</v>
      </c>
      <c r="F228" t="str">
        <f>_xlfn.IFNA(VLOOKUP($A228,nCino_DMW!$A$1:$AI$358,12,0),"")</f>
        <v>Last modified date.</v>
      </c>
      <c r="G228" t="str">
        <f>_xlfn.IFNA(IF(VLOOKUP($A228,nCino_DMW!$A$1:$AI$358,13,0)=0,"", VLOOKUP($A228,nCino_DMW!$A$1:$AI$358,13,0)),"")</f>
        <v>Date Time</v>
      </c>
      <c r="H228" t="str">
        <f>_xlfn.IFNA(IF(VLOOKUP($A228,nCino_DevProc!$A$2:$S$352,8,0)=0,"", VLOOKUP($A228,nCino_DevProc!$A$2:$S$352,8,0)),"")</f>
        <v>datetime</v>
      </c>
      <c r="I228" t="str">
        <f>_xlfn.IFNA(IF(VLOOKUP($A228,nCino_DMW!$A$1:$AI$358,2,0)=0,"", VLOOKUP($A228,nCino_DMW!$A$1:$AI$358,2,0)),"")</f>
        <v/>
      </c>
      <c r="K228" t="str">
        <f>IFERROR(IF(VLOOKUP($A228,nCino_DMW!$A$1:$AI$358,22,0)="Y", "N", IF(VLOOKUP($A228,nCino_DMW!$A$1:$AI$358,22,0)="N",  "Y", "")),"")</f>
        <v>Y</v>
      </c>
      <c r="L228" t="str">
        <f>_xlfn.IFNA(IF(VLOOKUP($A228,nCino_DevProc!$A$2:$S$352,8,0)=TRUE(), "Y", "N"),"")</f>
        <v>N</v>
      </c>
      <c r="M228" t="str">
        <f>IFERROR(IF(VLOOKUP($A228,nCino_DevProc!$A$2:$S$352,18,0)=TRUE(), "E", IF(D228="Id", "P", IF(OR(LEFT(G228, 6) = "Lookup", LEFT(G228, 6) ="Master"), "F",""))),"")</f>
        <v/>
      </c>
      <c r="N228" t="str">
        <f>_xlfn.IFNA(IF(VLOOKUP($A228,nCino_DMW!$A$1:$AI$358,4,0)="System generated", "Y", "N"),"")</f>
        <v>Y</v>
      </c>
      <c r="O228" t="str">
        <f>IF(LEFT(G228,6)="lookup", G228,IF(OR(D228=0, IFERROR(VLOOKUP($A228,nCino_DevProc!$A$2:$S$352,18,0),0)=0),"", VLOOKUP($A228,nCino_DevProc!$A$2:$S$352,18,0)))</f>
        <v/>
      </c>
      <c r="P228" t="str">
        <f>IF($B228="","",VLOOKUP($B228,'Object Info'!$A$2:$F$13,3,0))</f>
        <v>rskcsp_ds_spread_projections_driver</v>
      </c>
      <c r="Q228" t="str">
        <f t="shared" si="61"/>
        <v>LastModifiedDate</v>
      </c>
      <c r="R228" t="s">
        <v>158</v>
      </c>
      <c r="S228" t="str">
        <f t="shared" si="62"/>
        <v>N</v>
      </c>
      <c r="T228" t="str">
        <f>IF($B228="","",VLOOKUP($B228,'Object Info'!$A$2:$F$13,4,0))</f>
        <v>rskcsp_ds_spread_projections_driver_staging</v>
      </c>
      <c r="U228" t="str">
        <f t="shared" si="63"/>
        <v>LastModifiedDate</v>
      </c>
      <c r="V228" t="str">
        <f>IF(OR(LEFT(H228,9)="reference", D228=""),"STRING",VLOOKUP($H228,'DataType Conversion'!$A$8:$I$37,3,0))</f>
        <v>DATETIME</v>
      </c>
      <c r="W228" t="str">
        <f t="shared" si="64"/>
        <v/>
      </c>
      <c r="X228" t="str">
        <f t="shared" si="65"/>
        <v>N</v>
      </c>
      <c r="Y228" t="str">
        <f t="shared" si="66"/>
        <v>C</v>
      </c>
      <c r="Z228" t="str">
        <f t="shared" si="67"/>
        <v>N</v>
      </c>
      <c r="AA228" t="str">
        <f t="shared" si="68"/>
        <v/>
      </c>
      <c r="AB228" t="str">
        <f>IF($B228="","",VLOOKUP($B228,'Object Info'!$A$2:$F$13,5,0))</f>
        <v>rskcsp_ds_spread_projections_driver_curated</v>
      </c>
      <c r="AC228" t="str">
        <f t="shared" si="69"/>
        <v>LastModifiedDate</v>
      </c>
      <c r="AD228" t="str">
        <f t="shared" si="70"/>
        <v>DATETIME</v>
      </c>
      <c r="AE228" t="str">
        <f t="shared" si="71"/>
        <v/>
      </c>
      <c r="AF228" t="str">
        <f t="shared" si="72"/>
        <v>N</v>
      </c>
      <c r="AG228" t="str">
        <f t="shared" si="73"/>
        <v/>
      </c>
      <c r="AH228" t="str">
        <f t="shared" si="74"/>
        <v>Must be latest date for the record id in Staging, and date must be t-1</v>
      </c>
      <c r="AL228" t="str">
        <f>IF($B228="","",VLOOKUP($B228,'Object Info'!$A$2:$F$13,6,0))</f>
        <v>spread_projections_driver</v>
      </c>
      <c r="AM228" t="str">
        <f t="shared" si="75"/>
        <v>LastModifiedDate</v>
      </c>
      <c r="AN228" t="str">
        <f t="shared" si="76"/>
        <v>DATETIME</v>
      </c>
      <c r="AO228" t="str">
        <f t="shared" si="77"/>
        <v/>
      </c>
      <c r="AP228" t="str">
        <f t="shared" si="78"/>
        <v>N</v>
      </c>
      <c r="AQ228" t="str">
        <f t="shared" si="79"/>
        <v/>
      </c>
    </row>
    <row r="229" spans="1:43" x14ac:dyDescent="0.25">
      <c r="A229" t="str">
        <f t="shared" si="60"/>
        <v>LLC_BI__Spread_Projections_Driver__cLLC_BI__lookupKey__c</v>
      </c>
      <c r="B229" t="s">
        <v>74</v>
      </c>
      <c r="C229" t="str">
        <f>_xlfn.IFNA(VLOOKUP($A229,nCino_DMW!$A$2:$AI$358,7,0),"")</f>
        <v>Spread Projections Driver</v>
      </c>
      <c r="D229" t="s">
        <v>192</v>
      </c>
      <c r="E229" t="str">
        <f>_xlfn.IFNA(VLOOKUP($A229,nCino_DMW!$A$2:$AI$358,9,0),"")</f>
        <v>lookupKey</v>
      </c>
      <c r="F229" t="str">
        <f>_xlfn.IFNA(VLOOKUP($A229,nCino_DMW!$A$1:$AI$358,12,0),"")</f>
        <v>The field is required.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229" t="str">
        <f>_xlfn.IFNA(IF(VLOOKUP($A229,nCino_DMW!$A$1:$AI$358,13,0)=0,"", VLOOKUP($A229,nCino_DMW!$A$1:$AI$358,13,0)),"")</f>
        <v>Text (External ID) (Unique Case Insensitive)</v>
      </c>
      <c r="H229" t="str">
        <f>_xlfn.IFNA(IF(VLOOKUP($A229,nCino_DevProc!$A$2:$S$352,8,0)=0,"", VLOOKUP($A229,nCino_DevProc!$A$2:$S$352,8,0)),"")</f>
        <v>string</v>
      </c>
      <c r="I229">
        <f>_xlfn.IFNA(IF(VLOOKUP($A229,nCino_DMW!$A$1:$AI$358,2,0)=0,"", VLOOKUP($A229,nCino_DMW!$A$1:$AI$358,2,0)),"")</f>
        <v>255</v>
      </c>
      <c r="K229" t="str">
        <f>IFERROR(IF(VLOOKUP($A229,nCino_DMW!$A$1:$AI$358,22,0)="Y", "N", IF(VLOOKUP($A229,nCino_DMW!$A$1:$AI$358,22,0)="N",  "Y", "")),"")</f>
        <v>N</v>
      </c>
      <c r="L229" t="str">
        <f>_xlfn.IFNA(IF(VLOOKUP($A229,nCino_DevProc!$A$2:$S$352,8,0)=TRUE(), "Y", "N"),"")</f>
        <v>N</v>
      </c>
      <c r="M229" t="str">
        <f>IFERROR(IF(VLOOKUP($A229,nCino_DevProc!$A$2:$S$352,18,0)=TRUE(), "E", IF(D229="Id", "P", IF(OR(LEFT(G229, 6) = "Lookup", LEFT(G229, 6) ="Master"), "F",""))),"")</f>
        <v/>
      </c>
      <c r="N229" t="str">
        <f>_xlfn.IFNA(IF(VLOOKUP($A229,nCino_DMW!$A$1:$AI$358,4,0)="System generated", "Y", "N"),"")</f>
        <v>N</v>
      </c>
      <c r="O229" t="str">
        <f>IF(LEFT(G229,6)="lookup", G229,IF(OR(D229=0, IFERROR(VLOOKUP($A229,nCino_DevProc!$A$2:$S$352,18,0),0)=0),"", VLOOKUP($A229,nCino_DevProc!$A$2:$S$352,18,0)))</f>
        <v/>
      </c>
      <c r="P229" t="str">
        <f>IF($B229="","",VLOOKUP($B229,'Object Info'!$A$2:$F$13,3,0))</f>
        <v>rskcsp_ds_spread_projections_driver</v>
      </c>
      <c r="Q229" t="str">
        <f t="shared" si="61"/>
        <v>LLC_BI__lookupKey__c</v>
      </c>
      <c r="R229" t="s">
        <v>158</v>
      </c>
      <c r="S229" t="str">
        <f t="shared" si="62"/>
        <v>Y</v>
      </c>
      <c r="T229" t="str">
        <f>IF($B229="","",VLOOKUP($B229,'Object Info'!$A$2:$F$13,4,0))</f>
        <v>rskcsp_ds_spread_projections_driver_staging</v>
      </c>
      <c r="U229" t="str">
        <f t="shared" si="63"/>
        <v>LLC_BI__lookupKey__c</v>
      </c>
      <c r="V229" t="str">
        <f>IF(OR(LEFT(H229,9)="reference", D229=""),"STRING",VLOOKUP($H229,'DataType Conversion'!$A$8:$I$37,3,0))</f>
        <v>STRING</v>
      </c>
      <c r="W229" t="str">
        <f t="shared" si="64"/>
        <v/>
      </c>
      <c r="X229" t="str">
        <f t="shared" si="65"/>
        <v>Y</v>
      </c>
      <c r="Y229" t="str">
        <f t="shared" si="66"/>
        <v/>
      </c>
      <c r="Z229" t="str">
        <f t="shared" si="67"/>
        <v>N</v>
      </c>
      <c r="AA229" t="str">
        <f t="shared" si="68"/>
        <v/>
      </c>
      <c r="AB229" t="str">
        <f>IF($B229="","",VLOOKUP($B229,'Object Info'!$A$2:$F$13,5,0))</f>
        <v>rskcsp_ds_spread_projections_driver_curated</v>
      </c>
      <c r="AC229" t="str">
        <f t="shared" si="69"/>
        <v>LLC_BI__lookupKey__c</v>
      </c>
      <c r="AD229" t="str">
        <f t="shared" si="70"/>
        <v>STRING</v>
      </c>
      <c r="AE229" t="str">
        <f t="shared" si="71"/>
        <v/>
      </c>
      <c r="AF229" t="str">
        <f t="shared" si="72"/>
        <v>Y</v>
      </c>
      <c r="AG229" t="str">
        <f t="shared" si="73"/>
        <v/>
      </c>
      <c r="AH229" t="str">
        <f t="shared" si="74"/>
        <v/>
      </c>
      <c r="AL229" t="str">
        <f>IF($B229="","",VLOOKUP($B229,'Object Info'!$A$2:$F$13,6,0))</f>
        <v>spread_projections_driver</v>
      </c>
      <c r="AM229" t="str">
        <f t="shared" si="75"/>
        <v>lookupKey</v>
      </c>
      <c r="AN229" t="str">
        <f t="shared" si="76"/>
        <v>STRING</v>
      </c>
      <c r="AO229" t="str">
        <f t="shared" si="77"/>
        <v/>
      </c>
      <c r="AP229" t="str">
        <f t="shared" si="78"/>
        <v>Y</v>
      </c>
      <c r="AQ229" t="str">
        <f t="shared" si="79"/>
        <v/>
      </c>
    </row>
    <row r="230" spans="1:43" x14ac:dyDescent="0.25">
      <c r="A230" t="str">
        <f t="shared" si="60"/>
        <v>LLC_BI__Spread_Projections_Driver__cOwnerId</v>
      </c>
      <c r="B230" t="s">
        <v>74</v>
      </c>
      <c r="C230" t="str">
        <f>_xlfn.IFNA(VLOOKUP($A230,nCino_DMW!$A$2:$AI$358,7,0),"")</f>
        <v>Spread Projections Driver</v>
      </c>
      <c r="D230" t="s">
        <v>148</v>
      </c>
      <c r="E230" t="str">
        <f>_xlfn.IFNA(VLOOKUP($A230,nCino_DMW!$A$2:$AI$358,9,0),"")</f>
        <v>Owner</v>
      </c>
      <c r="F230" t="str">
        <f>_xlfn.IFNA(VLOOKUP($A230,nCino_DMW!$A$1:$AI$358,12,0),"")</f>
        <v>Record owner.</v>
      </c>
      <c r="G230" t="str">
        <f>_xlfn.IFNA(IF(VLOOKUP($A230,nCino_DMW!$A$1:$AI$358,13,0)=0,"", VLOOKUP($A230,nCino_DMW!$A$1:$AI$358,13,0)),"")</f>
        <v>Lookup(User,Group)</v>
      </c>
      <c r="H230" t="str">
        <f>_xlfn.IFNA(IF(VLOOKUP($A230,nCino_DevProc!$A$2:$S$352,8,0)=0,"", VLOOKUP($A230,nCino_DevProc!$A$2:$S$352,8,0)),"")</f>
        <v>reference(Group,User)</v>
      </c>
      <c r="I230">
        <f>_xlfn.IFNA(IF(VLOOKUP($A230,nCino_DMW!$A$1:$AI$358,2,0)=0,"", VLOOKUP($A230,nCino_DMW!$A$1:$AI$358,2,0)),"")</f>
        <v>18</v>
      </c>
      <c r="K230" t="str">
        <f>IFERROR(IF(VLOOKUP($A230,nCino_DMW!$A$1:$AI$358,22,0)="Y", "N", IF(VLOOKUP($A230,nCino_DMW!$A$1:$AI$358,22,0)="N",  "Y", "")),"")</f>
        <v>Y</v>
      </c>
      <c r="L230" t="str">
        <f>_xlfn.IFNA(IF(VLOOKUP($A230,nCino_DevProc!$A$2:$S$352,8,0)=TRUE(), "Y", "N"),"")</f>
        <v>N</v>
      </c>
      <c r="M230" t="str">
        <f>IFERROR(IF(VLOOKUP($A230,nCino_DevProc!$A$2:$S$352,18,0)=TRUE(), "E", IF(D230="Id", "P", IF(OR(LEFT(G230, 6) = "Lookup", LEFT(G230, 6) ="Master"), "F",""))),"")</f>
        <v>F</v>
      </c>
      <c r="N230" t="str">
        <f>_xlfn.IFNA(IF(VLOOKUP($A230,nCino_DMW!$A$1:$AI$358,4,0)="System generated", "Y", "N"),"")</f>
        <v>N</v>
      </c>
      <c r="O230" t="str">
        <f>IF(LEFT(G230,6)="lookup", G230,IF(OR(D230=0, IFERROR(VLOOKUP($A230,nCino_DevProc!$A$2:$S$352,18,0),0)=0),"", VLOOKUP($A230,nCino_DevProc!$A$2:$S$352,18,0)))</f>
        <v>Lookup(User,Group)</v>
      </c>
      <c r="P230" t="str">
        <f>IF($B230="","",VLOOKUP($B230,'Object Info'!$A$2:$F$13,3,0))</f>
        <v>rskcsp_ds_spread_projections_driver</v>
      </c>
      <c r="Q230" t="str">
        <f t="shared" si="61"/>
        <v>OwnerId</v>
      </c>
      <c r="R230" t="s">
        <v>158</v>
      </c>
      <c r="S230" t="str">
        <f t="shared" si="62"/>
        <v>Y</v>
      </c>
      <c r="T230" t="str">
        <f>IF($B230="","",VLOOKUP($B230,'Object Info'!$A$2:$F$13,4,0))</f>
        <v>rskcsp_ds_spread_projections_driver_staging</v>
      </c>
      <c r="U230" t="str">
        <f t="shared" si="63"/>
        <v>OwnerId</v>
      </c>
      <c r="V230" t="str">
        <f>IF(OR(LEFT(H230,9)="reference", D230=""),"STRING",VLOOKUP($H230,'DataType Conversion'!$A$8:$I$37,3,0))</f>
        <v>STRING</v>
      </c>
      <c r="W230" t="str">
        <f t="shared" si="64"/>
        <v/>
      </c>
      <c r="X230" t="str">
        <f t="shared" si="65"/>
        <v>Y</v>
      </c>
      <c r="Y230" t="str">
        <f t="shared" si="66"/>
        <v/>
      </c>
      <c r="Z230" t="str">
        <f t="shared" si="67"/>
        <v>N</v>
      </c>
      <c r="AA230" t="str">
        <f t="shared" si="68"/>
        <v/>
      </c>
      <c r="AB230" t="str">
        <f>IF($B230="","",VLOOKUP($B230,'Object Info'!$A$2:$F$13,5,0))</f>
        <v>rskcsp_ds_spread_projections_driver_curated</v>
      </c>
      <c r="AC230" t="str">
        <f t="shared" si="69"/>
        <v>OwnerId</v>
      </c>
      <c r="AD230" t="str">
        <f t="shared" si="70"/>
        <v>STRING</v>
      </c>
      <c r="AE230" t="str">
        <f t="shared" si="71"/>
        <v/>
      </c>
      <c r="AF230" t="str">
        <f t="shared" si="72"/>
        <v>Y</v>
      </c>
      <c r="AG230" t="str">
        <f t="shared" si="73"/>
        <v>F</v>
      </c>
      <c r="AH230" t="str">
        <f t="shared" si="74"/>
        <v/>
      </c>
      <c r="AL230" t="str">
        <f>IF($B230="","",VLOOKUP($B230,'Object Info'!$A$2:$F$13,6,0))</f>
        <v>spread_projections_driver</v>
      </c>
      <c r="AM230" t="str">
        <f t="shared" si="75"/>
        <v>OwnerId</v>
      </c>
      <c r="AN230" t="str">
        <f t="shared" si="76"/>
        <v>STRING</v>
      </c>
      <c r="AO230" t="str">
        <f t="shared" si="77"/>
        <v/>
      </c>
      <c r="AP230" t="str">
        <f t="shared" si="78"/>
        <v>Y</v>
      </c>
      <c r="AQ230" t="str">
        <f t="shared" si="79"/>
        <v>F</v>
      </c>
    </row>
    <row r="231" spans="1:43" x14ac:dyDescent="0.25">
      <c r="A231" t="str">
        <f t="shared" si="60"/>
        <v>LLC_BI__Spread_Projections_Driver__cName</v>
      </c>
      <c r="B231" t="s">
        <v>74</v>
      </c>
      <c r="C231" t="str">
        <f>_xlfn.IFNA(VLOOKUP($A231,nCino_DMW!$A$2:$AI$358,7,0),"")</f>
        <v>Spread Projections Driver</v>
      </c>
      <c r="D231" t="s">
        <v>28</v>
      </c>
      <c r="E231" t="str">
        <f>_xlfn.IFNA(VLOOKUP($A231,nCino_DMW!$A$2:$AI$358,9,0),"")</f>
        <v>Spread Projections Driver</v>
      </c>
      <c r="F231">
        <f>_xlfn.IFNA(VLOOKUP($A231,nCino_DMW!$A$1:$AI$358,12,0),"")</f>
        <v>0</v>
      </c>
      <c r="G231" t="str">
        <f>_xlfn.IFNA(IF(VLOOKUP($A231,nCino_DMW!$A$1:$AI$358,13,0)=0,"", VLOOKUP($A231,nCino_DMW!$A$1:$AI$358,13,0)),"")</f>
        <v>Auto Number</v>
      </c>
      <c r="H231" t="str">
        <f>_xlfn.IFNA(IF(VLOOKUP($A231,nCino_DevProc!$A$2:$S$352,8,0)=0,"", VLOOKUP($A231,nCino_DevProc!$A$2:$S$352,8,0)),"")</f>
        <v>string</v>
      </c>
      <c r="I231">
        <f>_xlfn.IFNA(IF(VLOOKUP($A231,nCino_DMW!$A$1:$AI$358,2,0)=0,"", VLOOKUP($A231,nCino_DMW!$A$1:$AI$358,2,0)),"")</f>
        <v>80</v>
      </c>
      <c r="K231" t="str">
        <f>IFERROR(IF(VLOOKUP($A231,nCino_DMW!$A$1:$AI$358,22,0)="Y", "N", IF(VLOOKUP($A231,nCino_DMW!$A$1:$AI$358,22,0)="N",  "Y", "")),"")</f>
        <v>Y</v>
      </c>
      <c r="L231" t="str">
        <f>_xlfn.IFNA(IF(VLOOKUP($A231,nCino_DevProc!$A$2:$S$352,8,0)=TRUE(), "Y", "N"),"")</f>
        <v>N</v>
      </c>
      <c r="M231" t="str">
        <f>IFERROR(IF(VLOOKUP($A231,nCino_DevProc!$A$2:$S$352,18,0)=TRUE(), "E", IF(D231="Id", "P", IF(OR(LEFT(G231, 6) = "Lookup", LEFT(G231, 6) ="Master"), "F",""))),"")</f>
        <v/>
      </c>
      <c r="N231" t="str">
        <f>_xlfn.IFNA(IF(VLOOKUP($A231,nCino_DMW!$A$1:$AI$358,4,0)="System generated", "Y", "N"),"")</f>
        <v>Y</v>
      </c>
      <c r="O231" t="str">
        <f>IF(LEFT(G231,6)="lookup", G231,IF(OR(D231=0, IFERROR(VLOOKUP($A231,nCino_DevProc!$A$2:$S$352,18,0),0)=0),"", VLOOKUP($A231,nCino_DevProc!$A$2:$S$352,18,0)))</f>
        <v/>
      </c>
      <c r="P231" t="str">
        <f>IF($B231="","",VLOOKUP($B231,'Object Info'!$A$2:$F$13,3,0))</f>
        <v>rskcsp_ds_spread_projections_driver</v>
      </c>
      <c r="Q231" t="str">
        <f t="shared" si="61"/>
        <v>Name</v>
      </c>
      <c r="R231" t="s">
        <v>158</v>
      </c>
      <c r="S231" t="str">
        <f t="shared" si="62"/>
        <v>Y</v>
      </c>
      <c r="T231" t="str">
        <f>IF($B231="","",VLOOKUP($B231,'Object Info'!$A$2:$F$13,4,0))</f>
        <v>rskcsp_ds_spread_projections_driver_staging</v>
      </c>
      <c r="U231" t="str">
        <f t="shared" si="63"/>
        <v>Name</v>
      </c>
      <c r="V231" t="str">
        <f>IF(OR(LEFT(H231,9)="reference", D231=""),"STRING",VLOOKUP($H231,'DataType Conversion'!$A$8:$I$37,3,0))</f>
        <v>STRING</v>
      </c>
      <c r="W231" t="str">
        <f t="shared" si="64"/>
        <v/>
      </c>
      <c r="X231" t="str">
        <f t="shared" si="65"/>
        <v>Y</v>
      </c>
      <c r="Y231" t="str">
        <f t="shared" si="66"/>
        <v/>
      </c>
      <c r="Z231" t="str">
        <f t="shared" si="67"/>
        <v>N</v>
      </c>
      <c r="AA231" t="str">
        <f t="shared" si="68"/>
        <v/>
      </c>
      <c r="AB231" t="str">
        <f>IF($B231="","",VLOOKUP($B231,'Object Info'!$A$2:$F$13,5,0))</f>
        <v>rskcsp_ds_spread_projections_driver_curated</v>
      </c>
      <c r="AC231" t="str">
        <f t="shared" si="69"/>
        <v>Name</v>
      </c>
      <c r="AD231" t="str">
        <f t="shared" si="70"/>
        <v>STRING</v>
      </c>
      <c r="AE231" t="str">
        <f t="shared" si="71"/>
        <v/>
      </c>
      <c r="AF231" t="str">
        <f t="shared" si="72"/>
        <v>Y</v>
      </c>
      <c r="AG231" t="str">
        <f t="shared" si="73"/>
        <v/>
      </c>
      <c r="AH231" t="str">
        <f t="shared" si="74"/>
        <v/>
      </c>
      <c r="AL231" t="str">
        <f>IF($B231="","",VLOOKUP($B231,'Object Info'!$A$2:$F$13,6,0))</f>
        <v>spread_projections_driver</v>
      </c>
      <c r="AM231" t="str">
        <f t="shared" si="75"/>
        <v>Name</v>
      </c>
      <c r="AN231" t="str">
        <f t="shared" si="76"/>
        <v>STRING</v>
      </c>
      <c r="AO231" t="str">
        <f t="shared" si="77"/>
        <v/>
      </c>
      <c r="AP231" t="str">
        <f t="shared" si="78"/>
        <v>Y</v>
      </c>
      <c r="AQ231" t="str">
        <f t="shared" si="79"/>
        <v/>
      </c>
    </row>
    <row r="232" spans="1:43" x14ac:dyDescent="0.25">
      <c r="A232" t="str">
        <f t="shared" si="60"/>
        <v>LLC_BI__Spread_Projections_Driver__cLLC_BI__Spread_Projections_Template__c</v>
      </c>
      <c r="B232" t="s">
        <v>74</v>
      </c>
      <c r="C232" t="str">
        <f>_xlfn.IFNA(VLOOKUP($A232,nCino_DMW!$A$2:$AI$358,7,0),"")</f>
        <v>Spread Projections Driver</v>
      </c>
      <c r="D232" t="s">
        <v>77</v>
      </c>
      <c r="E232" t="str">
        <f>_xlfn.IFNA(VLOOKUP($A232,nCino_DMW!$A$2:$AI$358,9,0),"")</f>
        <v>Spread Projections Template</v>
      </c>
      <c r="F232" t="str">
        <f>_xlfn.IFNA(VLOOKUP($A232,nCino_DMW!$A$1:$AI$358,12,0),"")</f>
        <v>This optional lookup field looks up to the Spread Projections Template object.</v>
      </c>
      <c r="G232" t="str">
        <f>_xlfn.IFNA(IF(VLOOKUP($A232,nCino_DMW!$A$1:$AI$358,13,0)=0,"", VLOOKUP($A232,nCino_DMW!$A$1:$AI$358,13,0)),"")</f>
        <v>Lookup(Spread Projections Template)</v>
      </c>
      <c r="H232" t="str">
        <f>_xlfn.IFNA(IF(VLOOKUP($A232,nCino_DevProc!$A$2:$S$352,8,0)=0,"", VLOOKUP($A232,nCino_DevProc!$A$2:$S$352,8,0)),"")</f>
        <v>reference(LLC_BI__Spread_Projections_Template__c)</v>
      </c>
      <c r="I232">
        <f>_xlfn.IFNA(IF(VLOOKUP($A232,nCino_DMW!$A$1:$AI$358,2,0)=0,"", VLOOKUP($A232,nCino_DMW!$A$1:$AI$358,2,0)),"")</f>
        <v>18</v>
      </c>
      <c r="K232" t="str">
        <f>IFERROR(IF(VLOOKUP($A232,nCino_DMW!$A$1:$AI$358,22,0)="Y", "N", IF(VLOOKUP($A232,nCino_DMW!$A$1:$AI$358,22,0)="N",  "Y", "")),"")</f>
        <v>Y</v>
      </c>
      <c r="L232" t="str">
        <f>_xlfn.IFNA(IF(VLOOKUP($A232,nCino_DevProc!$A$2:$S$352,8,0)=TRUE(), "Y", "N"),"")</f>
        <v>N</v>
      </c>
      <c r="M232" t="str">
        <f>IFERROR(IF(VLOOKUP($A232,nCino_DevProc!$A$2:$S$352,18,0)=TRUE(), "E", IF(D232="Id", "P", IF(OR(LEFT(G232, 6) = "Lookup", LEFT(G232, 6) ="Master"), "F",""))),"")</f>
        <v>F</v>
      </c>
      <c r="N232" t="str">
        <f>_xlfn.IFNA(IF(VLOOKUP($A232,nCino_DMW!$A$1:$AI$358,4,0)="System generated", "Y", "N"),"")</f>
        <v>N</v>
      </c>
      <c r="O232" t="str">
        <f>IF(LEFT(G232,6)="lookup", G232,IF(OR(D232=0, IFERROR(VLOOKUP($A232,nCino_DevProc!$A$2:$S$352,18,0),0)=0),"", VLOOKUP($A232,nCino_DevProc!$A$2:$S$352,18,0)))</f>
        <v>Lookup(Spread Projections Template)</v>
      </c>
      <c r="P232" t="str">
        <f>IF($B232="","",VLOOKUP($B232,'Object Info'!$A$2:$F$13,3,0))</f>
        <v>rskcsp_ds_spread_projections_driver</v>
      </c>
      <c r="Q232" t="str">
        <f t="shared" si="61"/>
        <v>LLC_BI__Spread_Projections_Template__c</v>
      </c>
      <c r="R232" t="s">
        <v>158</v>
      </c>
      <c r="S232" t="str">
        <f t="shared" si="62"/>
        <v>Y</v>
      </c>
      <c r="T232" t="str">
        <f>IF($B232="","",VLOOKUP($B232,'Object Info'!$A$2:$F$13,4,0))</f>
        <v>rskcsp_ds_spread_projections_driver_staging</v>
      </c>
      <c r="U232" t="str">
        <f t="shared" si="63"/>
        <v>LLC_BI__Spread_Projections_Template__c</v>
      </c>
      <c r="V232" t="str">
        <f>IF(OR(LEFT(H232,9)="reference", D232=""),"STRING",VLOOKUP($H232,'DataType Conversion'!$A$8:$I$37,3,0))</f>
        <v>STRING</v>
      </c>
      <c r="W232" t="str">
        <f t="shared" si="64"/>
        <v/>
      </c>
      <c r="X232" t="str">
        <f t="shared" si="65"/>
        <v>Y</v>
      </c>
      <c r="Y232" t="str">
        <f t="shared" si="66"/>
        <v/>
      </c>
      <c r="Z232" t="str">
        <f t="shared" si="67"/>
        <v>N</v>
      </c>
      <c r="AA232" t="str">
        <f t="shared" si="68"/>
        <v/>
      </c>
      <c r="AB232" t="str">
        <f>IF($B232="","",VLOOKUP($B232,'Object Info'!$A$2:$F$13,5,0))</f>
        <v>rskcsp_ds_spread_projections_driver_curated</v>
      </c>
      <c r="AC232" t="str">
        <f t="shared" si="69"/>
        <v>LLC_BI__Spread_Projections_Template__c</v>
      </c>
      <c r="AD232" t="str">
        <f t="shared" si="70"/>
        <v>STRING</v>
      </c>
      <c r="AE232" t="str">
        <f t="shared" si="71"/>
        <v/>
      </c>
      <c r="AF232" t="str">
        <f t="shared" si="72"/>
        <v>Y</v>
      </c>
      <c r="AG232" t="str">
        <f t="shared" si="73"/>
        <v>F</v>
      </c>
      <c r="AH232" t="str">
        <f t="shared" si="74"/>
        <v/>
      </c>
      <c r="AL232" t="str">
        <f>IF($B232="","",VLOOKUP($B232,'Object Info'!$A$2:$F$13,6,0))</f>
        <v>spread_projections_driver</v>
      </c>
      <c r="AM232" t="str">
        <f t="shared" si="75"/>
        <v>Spread_Projections_Template</v>
      </c>
      <c r="AN232" t="str">
        <f t="shared" si="76"/>
        <v>STRING</v>
      </c>
      <c r="AO232" t="str">
        <f t="shared" si="77"/>
        <v/>
      </c>
      <c r="AP232" t="str">
        <f t="shared" si="78"/>
        <v>Y</v>
      </c>
      <c r="AQ232" t="str">
        <f t="shared" si="79"/>
        <v>F</v>
      </c>
    </row>
    <row r="233" spans="1:43" x14ac:dyDescent="0.25">
      <c r="A233" t="str">
        <f t="shared" si="60"/>
        <v>LLC_BI__Spread_Projections_Driver__cLLC_BI__Spread_Statement_Record__c</v>
      </c>
      <c r="B233" t="s">
        <v>74</v>
      </c>
      <c r="C233" t="str">
        <f>_xlfn.IFNA(VLOOKUP($A233,nCino_DMW!$A$2:$AI$358,7,0),"")</f>
        <v>Spread Projections Driver</v>
      </c>
      <c r="D233" t="s">
        <v>90</v>
      </c>
      <c r="E233" t="str">
        <f>_xlfn.IFNA(VLOOKUP($A233,nCino_DMW!$A$2:$AI$358,9,0),"")</f>
        <v>Spread Statement Record</v>
      </c>
      <c r="F233" t="str">
        <f>_xlfn.IFNA(VLOOKUP($A233,nCino_DMW!$A$1:$AI$358,12,0),"")</f>
        <v>This optional lookup field looks up to the Spreads Statement Record object and allows administrators to override classifications with spreads statement records.</v>
      </c>
      <c r="G233" t="str">
        <f>_xlfn.IFNA(IF(VLOOKUP($A233,nCino_DMW!$A$1:$AI$358,13,0)=0,"", VLOOKUP($A233,nCino_DMW!$A$1:$AI$358,13,0)),"")</f>
        <v>Lookup(Spread Statement Record)</v>
      </c>
      <c r="H233" t="str">
        <f>_xlfn.IFNA(IF(VLOOKUP($A233,nCino_DevProc!$A$2:$S$352,8,0)=0,"", VLOOKUP($A233,nCino_DevProc!$A$2:$S$352,8,0)),"")</f>
        <v>reference(LLC_BI__Spread_Statement_Record__c)</v>
      </c>
      <c r="I233">
        <f>_xlfn.IFNA(IF(VLOOKUP($A233,nCino_DMW!$A$1:$AI$358,2,0)=0,"", VLOOKUP($A233,nCino_DMW!$A$1:$AI$358,2,0)),"")</f>
        <v>18</v>
      </c>
      <c r="K233" t="str">
        <f>IFERROR(IF(VLOOKUP($A233,nCino_DMW!$A$1:$AI$358,22,0)="Y", "N", IF(VLOOKUP($A233,nCino_DMW!$A$1:$AI$358,22,0)="N",  "Y", "")),"")</f>
        <v>Y</v>
      </c>
      <c r="L233" t="str">
        <f>_xlfn.IFNA(IF(VLOOKUP($A233,nCino_DevProc!$A$2:$S$352,8,0)=TRUE(), "Y", "N"),"")</f>
        <v>N</v>
      </c>
      <c r="M233" t="str">
        <f>IFERROR(IF(VLOOKUP($A233,nCino_DevProc!$A$2:$S$352,18,0)=TRUE(), "E", IF(D233="Id", "P", IF(OR(LEFT(G233, 6) = "Lookup", LEFT(G233, 6) ="Master"), "F",""))),"")</f>
        <v>F</v>
      </c>
      <c r="N233" t="str">
        <f>_xlfn.IFNA(IF(VLOOKUP($A233,nCino_DMW!$A$1:$AI$358,4,0)="System generated", "Y", "N"),"")</f>
        <v>N</v>
      </c>
      <c r="O233" t="str">
        <f>IF(LEFT(G233,6)="lookup", G233,IF(OR(D233=0, IFERROR(VLOOKUP($A233,nCino_DevProc!$A$2:$S$352,18,0),0)=0),"", VLOOKUP($A233,nCino_DevProc!$A$2:$S$352,18,0)))</f>
        <v>Lookup(Spread Statement Record)</v>
      </c>
      <c r="P233" t="str">
        <f>IF($B233="","",VLOOKUP($B233,'Object Info'!$A$2:$F$13,3,0))</f>
        <v>rskcsp_ds_spread_projections_driver</v>
      </c>
      <c r="Q233" t="str">
        <f t="shared" si="61"/>
        <v>LLC_BI__Spread_Statement_Record__c</v>
      </c>
      <c r="R233" t="s">
        <v>158</v>
      </c>
      <c r="S233" t="str">
        <f t="shared" si="62"/>
        <v>Y</v>
      </c>
      <c r="T233" t="str">
        <f>IF($B233="","",VLOOKUP($B233,'Object Info'!$A$2:$F$13,4,0))</f>
        <v>rskcsp_ds_spread_projections_driver_staging</v>
      </c>
      <c r="U233" t="str">
        <f t="shared" si="63"/>
        <v>LLC_BI__Spread_Statement_Record__c</v>
      </c>
      <c r="V233" t="str">
        <f>IF(OR(LEFT(H233,9)="reference", D233=""),"STRING",VLOOKUP($H233,'DataType Conversion'!$A$8:$I$37,3,0))</f>
        <v>STRING</v>
      </c>
      <c r="W233" t="str">
        <f t="shared" si="64"/>
        <v/>
      </c>
      <c r="X233" t="str">
        <f t="shared" si="65"/>
        <v>Y</v>
      </c>
      <c r="Y233" t="str">
        <f t="shared" si="66"/>
        <v/>
      </c>
      <c r="Z233" t="str">
        <f t="shared" si="67"/>
        <v>N</v>
      </c>
      <c r="AA233" t="str">
        <f t="shared" si="68"/>
        <v/>
      </c>
      <c r="AB233" t="str">
        <f>IF($B233="","",VLOOKUP($B233,'Object Info'!$A$2:$F$13,5,0))</f>
        <v>rskcsp_ds_spread_projections_driver_curated</v>
      </c>
      <c r="AC233" t="str">
        <f t="shared" si="69"/>
        <v>LLC_BI__Spread_Statement_Record__c</v>
      </c>
      <c r="AD233" t="str">
        <f t="shared" si="70"/>
        <v>STRING</v>
      </c>
      <c r="AE233" t="str">
        <f t="shared" si="71"/>
        <v/>
      </c>
      <c r="AF233" t="str">
        <f t="shared" si="72"/>
        <v>Y</v>
      </c>
      <c r="AG233" t="str">
        <f t="shared" si="73"/>
        <v>F</v>
      </c>
      <c r="AH233" t="str">
        <f t="shared" si="74"/>
        <v/>
      </c>
      <c r="AL233" t="str">
        <f>IF($B233="","",VLOOKUP($B233,'Object Info'!$A$2:$F$13,6,0))</f>
        <v>spread_projections_driver</v>
      </c>
      <c r="AM233" t="str">
        <f t="shared" si="75"/>
        <v>Spread_Statement_Record</v>
      </c>
      <c r="AN233" t="str">
        <f t="shared" si="76"/>
        <v>STRING</v>
      </c>
      <c r="AO233" t="str">
        <f t="shared" si="77"/>
        <v/>
      </c>
      <c r="AP233" t="str">
        <f t="shared" si="78"/>
        <v>Y</v>
      </c>
      <c r="AQ233" t="str">
        <f t="shared" si="79"/>
        <v>F</v>
      </c>
    </row>
    <row r="234" spans="1:43" x14ac:dyDescent="0.25">
      <c r="A234" t="str">
        <f t="shared" si="60"/>
        <v>LLC_BI__Spread_Projections_Driver__cLLC_BI__Spread_Statement_Record_Value__c</v>
      </c>
      <c r="B234" t="s">
        <v>74</v>
      </c>
      <c r="C234" t="str">
        <f>_xlfn.IFNA(VLOOKUP($A234,nCino_DMW!$A$2:$AI$358,7,0),"")</f>
        <v>Spread Projections Driver</v>
      </c>
      <c r="D234" t="s">
        <v>93</v>
      </c>
      <c r="E234" t="str">
        <f>_xlfn.IFNA(VLOOKUP($A234,nCino_DMW!$A$2:$AI$358,9,0),"")</f>
        <v>Spread Statement Record Value</v>
      </c>
      <c r="F234" t="str">
        <f>_xlfn.IFNA(VLOOKUP($A234,nCino_DMW!$A$1:$AI$358,12,0),"")</f>
        <v>This optional lookup field looks up to the Spreads Statement Record Value object.</v>
      </c>
      <c r="G234" t="str">
        <f>_xlfn.IFNA(IF(VLOOKUP($A234,nCino_DMW!$A$1:$AI$358,13,0)=0,"", VLOOKUP($A234,nCino_DMW!$A$1:$AI$358,13,0)),"")</f>
        <v>Lookup(Spread Statement Record Value)</v>
      </c>
      <c r="H234" t="str">
        <f>_xlfn.IFNA(IF(VLOOKUP($A234,nCino_DevProc!$A$2:$S$352,8,0)=0,"", VLOOKUP($A234,nCino_DevProc!$A$2:$S$352,8,0)),"")</f>
        <v>reference(LLC_BI__Spread_Statement_Record_Value__c)</v>
      </c>
      <c r="I234">
        <f>_xlfn.IFNA(IF(VLOOKUP($A234,nCino_DMW!$A$1:$AI$358,2,0)=0,"", VLOOKUP($A234,nCino_DMW!$A$1:$AI$358,2,0)),"")</f>
        <v>18</v>
      </c>
      <c r="K234" t="str">
        <f>IFERROR(IF(VLOOKUP($A234,nCino_DMW!$A$1:$AI$358,22,0)="Y", "N", IF(VLOOKUP($A234,nCino_DMW!$A$1:$AI$358,22,0)="N",  "Y", "")),"")</f>
        <v>Y</v>
      </c>
      <c r="L234" t="str">
        <f>_xlfn.IFNA(IF(VLOOKUP($A234,nCino_DevProc!$A$2:$S$352,8,0)=TRUE(), "Y", "N"),"")</f>
        <v>N</v>
      </c>
      <c r="M234" t="str">
        <f>IFERROR(IF(VLOOKUP($A234,nCino_DevProc!$A$2:$S$352,18,0)=TRUE(), "E", IF(D234="Id", "P", IF(OR(LEFT(G234, 6) = "Lookup", LEFT(G234, 6) ="Master"), "F",""))),"")</f>
        <v>F</v>
      </c>
      <c r="N234" t="str">
        <f>_xlfn.IFNA(IF(VLOOKUP($A234,nCino_DMW!$A$1:$AI$358,4,0)="System generated", "Y", "N"),"")</f>
        <v>N</v>
      </c>
      <c r="O234" t="str">
        <f>IF(LEFT(G234,6)="lookup", G234,IF(OR(D234=0, IFERROR(VLOOKUP($A234,nCino_DevProc!$A$2:$S$352,18,0),0)=0),"", VLOOKUP($A234,nCino_DevProc!$A$2:$S$352,18,0)))</f>
        <v>Lookup(Spread Statement Record Value)</v>
      </c>
      <c r="P234" t="str">
        <f>IF($B234="","",VLOOKUP($B234,'Object Info'!$A$2:$F$13,3,0))</f>
        <v>rskcsp_ds_spread_projections_driver</v>
      </c>
      <c r="Q234" t="str">
        <f t="shared" si="61"/>
        <v>LLC_BI__Spread_Statement_Record_Value__c</v>
      </c>
      <c r="R234" t="s">
        <v>158</v>
      </c>
      <c r="S234" t="str">
        <f t="shared" si="62"/>
        <v>Y</v>
      </c>
      <c r="T234" t="str">
        <f>IF($B234="","",VLOOKUP($B234,'Object Info'!$A$2:$F$13,4,0))</f>
        <v>rskcsp_ds_spread_projections_driver_staging</v>
      </c>
      <c r="U234" t="str">
        <f t="shared" si="63"/>
        <v>LLC_BI__Spread_Statement_Record_Value__c</v>
      </c>
      <c r="V234" t="str">
        <f>IF(OR(LEFT(H234,9)="reference", D234=""),"STRING",VLOOKUP($H234,'DataType Conversion'!$A$8:$I$37,3,0))</f>
        <v>STRING</v>
      </c>
      <c r="W234" t="str">
        <f t="shared" si="64"/>
        <v/>
      </c>
      <c r="X234" t="str">
        <f t="shared" si="65"/>
        <v>Y</v>
      </c>
      <c r="Y234" t="str">
        <f t="shared" si="66"/>
        <v/>
      </c>
      <c r="Z234" t="str">
        <f t="shared" si="67"/>
        <v>N</v>
      </c>
      <c r="AA234" t="str">
        <f t="shared" si="68"/>
        <v/>
      </c>
      <c r="AB234" t="str">
        <f>IF($B234="","",VLOOKUP($B234,'Object Info'!$A$2:$F$13,5,0))</f>
        <v>rskcsp_ds_spread_projections_driver_curated</v>
      </c>
      <c r="AC234" t="str">
        <f t="shared" si="69"/>
        <v>LLC_BI__Spread_Statement_Record_Value__c</v>
      </c>
      <c r="AD234" t="str">
        <f t="shared" si="70"/>
        <v>STRING</v>
      </c>
      <c r="AE234" t="str">
        <f t="shared" si="71"/>
        <v/>
      </c>
      <c r="AF234" t="str">
        <f t="shared" si="72"/>
        <v>Y</v>
      </c>
      <c r="AG234" t="str">
        <f t="shared" si="73"/>
        <v>F</v>
      </c>
      <c r="AH234" t="str">
        <f t="shared" si="74"/>
        <v/>
      </c>
      <c r="AL234" t="str">
        <f>IF($B234="","",VLOOKUP($B234,'Object Info'!$A$2:$F$13,6,0))</f>
        <v>spread_projections_driver</v>
      </c>
      <c r="AM234" t="str">
        <f t="shared" si="75"/>
        <v>Spread_Statement_Record_Value</v>
      </c>
      <c r="AN234" t="str">
        <f t="shared" si="76"/>
        <v>STRING</v>
      </c>
      <c r="AO234" t="str">
        <f t="shared" si="77"/>
        <v/>
      </c>
      <c r="AP234" t="str">
        <f t="shared" si="78"/>
        <v>Y</v>
      </c>
      <c r="AQ234" t="str">
        <f t="shared" si="79"/>
        <v>F</v>
      </c>
    </row>
    <row r="235" spans="1:43" x14ac:dyDescent="0.25">
      <c r="A235" t="str">
        <f t="shared" si="60"/>
        <v>LLC_BI__Spread_Projections_Driver__cLLC_BI__Type__c</v>
      </c>
      <c r="B235" t="s">
        <v>74</v>
      </c>
      <c r="C235" t="str">
        <f>_xlfn.IFNA(VLOOKUP($A235,nCino_DMW!$A$2:$AI$358,7,0),"")</f>
        <v>Spread Projections Driver</v>
      </c>
      <c r="D235" t="s">
        <v>275</v>
      </c>
      <c r="E235" t="str">
        <f>_xlfn.IFNA(VLOOKUP($A235,nCino_DMW!$A$2:$AI$358,9,0),"")</f>
        <v>Type</v>
      </c>
      <c r="F235" t="str">
        <f>_xlfn.IFNA(VLOOKUP($A235,nCino_DMW!$A$1:$AI$358,12,0),"")</f>
        <v>Administrators populate this required picklist field when creating projection templates to define the type of calculations the system performs to project statement values. Users have the ability to edit the Type field once a projection period is created.</v>
      </c>
      <c r="G235" t="str">
        <f>_xlfn.IFNA(IF(VLOOKUP($A235,nCino_DMW!$A$1:$AI$358,13,0)=0,"", VLOOKUP($A235,nCino_DMW!$A$1:$AI$358,13,0)),"")</f>
        <v>Picklist</v>
      </c>
      <c r="H235" t="str">
        <f>_xlfn.IFNA(IF(VLOOKUP($A235,nCino_DevProc!$A$2:$S$352,8,0)=0,"", VLOOKUP($A235,nCino_DevProc!$A$2:$S$352,8,0)),"")</f>
        <v>picklist</v>
      </c>
      <c r="I235" t="str">
        <f>_xlfn.IFNA(IF(VLOOKUP($A235,nCino_DMW!$A$1:$AI$358,2,0)=0,"", VLOOKUP($A235,nCino_DMW!$A$1:$AI$358,2,0)),"")</f>
        <v>See picklist options for lengths</v>
      </c>
      <c r="K235" t="str">
        <f>IFERROR(IF(VLOOKUP($A235,nCino_DMW!$A$1:$AI$358,22,0)="Y", "N", IF(VLOOKUP($A235,nCino_DMW!$A$1:$AI$358,22,0)="N",  "Y", "")),"")</f>
        <v>Y</v>
      </c>
      <c r="L235" t="str">
        <f>_xlfn.IFNA(IF(VLOOKUP($A235,nCino_DevProc!$A$2:$S$352,8,0)=TRUE(), "Y", "N"),"")</f>
        <v>N</v>
      </c>
      <c r="M235" t="str">
        <f>IFERROR(IF(VLOOKUP($A235,nCino_DevProc!$A$2:$S$352,18,0)=TRUE(), "E", IF(D235="Id", "P", IF(OR(LEFT(G235, 6) = "Lookup", LEFT(G235, 6) ="Master"), "F",""))),"")</f>
        <v/>
      </c>
      <c r="N235" t="str">
        <f>_xlfn.IFNA(IF(VLOOKUP($A235,nCino_DMW!$A$1:$AI$358,4,0)="System generated", "Y", "N"),"")</f>
        <v>N</v>
      </c>
      <c r="O235" t="str">
        <f>IF(LEFT(G235,6)="lookup", G235,IF(OR(D235=0, IFERROR(VLOOKUP($A235,nCino_DevProc!$A$2:$S$352,18,0),0)=0),"", VLOOKUP($A235,nCino_DevProc!$A$2:$S$352,18,0)))</f>
        <v/>
      </c>
      <c r="P235" t="str">
        <f>IF($B235="","",VLOOKUP($B235,'Object Info'!$A$2:$F$13,3,0))</f>
        <v>rskcsp_ds_spread_projections_driver</v>
      </c>
      <c r="Q235" t="str">
        <f t="shared" si="61"/>
        <v>LLC_BI__Type__c</v>
      </c>
      <c r="R235" t="s">
        <v>158</v>
      </c>
      <c r="S235" t="str">
        <f t="shared" si="62"/>
        <v>Y</v>
      </c>
      <c r="T235" t="str">
        <f>IF($B235="","",VLOOKUP($B235,'Object Info'!$A$2:$F$13,4,0))</f>
        <v>rskcsp_ds_spread_projections_driver_staging</v>
      </c>
      <c r="U235" t="str">
        <f t="shared" si="63"/>
        <v>LLC_BI__Type__c</v>
      </c>
      <c r="V235" t="str">
        <f>IF(OR(LEFT(H235,9)="reference", D235=""),"STRING",VLOOKUP($H235,'DataType Conversion'!$A$8:$I$37,3,0))</f>
        <v>STRING</v>
      </c>
      <c r="W235" t="str">
        <f t="shared" si="64"/>
        <v/>
      </c>
      <c r="X235" t="str">
        <f t="shared" si="65"/>
        <v>Y</v>
      </c>
      <c r="Y235" t="str">
        <f t="shared" si="66"/>
        <v/>
      </c>
      <c r="Z235" t="str">
        <f t="shared" si="67"/>
        <v>Y</v>
      </c>
      <c r="AA235" t="str">
        <f t="shared" si="68"/>
        <v/>
      </c>
      <c r="AB235" t="str">
        <f>IF($B235="","",VLOOKUP($B235,'Object Info'!$A$2:$F$13,5,0))</f>
        <v>rskcsp_ds_spread_projections_driver_curated</v>
      </c>
      <c r="AC235" t="str">
        <f t="shared" si="69"/>
        <v>LLC_BI__Type__c</v>
      </c>
      <c r="AD235" t="str">
        <f t="shared" si="70"/>
        <v>STRING</v>
      </c>
      <c r="AE235" t="str">
        <f t="shared" si="71"/>
        <v/>
      </c>
      <c r="AF235" t="str">
        <f t="shared" si="72"/>
        <v>Y</v>
      </c>
      <c r="AG235" t="str">
        <f t="shared" si="73"/>
        <v/>
      </c>
      <c r="AH235" t="str">
        <f t="shared" si="74"/>
        <v/>
      </c>
      <c r="AL235" t="str">
        <f>IF($B235="","",VLOOKUP($B235,'Object Info'!$A$2:$F$13,6,0))</f>
        <v>spread_projections_driver</v>
      </c>
      <c r="AM235" t="str">
        <f t="shared" si="75"/>
        <v>Type</v>
      </c>
      <c r="AN235" t="str">
        <f t="shared" si="76"/>
        <v>STRING</v>
      </c>
      <c r="AO235" t="str">
        <f t="shared" si="77"/>
        <v/>
      </c>
      <c r="AP235" t="str">
        <f t="shared" si="78"/>
        <v>Y</v>
      </c>
      <c r="AQ235" t="str">
        <f t="shared" si="79"/>
        <v/>
      </c>
    </row>
    <row r="236" spans="1:43" x14ac:dyDescent="0.25">
      <c r="A236" t="str">
        <f t="shared" si="60"/>
        <v>LLC_BI__Spread_Projections_Driver__cLLC_BI__Value__c</v>
      </c>
      <c r="B236" t="s">
        <v>74</v>
      </c>
      <c r="C236" t="str">
        <f>_xlfn.IFNA(VLOOKUP($A236,nCino_DMW!$A$2:$AI$358,7,0),"")</f>
        <v>Spread Projections Driver</v>
      </c>
      <c r="D236" t="s">
        <v>277</v>
      </c>
      <c r="E236" t="str">
        <f>_xlfn.IFNA(VLOOKUP($A236,nCino_DMW!$A$2:$AI$358,9,0),"")</f>
        <v>Value</v>
      </c>
      <c r="F236" t="str">
        <f>_xlfn.IFNA(VLOOKUP($A236,nCino_DMW!$A$1:$AI$358,12,0),"")</f>
        <v>Administrators populate this optional text field in projection templates with values the system uses to perform projection calculations. By default, it is blank.</v>
      </c>
      <c r="G236" t="str">
        <f>_xlfn.IFNA(IF(VLOOKUP($A236,nCino_DMW!$A$1:$AI$358,13,0)=0,"", VLOOKUP($A236,nCino_DMW!$A$1:$AI$358,13,0)),"")</f>
        <v>Text</v>
      </c>
      <c r="H236" t="str">
        <f>_xlfn.IFNA(IF(VLOOKUP($A236,nCino_DevProc!$A$2:$S$352,8,0)=0,"", VLOOKUP($A236,nCino_DevProc!$A$2:$S$352,8,0)),"")</f>
        <v>string</v>
      </c>
      <c r="I236">
        <f>_xlfn.IFNA(IF(VLOOKUP($A236,nCino_DMW!$A$1:$AI$358,2,0)=0,"", VLOOKUP($A236,nCino_DMW!$A$1:$AI$358,2,0)),"")</f>
        <v>255</v>
      </c>
      <c r="K236" t="str">
        <f>IFERROR(IF(VLOOKUP($A236,nCino_DMW!$A$1:$AI$358,22,0)="Y", "N", IF(VLOOKUP($A236,nCino_DMW!$A$1:$AI$358,22,0)="N",  "Y", "")),"")</f>
        <v>Y</v>
      </c>
      <c r="L236" t="str">
        <f>_xlfn.IFNA(IF(VLOOKUP($A236,nCino_DevProc!$A$2:$S$352,8,0)=TRUE(), "Y", "N"),"")</f>
        <v>N</v>
      </c>
      <c r="M236" t="str">
        <f>IFERROR(IF(VLOOKUP($A236,nCino_DevProc!$A$2:$S$352,18,0)=TRUE(), "E", IF(D236="Id", "P", IF(OR(LEFT(G236, 6) = "Lookup", LEFT(G236, 6) ="Master"), "F",""))),"")</f>
        <v/>
      </c>
      <c r="N236" t="str">
        <f>_xlfn.IFNA(IF(VLOOKUP($A236,nCino_DMW!$A$1:$AI$358,4,0)="System generated", "Y", "N"),"")</f>
        <v>N</v>
      </c>
      <c r="O236" t="str">
        <f>IF(LEFT(G236,6)="lookup", G236,IF(OR(D236=0, IFERROR(VLOOKUP($A236,nCino_DevProc!$A$2:$S$352,18,0),0)=0),"", VLOOKUP($A236,nCino_DevProc!$A$2:$S$352,18,0)))</f>
        <v/>
      </c>
      <c r="P236" t="str">
        <f>IF($B236="","",VLOOKUP($B236,'Object Info'!$A$2:$F$13,3,0))</f>
        <v>rskcsp_ds_spread_projections_driver</v>
      </c>
      <c r="Q236" t="str">
        <f t="shared" si="61"/>
        <v>LLC_BI__Value__c</v>
      </c>
      <c r="R236" t="s">
        <v>158</v>
      </c>
      <c r="S236" t="str">
        <f t="shared" si="62"/>
        <v>Y</v>
      </c>
      <c r="T236" t="str">
        <f>IF($B236="","",VLOOKUP($B236,'Object Info'!$A$2:$F$13,4,0))</f>
        <v>rskcsp_ds_spread_projections_driver_staging</v>
      </c>
      <c r="U236" t="str">
        <f t="shared" si="63"/>
        <v>LLC_BI__Value__c</v>
      </c>
      <c r="V236" t="str">
        <f>IF(OR(LEFT(H236,9)="reference", D236=""),"STRING",VLOOKUP($H236,'DataType Conversion'!$A$8:$I$37,3,0))</f>
        <v>STRING</v>
      </c>
      <c r="W236" t="str">
        <f t="shared" si="64"/>
        <v/>
      </c>
      <c r="X236" t="str">
        <f t="shared" si="65"/>
        <v>Y</v>
      </c>
      <c r="Y236" t="str">
        <f t="shared" si="66"/>
        <v/>
      </c>
      <c r="Z236" t="str">
        <f t="shared" si="67"/>
        <v>N</v>
      </c>
      <c r="AA236" t="str">
        <f t="shared" si="68"/>
        <v/>
      </c>
      <c r="AB236" t="str">
        <f>IF($B236="","",VLOOKUP($B236,'Object Info'!$A$2:$F$13,5,0))</f>
        <v>rskcsp_ds_spread_projections_driver_curated</v>
      </c>
      <c r="AC236" t="str">
        <f t="shared" si="69"/>
        <v>LLC_BI__Value__c</v>
      </c>
      <c r="AD236" t="str">
        <f t="shared" si="70"/>
        <v>STRING</v>
      </c>
      <c r="AE236" t="str">
        <f t="shared" si="71"/>
        <v/>
      </c>
      <c r="AF236" t="str">
        <f t="shared" si="72"/>
        <v>Y</v>
      </c>
      <c r="AG236" t="str">
        <f t="shared" si="73"/>
        <v/>
      </c>
      <c r="AH236" t="str">
        <f t="shared" si="74"/>
        <v/>
      </c>
      <c r="AL236" t="str">
        <f>IF($B236="","",VLOOKUP($B236,'Object Info'!$A$2:$F$13,6,0))</f>
        <v>spread_projections_driver</v>
      </c>
      <c r="AM236" t="str">
        <f t="shared" si="75"/>
        <v>Value</v>
      </c>
      <c r="AN236" t="str">
        <f t="shared" si="76"/>
        <v>STRING</v>
      </c>
      <c r="AO236" t="str">
        <f t="shared" si="77"/>
        <v/>
      </c>
      <c r="AP236" t="str">
        <f t="shared" si="78"/>
        <v>Y</v>
      </c>
      <c r="AQ236" t="str">
        <f t="shared" si="79"/>
        <v/>
      </c>
    </row>
    <row r="237" spans="1:43" hidden="1" x14ac:dyDescent="0.25"/>
    <row r="238" spans="1:43" hidden="1" x14ac:dyDescent="0.25"/>
    <row r="239" spans="1:43" hidden="1" x14ac:dyDescent="0.25"/>
    <row r="240" spans="1:43"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sheetData>
  <autoFilter ref="A1:AS236" xr:uid="{00000000-0009-0000-0000-000009000000}"/>
  <mergeCells count="5">
    <mergeCell ref="B1:O1"/>
    <mergeCell ref="P1:S1"/>
    <mergeCell ref="T1:AA1"/>
    <mergeCell ref="AB1:AK1"/>
    <mergeCell ref="AL1:AS1"/>
  </mergeCells>
  <pageMargins left="0.7" right="0.7" top="0.75" bottom="0.75" header="0.3" footer="0.511811023622047"/>
  <pageSetup paperSize="9" orientation="portrait" horizontalDpi="300" verticalDpi="300"/>
  <headerFooter>
    <oddHeader>&amp;L&amp;12&amp;K0000ffClassification: Limited&amp;1#</oddHeader>
  </headerFooter>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O125"/>
  <sheetViews>
    <sheetView zoomScale="75" zoomScaleNormal="75" workbookViewId="0">
      <pane ySplit="1" topLeftCell="A2" activePane="bottomLeft" state="frozen"/>
      <selection pane="bottomLeft" activeCell="M76" sqref="M76"/>
    </sheetView>
  </sheetViews>
  <sheetFormatPr defaultColWidth="8.5703125" defaultRowHeight="15" x14ac:dyDescent="0.25"/>
  <cols>
    <col min="1" max="1" width="33.28515625" customWidth="1"/>
    <col min="2" max="2" width="25.7109375" customWidth="1"/>
    <col min="3" max="5" width="20.42578125" customWidth="1"/>
    <col min="6" max="6" width="24.28515625" customWidth="1"/>
    <col min="7" max="7" width="13.140625" customWidth="1"/>
    <col min="12" max="12" width="26.140625" customWidth="1"/>
    <col min="13" max="13" width="33.85546875" customWidth="1"/>
    <col min="16" max="16" width="6.28515625" hidden="1" customWidth="1"/>
    <col min="17" max="17" width="14.85546875" hidden="1" customWidth="1"/>
    <col min="18" max="18" width="9.5703125" customWidth="1"/>
    <col min="21" max="21" width="8.7109375" customWidth="1"/>
    <col min="29" max="29" width="12.85546875" customWidth="1"/>
    <col min="30" max="30" width="10.140625" customWidth="1"/>
    <col min="31" max="31" width="12.28515625" customWidth="1"/>
  </cols>
  <sheetData>
    <row r="1" spans="1:41" s="314" customFormat="1" ht="35.25" customHeight="1" x14ac:dyDescent="0.2">
      <c r="A1" s="5" t="s">
        <v>1114</v>
      </c>
      <c r="B1" s="5"/>
      <c r="C1" s="5"/>
      <c r="D1" s="5"/>
      <c r="E1" s="5"/>
      <c r="F1" s="5"/>
      <c r="G1" s="5"/>
      <c r="H1" s="5"/>
      <c r="I1" s="5"/>
      <c r="J1" s="331"/>
      <c r="K1" s="331"/>
      <c r="L1" s="4" t="s">
        <v>1115</v>
      </c>
      <c r="M1" s="4"/>
      <c r="N1" s="4"/>
      <c r="O1" s="4"/>
      <c r="P1" s="3" t="s">
        <v>1116</v>
      </c>
      <c r="Q1" s="3"/>
      <c r="R1" s="3"/>
      <c r="S1" s="3"/>
      <c r="T1" s="3"/>
      <c r="U1" s="3"/>
      <c r="V1" s="3"/>
      <c r="W1" s="2" t="s">
        <v>1117</v>
      </c>
      <c r="X1" s="2"/>
      <c r="Y1" s="2"/>
      <c r="Z1" s="2"/>
      <c r="AA1" s="2"/>
      <c r="AB1" s="2"/>
      <c r="AC1" s="2"/>
      <c r="AD1" s="2"/>
      <c r="AE1" s="2"/>
      <c r="AF1" s="2"/>
      <c r="AG1" s="1" t="s">
        <v>1118</v>
      </c>
      <c r="AH1" s="1"/>
      <c r="AI1" s="1"/>
      <c r="AJ1" s="1"/>
      <c r="AK1" s="1"/>
      <c r="AL1" s="1"/>
      <c r="AM1" s="1"/>
      <c r="AN1" s="1"/>
    </row>
    <row r="2" spans="1:41" s="320" customFormat="1" ht="90" x14ac:dyDescent="0.2">
      <c r="A2" s="315" t="s">
        <v>1119</v>
      </c>
      <c r="B2" s="315" t="s">
        <v>849</v>
      </c>
      <c r="C2" s="315" t="s">
        <v>1120</v>
      </c>
      <c r="D2" s="315" t="s">
        <v>876</v>
      </c>
      <c r="E2" s="315" t="s">
        <v>1</v>
      </c>
      <c r="F2" s="315" t="s">
        <v>115</v>
      </c>
      <c r="G2" s="321" t="s">
        <v>1124</v>
      </c>
      <c r="H2" s="315" t="s">
        <v>1126</v>
      </c>
      <c r="I2" s="315" t="s">
        <v>1127</v>
      </c>
      <c r="J2" s="315" t="s">
        <v>1128</v>
      </c>
      <c r="K2" s="315" t="s">
        <v>67</v>
      </c>
      <c r="L2" s="322" t="s">
        <v>1129</v>
      </c>
      <c r="M2" s="322" t="s">
        <v>1130</v>
      </c>
      <c r="N2" s="322" t="s">
        <v>1131</v>
      </c>
      <c r="O2" s="316" t="s">
        <v>1143</v>
      </c>
      <c r="P2" s="317" t="s">
        <v>1133</v>
      </c>
      <c r="Q2" s="317" t="s">
        <v>1134</v>
      </c>
      <c r="R2" s="317" t="s">
        <v>115</v>
      </c>
      <c r="S2" s="323" t="s">
        <v>1124</v>
      </c>
      <c r="T2" s="317" t="s">
        <v>1126</v>
      </c>
      <c r="U2" s="317" t="s">
        <v>1138</v>
      </c>
      <c r="V2" s="324" t="s">
        <v>1136</v>
      </c>
      <c r="W2" s="318" t="s">
        <v>1133</v>
      </c>
      <c r="X2" s="318" t="s">
        <v>1134</v>
      </c>
      <c r="Y2" s="318" t="s">
        <v>115</v>
      </c>
      <c r="Z2" s="325" t="s">
        <v>1124</v>
      </c>
      <c r="AA2" s="318" t="s">
        <v>1126</v>
      </c>
      <c r="AB2" s="318" t="s">
        <v>1138</v>
      </c>
      <c r="AC2" s="318" t="s">
        <v>1137</v>
      </c>
      <c r="AD2" s="318" t="s">
        <v>1139</v>
      </c>
      <c r="AE2" s="326" t="s">
        <v>1140</v>
      </c>
      <c r="AF2" s="326" t="s">
        <v>1141</v>
      </c>
      <c r="AG2" s="319" t="s">
        <v>1133</v>
      </c>
      <c r="AH2" s="319" t="s">
        <v>1134</v>
      </c>
      <c r="AI2" s="319" t="s">
        <v>115</v>
      </c>
      <c r="AJ2" s="327" t="s">
        <v>1124</v>
      </c>
      <c r="AK2" s="319" t="s">
        <v>1126</v>
      </c>
      <c r="AL2" s="319" t="s">
        <v>1138</v>
      </c>
      <c r="AM2" s="328" t="s">
        <v>1140</v>
      </c>
      <c r="AN2" s="328" t="s">
        <v>1141</v>
      </c>
      <c r="AO2" s="329"/>
    </row>
    <row r="3" spans="1:41" x14ac:dyDescent="0.25">
      <c r="A3" t="s">
        <v>1144</v>
      </c>
      <c r="B3" t="s">
        <v>1145</v>
      </c>
      <c r="C3" t="s">
        <v>143</v>
      </c>
      <c r="D3" t="s">
        <v>143</v>
      </c>
      <c r="E3" t="s">
        <v>143</v>
      </c>
      <c r="F3" t="s">
        <v>143</v>
      </c>
      <c r="G3" t="s">
        <v>1146</v>
      </c>
      <c r="H3" t="s">
        <v>904</v>
      </c>
      <c r="I3" t="s">
        <v>1147</v>
      </c>
      <c r="J3" t="s">
        <v>903</v>
      </c>
      <c r="L3" t="str">
        <f t="shared" ref="L3:L14" si="0">IF(B3="","",B3)</f>
        <v>LLC_BI__Covenant_Type__c</v>
      </c>
      <c r="M3" t="str">
        <f t="shared" ref="M3:M14" si="1">IF(D3="","",D3)</f>
        <v>Id</v>
      </c>
      <c r="N3" t="s">
        <v>1148</v>
      </c>
      <c r="O3" t="e">
        <f t="shared" ref="O3:O16" si="2">IF(OR(M3="Id",SEARCH("ChangeType",M3,1)&gt;0,SEARCH("CommitNumber",M3,1)&gt;0),"N", "Y")</f>
        <v>#VALUE!</v>
      </c>
      <c r="P3" t="str">
        <f t="shared" ref="P3:P34" si="3">L3</f>
        <v>LLC_BI__Covenant_Type__c</v>
      </c>
      <c r="Q3" t="str">
        <f t="shared" ref="Q3:Q34" si="4">M3</f>
        <v>Id</v>
      </c>
      <c r="R3" t="s">
        <v>1148</v>
      </c>
      <c r="S3">
        <v>18</v>
      </c>
      <c r="T3" t="e">
        <f t="shared" ref="T3:T13" si="5">IF($O3="","",O3)</f>
        <v>#VALUE!</v>
      </c>
      <c r="U3" t="str">
        <f t="shared" ref="U3:U16" si="6">IF($I3="","",I3)</f>
        <v>P</v>
      </c>
      <c r="V3" t="str">
        <f t="shared" ref="V3:V16" si="7">IF(Q3= "", "", IF(F3="Picklist", "Y", "N"))</f>
        <v>N</v>
      </c>
      <c r="W3" t="str">
        <f t="shared" ref="W3:W34" si="8">P3</f>
        <v>LLC_BI__Covenant_Type__c</v>
      </c>
      <c r="X3" t="str">
        <f t="shared" ref="X3:X34" si="9">Q3</f>
        <v>Id</v>
      </c>
      <c r="Y3" t="str">
        <f t="shared" ref="Y3:Y34" si="10">R3</f>
        <v>String</v>
      </c>
      <c r="Z3">
        <f t="shared" ref="Z3:Z34" si="11">IF(S3="","",S3)</f>
        <v>18</v>
      </c>
      <c r="AA3" t="e">
        <f t="shared" ref="AA3:AA34" si="12">T3</f>
        <v>#VALUE!</v>
      </c>
      <c r="AB3" t="str">
        <f t="shared" ref="AB3:AB34" si="13">U3</f>
        <v>P</v>
      </c>
      <c r="AG3" t="str">
        <f t="shared" ref="AG3:AG34" si="14">W3</f>
        <v>LLC_BI__Covenant_Type__c</v>
      </c>
      <c r="AH3" t="str">
        <f t="shared" ref="AH3:AH34" si="15">X3</f>
        <v>Id</v>
      </c>
      <c r="AI3" t="str">
        <f t="shared" ref="AI3:AI34" si="16">Y3</f>
        <v>String</v>
      </c>
      <c r="AJ3">
        <f t="shared" ref="AJ3:AJ34" si="17">Z3</f>
        <v>18</v>
      </c>
      <c r="AK3" t="e">
        <f t="shared" ref="AK3:AK34" si="18">AA3</f>
        <v>#VALUE!</v>
      </c>
      <c r="AL3" t="str">
        <f t="shared" ref="AL3:AL34" si="19">AB3</f>
        <v>P</v>
      </c>
    </row>
    <row r="4" spans="1:41" x14ac:dyDescent="0.25">
      <c r="A4" t="s">
        <v>1144</v>
      </c>
      <c r="B4" t="s">
        <v>1145</v>
      </c>
      <c r="C4" t="s">
        <v>165</v>
      </c>
      <c r="D4" t="s">
        <v>164</v>
      </c>
      <c r="E4" t="s">
        <v>909</v>
      </c>
      <c r="F4" t="s">
        <v>910</v>
      </c>
      <c r="H4" t="s">
        <v>904</v>
      </c>
      <c r="J4" t="s">
        <v>903</v>
      </c>
      <c r="L4" t="str">
        <f t="shared" si="0"/>
        <v>LLC_BI__Covenant_Type__c</v>
      </c>
      <c r="M4" t="str">
        <f t="shared" si="1"/>
        <v>CreatedDate</v>
      </c>
      <c r="N4" t="s">
        <v>1148</v>
      </c>
      <c r="O4" t="e">
        <f t="shared" si="2"/>
        <v>#VALUE!</v>
      </c>
      <c r="P4" t="str">
        <f t="shared" si="3"/>
        <v>LLC_BI__Covenant_Type__c</v>
      </c>
      <c r="Q4" t="str">
        <f t="shared" si="4"/>
        <v>CreatedDate</v>
      </c>
      <c r="R4" t="s">
        <v>1149</v>
      </c>
      <c r="T4" t="e">
        <f t="shared" si="5"/>
        <v>#VALUE!</v>
      </c>
      <c r="U4" t="str">
        <f t="shared" si="6"/>
        <v/>
      </c>
      <c r="V4" t="str">
        <f t="shared" si="7"/>
        <v>N</v>
      </c>
      <c r="W4" t="str">
        <f t="shared" si="8"/>
        <v>LLC_BI__Covenant_Type__c</v>
      </c>
      <c r="X4" t="str">
        <f t="shared" si="9"/>
        <v>CreatedDate</v>
      </c>
      <c r="Y4" t="str">
        <f t="shared" si="10"/>
        <v>DATETIME</v>
      </c>
      <c r="Z4" t="str">
        <f t="shared" si="11"/>
        <v/>
      </c>
      <c r="AA4" t="e">
        <f t="shared" si="12"/>
        <v>#VALUE!</v>
      </c>
      <c r="AB4" t="str">
        <f t="shared" si="13"/>
        <v/>
      </c>
      <c r="AG4" t="str">
        <f t="shared" si="14"/>
        <v>LLC_BI__Covenant_Type__c</v>
      </c>
      <c r="AH4" t="str">
        <f t="shared" si="15"/>
        <v>CreatedDate</v>
      </c>
      <c r="AI4" t="str">
        <f t="shared" si="16"/>
        <v>DATETIME</v>
      </c>
      <c r="AJ4" t="str">
        <f t="shared" si="17"/>
        <v/>
      </c>
      <c r="AK4" t="e">
        <f t="shared" si="18"/>
        <v>#VALUE!</v>
      </c>
      <c r="AL4" t="str">
        <f t="shared" si="19"/>
        <v/>
      </c>
    </row>
    <row r="5" spans="1:41" x14ac:dyDescent="0.25">
      <c r="A5" t="s">
        <v>1144</v>
      </c>
      <c r="B5" t="s">
        <v>1145</v>
      </c>
      <c r="C5" t="s">
        <v>906</v>
      </c>
      <c r="D5" t="s">
        <v>168</v>
      </c>
      <c r="E5" t="s">
        <v>907</v>
      </c>
      <c r="F5" t="s">
        <v>908</v>
      </c>
      <c r="G5" t="s">
        <v>1146</v>
      </c>
      <c r="H5" t="s">
        <v>904</v>
      </c>
      <c r="I5" t="s">
        <v>1150</v>
      </c>
      <c r="J5" t="s">
        <v>903</v>
      </c>
      <c r="L5" t="str">
        <f t="shared" si="0"/>
        <v>LLC_BI__Covenant_Type__c</v>
      </c>
      <c r="M5" t="str">
        <f t="shared" si="1"/>
        <v>CreatedById</v>
      </c>
      <c r="N5" t="s">
        <v>1148</v>
      </c>
      <c r="O5" t="e">
        <f t="shared" si="2"/>
        <v>#VALUE!</v>
      </c>
      <c r="P5" t="str">
        <f t="shared" si="3"/>
        <v>LLC_BI__Covenant_Type__c</v>
      </c>
      <c r="Q5" t="str">
        <f t="shared" si="4"/>
        <v>CreatedById</v>
      </c>
      <c r="R5" t="s">
        <v>1148</v>
      </c>
      <c r="S5">
        <v>18</v>
      </c>
      <c r="T5" t="e">
        <f t="shared" si="5"/>
        <v>#VALUE!</v>
      </c>
      <c r="U5" t="str">
        <f t="shared" si="6"/>
        <v>F</v>
      </c>
      <c r="V5" t="str">
        <f t="shared" si="7"/>
        <v>N</v>
      </c>
      <c r="W5" t="str">
        <f t="shared" si="8"/>
        <v>LLC_BI__Covenant_Type__c</v>
      </c>
      <c r="X5" t="str">
        <f t="shared" si="9"/>
        <v>CreatedById</v>
      </c>
      <c r="Y5" t="str">
        <f t="shared" si="10"/>
        <v>String</v>
      </c>
      <c r="Z5">
        <f t="shared" si="11"/>
        <v>18</v>
      </c>
      <c r="AA5" t="e">
        <f t="shared" si="12"/>
        <v>#VALUE!</v>
      </c>
      <c r="AB5" t="str">
        <f t="shared" si="13"/>
        <v>F</v>
      </c>
      <c r="AG5" t="str">
        <f t="shared" si="14"/>
        <v>LLC_BI__Covenant_Type__c</v>
      </c>
      <c r="AH5" t="str">
        <f t="shared" si="15"/>
        <v>CreatedById</v>
      </c>
      <c r="AI5" t="str">
        <f t="shared" si="16"/>
        <v>String</v>
      </c>
      <c r="AJ5">
        <f t="shared" si="17"/>
        <v>18</v>
      </c>
      <c r="AK5" t="e">
        <f t="shared" si="18"/>
        <v>#VALUE!</v>
      </c>
      <c r="AL5" t="str">
        <f t="shared" si="19"/>
        <v>F</v>
      </c>
    </row>
    <row r="6" spans="1:41" x14ac:dyDescent="0.25">
      <c r="A6" t="s">
        <v>1144</v>
      </c>
      <c r="B6" t="s">
        <v>1145</v>
      </c>
      <c r="C6" t="s">
        <v>173</v>
      </c>
      <c r="D6" t="s">
        <v>172</v>
      </c>
      <c r="E6" t="s">
        <v>918</v>
      </c>
      <c r="F6" t="s">
        <v>910</v>
      </c>
      <c r="H6" t="s">
        <v>904</v>
      </c>
      <c r="J6" t="s">
        <v>903</v>
      </c>
      <c r="L6" t="str">
        <f t="shared" si="0"/>
        <v>LLC_BI__Covenant_Type__c</v>
      </c>
      <c r="M6" t="str">
        <f t="shared" si="1"/>
        <v>LastModifiedDate</v>
      </c>
      <c r="N6" t="s">
        <v>1148</v>
      </c>
      <c r="O6" t="e">
        <f t="shared" si="2"/>
        <v>#VALUE!</v>
      </c>
      <c r="P6" t="str">
        <f t="shared" si="3"/>
        <v>LLC_BI__Covenant_Type__c</v>
      </c>
      <c r="Q6" t="str">
        <f t="shared" si="4"/>
        <v>LastModifiedDate</v>
      </c>
      <c r="R6" t="s">
        <v>1149</v>
      </c>
      <c r="T6" t="e">
        <f t="shared" si="5"/>
        <v>#VALUE!</v>
      </c>
      <c r="U6" t="str">
        <f t="shared" si="6"/>
        <v/>
      </c>
      <c r="V6" t="str">
        <f t="shared" si="7"/>
        <v>N</v>
      </c>
      <c r="W6" t="str">
        <f t="shared" si="8"/>
        <v>LLC_BI__Covenant_Type__c</v>
      </c>
      <c r="X6" t="str">
        <f t="shared" si="9"/>
        <v>LastModifiedDate</v>
      </c>
      <c r="Y6" t="str">
        <f t="shared" si="10"/>
        <v>DATETIME</v>
      </c>
      <c r="Z6" t="str">
        <f t="shared" si="11"/>
        <v/>
      </c>
      <c r="AA6" t="e">
        <f t="shared" si="12"/>
        <v>#VALUE!</v>
      </c>
      <c r="AB6" t="str">
        <f t="shared" si="13"/>
        <v/>
      </c>
      <c r="AG6" t="str">
        <f t="shared" si="14"/>
        <v>LLC_BI__Covenant_Type__c</v>
      </c>
      <c r="AH6" t="str">
        <f t="shared" si="15"/>
        <v>LastModifiedDate</v>
      </c>
      <c r="AI6" t="str">
        <f t="shared" si="16"/>
        <v>DATETIME</v>
      </c>
      <c r="AJ6" t="str">
        <f t="shared" si="17"/>
        <v/>
      </c>
      <c r="AK6" t="e">
        <f t="shared" si="18"/>
        <v>#VALUE!</v>
      </c>
      <c r="AL6" t="str">
        <f t="shared" si="19"/>
        <v/>
      </c>
    </row>
    <row r="7" spans="1:41" x14ac:dyDescent="0.25">
      <c r="A7" t="s">
        <v>1144</v>
      </c>
      <c r="B7" t="s">
        <v>1145</v>
      </c>
      <c r="C7" t="s">
        <v>916</v>
      </c>
      <c r="D7" t="s">
        <v>175</v>
      </c>
      <c r="E7" t="s">
        <v>917</v>
      </c>
      <c r="F7" t="s">
        <v>908</v>
      </c>
      <c r="G7" t="s">
        <v>1146</v>
      </c>
      <c r="H7" t="s">
        <v>904</v>
      </c>
      <c r="I7" t="s">
        <v>1150</v>
      </c>
      <c r="J7" t="s">
        <v>903</v>
      </c>
      <c r="L7" t="str">
        <f t="shared" si="0"/>
        <v>LLC_BI__Covenant_Type__c</v>
      </c>
      <c r="M7" t="str">
        <f t="shared" si="1"/>
        <v>LastModifiedById</v>
      </c>
      <c r="N7" t="s">
        <v>1148</v>
      </c>
      <c r="O7" t="e">
        <f t="shared" si="2"/>
        <v>#VALUE!</v>
      </c>
      <c r="P7" t="str">
        <f t="shared" si="3"/>
        <v>LLC_BI__Covenant_Type__c</v>
      </c>
      <c r="Q7" t="str">
        <f t="shared" si="4"/>
        <v>LastModifiedById</v>
      </c>
      <c r="R7" t="s">
        <v>1148</v>
      </c>
      <c r="S7">
        <v>18</v>
      </c>
      <c r="T7" t="e">
        <f t="shared" si="5"/>
        <v>#VALUE!</v>
      </c>
      <c r="U7" t="str">
        <f t="shared" si="6"/>
        <v>F</v>
      </c>
      <c r="V7" t="str">
        <f t="shared" si="7"/>
        <v>N</v>
      </c>
      <c r="W7" t="str">
        <f t="shared" si="8"/>
        <v>LLC_BI__Covenant_Type__c</v>
      </c>
      <c r="X7" t="str">
        <f t="shared" si="9"/>
        <v>LastModifiedById</v>
      </c>
      <c r="Y7" t="str">
        <f t="shared" si="10"/>
        <v>String</v>
      </c>
      <c r="Z7">
        <f t="shared" si="11"/>
        <v>18</v>
      </c>
      <c r="AA7" t="e">
        <f t="shared" si="12"/>
        <v>#VALUE!</v>
      </c>
      <c r="AB7" t="str">
        <f t="shared" si="13"/>
        <v>F</v>
      </c>
      <c r="AG7" t="str">
        <f t="shared" si="14"/>
        <v>LLC_BI__Covenant_Type__c</v>
      </c>
      <c r="AH7" t="str">
        <f t="shared" si="15"/>
        <v>LastModifiedById</v>
      </c>
      <c r="AI7" t="str">
        <f t="shared" si="16"/>
        <v>String</v>
      </c>
      <c r="AJ7">
        <f t="shared" si="17"/>
        <v>18</v>
      </c>
      <c r="AK7" t="e">
        <f t="shared" si="18"/>
        <v>#VALUE!</v>
      </c>
      <c r="AL7" t="str">
        <f t="shared" si="19"/>
        <v>F</v>
      </c>
    </row>
    <row r="8" spans="1:41" x14ac:dyDescent="0.25">
      <c r="A8" t="s">
        <v>1144</v>
      </c>
      <c r="B8" t="s">
        <v>1145</v>
      </c>
      <c r="C8" t="s">
        <v>1144</v>
      </c>
      <c r="D8" t="s">
        <v>28</v>
      </c>
      <c r="F8" t="s">
        <v>925</v>
      </c>
      <c r="G8">
        <v>80</v>
      </c>
      <c r="H8" t="s">
        <v>903</v>
      </c>
      <c r="J8" t="s">
        <v>904</v>
      </c>
      <c r="L8" t="str">
        <f t="shared" si="0"/>
        <v>LLC_BI__Covenant_Type__c</v>
      </c>
      <c r="M8" t="str">
        <f t="shared" si="1"/>
        <v>Name</v>
      </c>
      <c r="N8" t="s">
        <v>1148</v>
      </c>
      <c r="O8" t="e">
        <f t="shared" si="2"/>
        <v>#VALUE!</v>
      </c>
      <c r="P8" t="str">
        <f t="shared" si="3"/>
        <v>LLC_BI__Covenant_Type__c</v>
      </c>
      <c r="Q8" t="str">
        <f t="shared" si="4"/>
        <v>Name</v>
      </c>
      <c r="R8" t="s">
        <v>1148</v>
      </c>
      <c r="S8">
        <v>80</v>
      </c>
      <c r="T8" t="e">
        <f t="shared" si="5"/>
        <v>#VALUE!</v>
      </c>
      <c r="U8" t="str">
        <f t="shared" si="6"/>
        <v/>
      </c>
      <c r="V8" t="str">
        <f t="shared" si="7"/>
        <v>N</v>
      </c>
      <c r="W8" t="str">
        <f t="shared" si="8"/>
        <v>LLC_BI__Covenant_Type__c</v>
      </c>
      <c r="X8" t="str">
        <f t="shared" si="9"/>
        <v>Name</v>
      </c>
      <c r="Y8" t="str">
        <f t="shared" si="10"/>
        <v>String</v>
      </c>
      <c r="Z8">
        <f t="shared" si="11"/>
        <v>80</v>
      </c>
      <c r="AA8" t="e">
        <f t="shared" si="12"/>
        <v>#VALUE!</v>
      </c>
      <c r="AB8" t="str">
        <f t="shared" si="13"/>
        <v/>
      </c>
      <c r="AG8" t="str">
        <f t="shared" si="14"/>
        <v>LLC_BI__Covenant_Type__c</v>
      </c>
      <c r="AH8" t="str">
        <f t="shared" si="15"/>
        <v>Name</v>
      </c>
      <c r="AI8" t="str">
        <f t="shared" si="16"/>
        <v>String</v>
      </c>
      <c r="AJ8">
        <f t="shared" si="17"/>
        <v>80</v>
      </c>
      <c r="AK8" t="e">
        <f t="shared" si="18"/>
        <v>#VALUE!</v>
      </c>
      <c r="AL8" t="str">
        <f t="shared" si="19"/>
        <v/>
      </c>
    </row>
    <row r="9" spans="1:41" x14ac:dyDescent="0.25">
      <c r="A9" t="s">
        <v>1144</v>
      </c>
      <c r="B9" t="s">
        <v>1145</v>
      </c>
      <c r="C9" t="s">
        <v>911</v>
      </c>
      <c r="D9" t="s">
        <v>160</v>
      </c>
      <c r="E9" t="s">
        <v>912</v>
      </c>
      <c r="F9" t="s">
        <v>913</v>
      </c>
      <c r="G9" t="s">
        <v>1151</v>
      </c>
      <c r="H9" t="s">
        <v>903</v>
      </c>
      <c r="J9" t="s">
        <v>904</v>
      </c>
      <c r="L9" t="str">
        <f t="shared" si="0"/>
        <v>LLC_BI__Covenant_Type__c</v>
      </c>
      <c r="M9" t="str">
        <f t="shared" si="1"/>
        <v>CurrencyIsoCode</v>
      </c>
      <c r="N9" t="s">
        <v>1148</v>
      </c>
      <c r="O9" t="e">
        <f t="shared" si="2"/>
        <v>#VALUE!</v>
      </c>
      <c r="P9" t="str">
        <f t="shared" si="3"/>
        <v>LLC_BI__Covenant_Type__c</v>
      </c>
      <c r="Q9" t="str">
        <f t="shared" si="4"/>
        <v>CurrencyIsoCode</v>
      </c>
      <c r="R9" t="s">
        <v>1148</v>
      </c>
      <c r="S9">
        <v>3</v>
      </c>
      <c r="T9" t="e">
        <f t="shared" si="5"/>
        <v>#VALUE!</v>
      </c>
      <c r="U9" t="str">
        <f t="shared" si="6"/>
        <v/>
      </c>
      <c r="V9" t="str">
        <f t="shared" si="7"/>
        <v>Y</v>
      </c>
      <c r="W9" t="str">
        <f t="shared" si="8"/>
        <v>LLC_BI__Covenant_Type__c</v>
      </c>
      <c r="X9" t="str">
        <f t="shared" si="9"/>
        <v>CurrencyIsoCode</v>
      </c>
      <c r="Y9" t="str">
        <f t="shared" si="10"/>
        <v>String</v>
      </c>
      <c r="Z9">
        <f t="shared" si="11"/>
        <v>3</v>
      </c>
      <c r="AA9" t="e">
        <f t="shared" si="12"/>
        <v>#VALUE!</v>
      </c>
      <c r="AB9" t="str">
        <f t="shared" si="13"/>
        <v/>
      </c>
      <c r="AG9" t="str">
        <f t="shared" si="14"/>
        <v>LLC_BI__Covenant_Type__c</v>
      </c>
      <c r="AH9" t="str">
        <f t="shared" si="15"/>
        <v>CurrencyIsoCode</v>
      </c>
      <c r="AI9" t="str">
        <f t="shared" si="16"/>
        <v>String</v>
      </c>
      <c r="AJ9">
        <f t="shared" si="17"/>
        <v>3</v>
      </c>
      <c r="AK9" t="e">
        <f t="shared" si="18"/>
        <v>#VALUE!</v>
      </c>
      <c r="AL9" t="str">
        <f t="shared" si="19"/>
        <v/>
      </c>
    </row>
    <row r="10" spans="1:41" x14ac:dyDescent="0.25">
      <c r="A10" t="s">
        <v>1144</v>
      </c>
      <c r="B10" t="s">
        <v>1145</v>
      </c>
      <c r="C10" t="s">
        <v>934</v>
      </c>
      <c r="D10" t="s">
        <v>148</v>
      </c>
      <c r="F10" t="s">
        <v>936</v>
      </c>
      <c r="G10" t="s">
        <v>1146</v>
      </c>
      <c r="H10" t="s">
        <v>904</v>
      </c>
      <c r="I10" t="s">
        <v>1150</v>
      </c>
      <c r="J10" t="s">
        <v>904</v>
      </c>
      <c r="L10" t="str">
        <f t="shared" si="0"/>
        <v>LLC_BI__Covenant_Type__c</v>
      </c>
      <c r="M10" t="str">
        <f t="shared" si="1"/>
        <v>OwnerId</v>
      </c>
      <c r="N10" t="s">
        <v>1148</v>
      </c>
      <c r="O10" t="e">
        <f t="shared" si="2"/>
        <v>#VALUE!</v>
      </c>
      <c r="P10" t="str">
        <f t="shared" si="3"/>
        <v>LLC_BI__Covenant_Type__c</v>
      </c>
      <c r="Q10" t="str">
        <f t="shared" si="4"/>
        <v>OwnerId</v>
      </c>
      <c r="R10" t="s">
        <v>1148</v>
      </c>
      <c r="S10">
        <v>18</v>
      </c>
      <c r="T10" t="e">
        <f t="shared" si="5"/>
        <v>#VALUE!</v>
      </c>
      <c r="U10" t="str">
        <f t="shared" si="6"/>
        <v>F</v>
      </c>
      <c r="V10" t="str">
        <f t="shared" si="7"/>
        <v>N</v>
      </c>
      <c r="W10" t="str">
        <f t="shared" si="8"/>
        <v>LLC_BI__Covenant_Type__c</v>
      </c>
      <c r="X10" t="str">
        <f t="shared" si="9"/>
        <v>OwnerId</v>
      </c>
      <c r="Y10" t="str">
        <f t="shared" si="10"/>
        <v>String</v>
      </c>
      <c r="Z10">
        <f t="shared" si="11"/>
        <v>18</v>
      </c>
      <c r="AA10" t="e">
        <f t="shared" si="12"/>
        <v>#VALUE!</v>
      </c>
      <c r="AB10" t="str">
        <f t="shared" si="13"/>
        <v>F</v>
      </c>
      <c r="AG10" t="str">
        <f t="shared" si="14"/>
        <v>LLC_BI__Covenant_Type__c</v>
      </c>
      <c r="AH10" t="str">
        <f t="shared" si="15"/>
        <v>OwnerId</v>
      </c>
      <c r="AI10" t="str">
        <f t="shared" si="16"/>
        <v>String</v>
      </c>
      <c r="AJ10">
        <f t="shared" si="17"/>
        <v>18</v>
      </c>
      <c r="AK10" t="e">
        <f t="shared" si="18"/>
        <v>#VALUE!</v>
      </c>
      <c r="AL10" t="str">
        <f t="shared" si="19"/>
        <v>F</v>
      </c>
    </row>
    <row r="11" spans="1:41" x14ac:dyDescent="0.25">
      <c r="A11" t="s">
        <v>1144</v>
      </c>
      <c r="B11" t="s">
        <v>1145</v>
      </c>
      <c r="C11" t="s">
        <v>189</v>
      </c>
      <c r="D11" t="s">
        <v>188</v>
      </c>
      <c r="E11" t="s">
        <v>1152</v>
      </c>
      <c r="F11" t="s">
        <v>913</v>
      </c>
      <c r="G11" t="s">
        <v>1153</v>
      </c>
      <c r="H11" t="s">
        <v>903</v>
      </c>
      <c r="J11" t="s">
        <v>904</v>
      </c>
      <c r="L11" t="str">
        <f t="shared" si="0"/>
        <v>LLC_BI__Covenant_Type__c</v>
      </c>
      <c r="M11" t="str">
        <f t="shared" si="1"/>
        <v>LLC_BI__Category__c</v>
      </c>
      <c r="N11" t="s">
        <v>1148</v>
      </c>
      <c r="O11" t="e">
        <f t="shared" si="2"/>
        <v>#VALUE!</v>
      </c>
      <c r="P11" t="str">
        <f t="shared" si="3"/>
        <v>LLC_BI__Covenant_Type__c</v>
      </c>
      <c r="Q11" t="str">
        <f t="shared" si="4"/>
        <v>LLC_BI__Category__c</v>
      </c>
      <c r="R11" t="s">
        <v>1148</v>
      </c>
      <c r="S11">
        <v>255</v>
      </c>
      <c r="T11" t="e">
        <f t="shared" si="5"/>
        <v>#VALUE!</v>
      </c>
      <c r="U11" t="str">
        <f t="shared" si="6"/>
        <v/>
      </c>
      <c r="V11" t="str">
        <f t="shared" si="7"/>
        <v>Y</v>
      </c>
      <c r="W11" t="str">
        <f t="shared" si="8"/>
        <v>LLC_BI__Covenant_Type__c</v>
      </c>
      <c r="X11" t="str">
        <f t="shared" si="9"/>
        <v>LLC_BI__Category__c</v>
      </c>
      <c r="Y11" t="str">
        <f t="shared" si="10"/>
        <v>String</v>
      </c>
      <c r="Z11">
        <f t="shared" si="11"/>
        <v>255</v>
      </c>
      <c r="AA11" t="e">
        <f t="shared" si="12"/>
        <v>#VALUE!</v>
      </c>
      <c r="AB11" t="str">
        <f t="shared" si="13"/>
        <v/>
      </c>
      <c r="AG11" t="str">
        <f t="shared" si="14"/>
        <v>LLC_BI__Covenant_Type__c</v>
      </c>
      <c r="AH11" t="str">
        <f t="shared" si="15"/>
        <v>LLC_BI__Category__c</v>
      </c>
      <c r="AI11" t="str">
        <f t="shared" si="16"/>
        <v>String</v>
      </c>
      <c r="AJ11">
        <f t="shared" si="17"/>
        <v>255</v>
      </c>
      <c r="AK11" t="e">
        <f t="shared" si="18"/>
        <v>#VALUE!</v>
      </c>
      <c r="AL11" t="str">
        <f t="shared" si="19"/>
        <v/>
      </c>
    </row>
    <row r="12" spans="1:41" x14ac:dyDescent="0.25">
      <c r="A12" t="s">
        <v>1144</v>
      </c>
      <c r="B12" t="s">
        <v>1145</v>
      </c>
      <c r="C12" t="s">
        <v>1</v>
      </c>
      <c r="D12" t="s">
        <v>1154</v>
      </c>
      <c r="E12" t="s">
        <v>1155</v>
      </c>
      <c r="F12" t="s">
        <v>1005</v>
      </c>
      <c r="G12">
        <v>32768</v>
      </c>
      <c r="H12" t="s">
        <v>903</v>
      </c>
      <c r="J12" t="s">
        <v>904</v>
      </c>
      <c r="L12" t="str">
        <f t="shared" si="0"/>
        <v>LLC_BI__Covenant_Type__c</v>
      </c>
      <c r="M12" t="str">
        <f t="shared" si="1"/>
        <v>CCS_Description__c</v>
      </c>
      <c r="N12" t="s">
        <v>1148</v>
      </c>
      <c r="O12" t="e">
        <f t="shared" si="2"/>
        <v>#VALUE!</v>
      </c>
      <c r="P12" t="str">
        <f t="shared" si="3"/>
        <v>LLC_BI__Covenant_Type__c</v>
      </c>
      <c r="Q12" t="str">
        <f t="shared" si="4"/>
        <v>CCS_Description__c</v>
      </c>
      <c r="R12" t="s">
        <v>1148</v>
      </c>
      <c r="S12">
        <v>32768</v>
      </c>
      <c r="T12" t="e">
        <f t="shared" si="5"/>
        <v>#VALUE!</v>
      </c>
      <c r="U12" t="str">
        <f t="shared" si="6"/>
        <v/>
      </c>
      <c r="V12" t="str">
        <f t="shared" si="7"/>
        <v>N</v>
      </c>
      <c r="W12" t="str">
        <f t="shared" si="8"/>
        <v>LLC_BI__Covenant_Type__c</v>
      </c>
      <c r="X12" t="str">
        <f t="shared" si="9"/>
        <v>CCS_Description__c</v>
      </c>
      <c r="Y12" t="str">
        <f t="shared" si="10"/>
        <v>String</v>
      </c>
      <c r="Z12">
        <f t="shared" si="11"/>
        <v>32768</v>
      </c>
      <c r="AA12" t="e">
        <f t="shared" si="12"/>
        <v>#VALUE!</v>
      </c>
      <c r="AB12" t="str">
        <f t="shared" si="13"/>
        <v/>
      </c>
      <c r="AG12" t="str">
        <f t="shared" si="14"/>
        <v>LLC_BI__Covenant_Type__c</v>
      </c>
      <c r="AH12" t="str">
        <f t="shared" si="15"/>
        <v>CCS_Description__c</v>
      </c>
      <c r="AI12" t="str">
        <f t="shared" si="16"/>
        <v>String</v>
      </c>
      <c r="AJ12">
        <f t="shared" si="17"/>
        <v>32768</v>
      </c>
      <c r="AK12" t="e">
        <f t="shared" si="18"/>
        <v>#VALUE!</v>
      </c>
      <c r="AL12" t="str">
        <f t="shared" si="19"/>
        <v/>
      </c>
    </row>
    <row r="13" spans="1:41" x14ac:dyDescent="0.25">
      <c r="A13" t="s">
        <v>1144</v>
      </c>
      <c r="B13" t="s">
        <v>1145</v>
      </c>
      <c r="C13" t="s">
        <v>1156</v>
      </c>
      <c r="D13" t="s">
        <v>1157</v>
      </c>
      <c r="E13" t="s">
        <v>1158</v>
      </c>
      <c r="F13" t="s">
        <v>927</v>
      </c>
      <c r="H13" t="s">
        <v>904</v>
      </c>
      <c r="J13" t="s">
        <v>904</v>
      </c>
      <c r="L13" t="str">
        <f t="shared" si="0"/>
        <v>LLC_BI__Covenant_Type__c</v>
      </c>
      <c r="M13" t="str">
        <f t="shared" si="1"/>
        <v>LLC_BI__Is_Financial_Indicator__c</v>
      </c>
      <c r="N13" t="s">
        <v>1148</v>
      </c>
      <c r="O13" t="e">
        <f t="shared" si="2"/>
        <v>#VALUE!</v>
      </c>
      <c r="P13" t="str">
        <f t="shared" si="3"/>
        <v>LLC_BI__Covenant_Type__c</v>
      </c>
      <c r="Q13" t="str">
        <f t="shared" si="4"/>
        <v>LLC_BI__Is_Financial_Indicator__c</v>
      </c>
      <c r="R13" t="s">
        <v>1159</v>
      </c>
      <c r="T13" t="e">
        <f t="shared" si="5"/>
        <v>#VALUE!</v>
      </c>
      <c r="U13" t="str">
        <f t="shared" si="6"/>
        <v/>
      </c>
      <c r="V13" t="str">
        <f t="shared" si="7"/>
        <v>N</v>
      </c>
      <c r="W13" t="str">
        <f t="shared" si="8"/>
        <v>LLC_BI__Covenant_Type__c</v>
      </c>
      <c r="X13" t="str">
        <f t="shared" si="9"/>
        <v>LLC_BI__Is_Financial_Indicator__c</v>
      </c>
      <c r="Y13" t="str">
        <f t="shared" si="10"/>
        <v>Bool</v>
      </c>
      <c r="Z13" t="str">
        <f t="shared" si="11"/>
        <v/>
      </c>
      <c r="AA13" t="e">
        <f t="shared" si="12"/>
        <v>#VALUE!</v>
      </c>
      <c r="AB13" t="str">
        <f t="shared" si="13"/>
        <v/>
      </c>
      <c r="AG13" t="str">
        <f t="shared" si="14"/>
        <v>LLC_BI__Covenant_Type__c</v>
      </c>
      <c r="AH13" t="str">
        <f t="shared" si="15"/>
        <v>LLC_BI__Is_Financial_Indicator__c</v>
      </c>
      <c r="AI13" t="str">
        <f t="shared" si="16"/>
        <v>Bool</v>
      </c>
      <c r="AJ13" t="str">
        <f t="shared" si="17"/>
        <v/>
      </c>
      <c r="AK13" t="e">
        <f t="shared" si="18"/>
        <v>#VALUE!</v>
      </c>
      <c r="AL13" t="str">
        <f t="shared" si="19"/>
        <v/>
      </c>
    </row>
    <row r="14" spans="1:41" x14ac:dyDescent="0.25">
      <c r="A14" t="s">
        <v>1144</v>
      </c>
      <c r="B14" t="s">
        <v>1145</v>
      </c>
      <c r="C14" t="s">
        <v>193</v>
      </c>
      <c r="D14" t="s">
        <v>192</v>
      </c>
      <c r="E14" t="s">
        <v>958</v>
      </c>
      <c r="F14" t="s">
        <v>931</v>
      </c>
      <c r="G14">
        <v>255</v>
      </c>
      <c r="H14" t="s">
        <v>903</v>
      </c>
      <c r="I14" t="s">
        <v>1160</v>
      </c>
      <c r="J14" t="s">
        <v>904</v>
      </c>
      <c r="L14" t="str">
        <f t="shared" si="0"/>
        <v>LLC_BI__Covenant_Type__c</v>
      </c>
      <c r="M14" t="str">
        <f t="shared" si="1"/>
        <v>LLC_BI__lookupKey__c</v>
      </c>
      <c r="N14" t="s">
        <v>1148</v>
      </c>
      <c r="O14" t="e">
        <f t="shared" si="2"/>
        <v>#VALUE!</v>
      </c>
      <c r="P14" t="str">
        <f t="shared" si="3"/>
        <v>LLC_BI__Covenant_Type__c</v>
      </c>
      <c r="Q14" t="str">
        <f t="shared" si="4"/>
        <v>LLC_BI__lookupKey__c</v>
      </c>
      <c r="R14" t="s">
        <v>1148</v>
      </c>
      <c r="S14">
        <v>255</v>
      </c>
      <c r="T14" t="e">
        <f>IF($H14="","",O14)</f>
        <v>#VALUE!</v>
      </c>
      <c r="U14" t="str">
        <f t="shared" si="6"/>
        <v>E</v>
      </c>
      <c r="V14" t="str">
        <f t="shared" si="7"/>
        <v>N</v>
      </c>
      <c r="W14" t="str">
        <f t="shared" si="8"/>
        <v>LLC_BI__Covenant_Type__c</v>
      </c>
      <c r="X14" t="str">
        <f t="shared" si="9"/>
        <v>LLC_BI__lookupKey__c</v>
      </c>
      <c r="Y14" t="str">
        <f t="shared" si="10"/>
        <v>String</v>
      </c>
      <c r="Z14">
        <f t="shared" si="11"/>
        <v>255</v>
      </c>
      <c r="AA14" t="e">
        <f t="shared" si="12"/>
        <v>#VALUE!</v>
      </c>
      <c r="AB14" t="str">
        <f t="shared" si="13"/>
        <v>E</v>
      </c>
      <c r="AG14" t="str">
        <f t="shared" si="14"/>
        <v>LLC_BI__Covenant_Type__c</v>
      </c>
      <c r="AH14" t="str">
        <f t="shared" si="15"/>
        <v>LLC_BI__lookupKey__c</v>
      </c>
      <c r="AI14" t="str">
        <f t="shared" si="16"/>
        <v>String</v>
      </c>
      <c r="AJ14">
        <f t="shared" si="17"/>
        <v>255</v>
      </c>
      <c r="AK14" t="e">
        <f t="shared" si="18"/>
        <v>#VALUE!</v>
      </c>
      <c r="AL14" t="str">
        <f t="shared" si="19"/>
        <v>E</v>
      </c>
    </row>
    <row r="15" spans="1:41" x14ac:dyDescent="0.25">
      <c r="L15" t="s">
        <v>1145</v>
      </c>
      <c r="M15" t="s">
        <v>1161</v>
      </c>
      <c r="N15" t="s">
        <v>1148</v>
      </c>
      <c r="O15" t="e">
        <f t="shared" si="2"/>
        <v>#VALUE!</v>
      </c>
      <c r="P15" t="str">
        <f t="shared" si="3"/>
        <v>LLC_BI__Covenant_Type__c</v>
      </c>
      <c r="Q15" t="str">
        <f t="shared" si="4"/>
        <v>Covenant_Type_ChangeType</v>
      </c>
      <c r="R15" t="s">
        <v>1148</v>
      </c>
      <c r="S15">
        <v>15</v>
      </c>
      <c r="T15" t="e">
        <f>IF($O15="","",O15)</f>
        <v>#VALUE!</v>
      </c>
      <c r="U15" t="str">
        <f t="shared" si="6"/>
        <v/>
      </c>
      <c r="V15" t="str">
        <f t="shared" si="7"/>
        <v>N</v>
      </c>
      <c r="W15" t="str">
        <f t="shared" si="8"/>
        <v>LLC_BI__Covenant_Type__c</v>
      </c>
      <c r="X15" t="str">
        <f t="shared" si="9"/>
        <v>Covenant_Type_ChangeType</v>
      </c>
      <c r="Y15" t="str">
        <f t="shared" si="10"/>
        <v>String</v>
      </c>
      <c r="Z15">
        <f t="shared" si="11"/>
        <v>15</v>
      </c>
      <c r="AA15" t="e">
        <f t="shared" si="12"/>
        <v>#VALUE!</v>
      </c>
      <c r="AB15" t="str">
        <f t="shared" si="13"/>
        <v/>
      </c>
      <c r="AG15" t="str">
        <f t="shared" si="14"/>
        <v>LLC_BI__Covenant_Type__c</v>
      </c>
      <c r="AH15" t="str">
        <f t="shared" si="15"/>
        <v>Covenant_Type_ChangeType</v>
      </c>
      <c r="AI15" t="str">
        <f t="shared" si="16"/>
        <v>String</v>
      </c>
      <c r="AJ15">
        <f t="shared" si="17"/>
        <v>15</v>
      </c>
      <c r="AK15" t="e">
        <f t="shared" si="18"/>
        <v>#VALUE!</v>
      </c>
      <c r="AL15" t="str">
        <f t="shared" si="19"/>
        <v/>
      </c>
    </row>
    <row r="16" spans="1:41" x14ac:dyDescent="0.25">
      <c r="L16" t="s">
        <v>1145</v>
      </c>
      <c r="M16" t="s">
        <v>1162</v>
      </c>
      <c r="N16" t="s">
        <v>1148</v>
      </c>
      <c r="O16" t="e">
        <f t="shared" si="2"/>
        <v>#VALUE!</v>
      </c>
      <c r="P16" t="str">
        <f t="shared" si="3"/>
        <v>LLC_BI__Covenant_Type__c</v>
      </c>
      <c r="Q16" t="str">
        <f t="shared" si="4"/>
        <v>Covenant_CommitNumber</v>
      </c>
      <c r="R16" t="s">
        <v>1148</v>
      </c>
      <c r="S16">
        <v>18</v>
      </c>
      <c r="T16" t="e">
        <f>IF($O16="","",O16)</f>
        <v>#VALUE!</v>
      </c>
      <c r="U16" t="str">
        <f t="shared" si="6"/>
        <v/>
      </c>
      <c r="V16" t="str">
        <f t="shared" si="7"/>
        <v>N</v>
      </c>
      <c r="W16" t="str">
        <f t="shared" si="8"/>
        <v>LLC_BI__Covenant_Type__c</v>
      </c>
      <c r="X16" t="str">
        <f t="shared" si="9"/>
        <v>Covenant_CommitNumber</v>
      </c>
      <c r="Y16" t="str">
        <f t="shared" si="10"/>
        <v>String</v>
      </c>
      <c r="Z16">
        <f t="shared" si="11"/>
        <v>18</v>
      </c>
      <c r="AA16" t="e">
        <f t="shared" si="12"/>
        <v>#VALUE!</v>
      </c>
      <c r="AB16" t="str">
        <f t="shared" si="13"/>
        <v/>
      </c>
      <c r="AG16" t="str">
        <f t="shared" si="14"/>
        <v>LLC_BI__Covenant_Type__c</v>
      </c>
      <c r="AH16" t="str">
        <f t="shared" si="15"/>
        <v>Covenant_CommitNumber</v>
      </c>
      <c r="AI16" t="str">
        <f t="shared" si="16"/>
        <v>String</v>
      </c>
      <c r="AJ16">
        <f t="shared" si="17"/>
        <v>18</v>
      </c>
      <c r="AK16" t="e">
        <f t="shared" si="18"/>
        <v>#VALUE!</v>
      </c>
      <c r="AL16" t="str">
        <f t="shared" si="19"/>
        <v/>
      </c>
    </row>
    <row r="17" spans="1:38" x14ac:dyDescent="0.25">
      <c r="A17" t="s">
        <v>1163</v>
      </c>
      <c r="B17" t="s">
        <v>1164</v>
      </c>
      <c r="C17" t="s">
        <v>143</v>
      </c>
      <c r="D17" t="s">
        <v>143</v>
      </c>
      <c r="E17" t="s">
        <v>143</v>
      </c>
      <c r="F17" t="s">
        <v>143</v>
      </c>
      <c r="G17" t="s">
        <v>1146</v>
      </c>
      <c r="H17" t="s">
        <v>904</v>
      </c>
      <c r="I17" t="s">
        <v>1147</v>
      </c>
      <c r="J17" t="s">
        <v>903</v>
      </c>
      <c r="L17" t="str">
        <f t="shared" ref="L17:L48" si="20">IF(B17="","",B17)</f>
        <v>LLC_BI__Covenant2__c</v>
      </c>
      <c r="M17" t="str">
        <f t="shared" ref="M17:M48" si="21">IF(D17="","",C17)</f>
        <v>Id</v>
      </c>
      <c r="N17" t="s">
        <v>1148</v>
      </c>
      <c r="P17" t="str">
        <f t="shared" si="3"/>
        <v>LLC_BI__Covenant2__c</v>
      </c>
      <c r="Q17" t="str">
        <f t="shared" si="4"/>
        <v>Id</v>
      </c>
      <c r="R17" t="s">
        <v>1148</v>
      </c>
      <c r="S17">
        <v>18</v>
      </c>
      <c r="T17" t="s">
        <v>904</v>
      </c>
      <c r="U17" t="s">
        <v>1147</v>
      </c>
      <c r="V17" t="s">
        <v>904</v>
      </c>
      <c r="W17" t="str">
        <f t="shared" si="8"/>
        <v>LLC_BI__Covenant2__c</v>
      </c>
      <c r="X17" t="str">
        <f t="shared" si="9"/>
        <v>Id</v>
      </c>
      <c r="Y17" t="str">
        <f t="shared" si="10"/>
        <v>String</v>
      </c>
      <c r="Z17">
        <f t="shared" si="11"/>
        <v>18</v>
      </c>
      <c r="AA17" t="str">
        <f t="shared" si="12"/>
        <v>N</v>
      </c>
      <c r="AB17" t="str">
        <f t="shared" si="13"/>
        <v>P</v>
      </c>
      <c r="AG17" t="str">
        <f t="shared" si="14"/>
        <v>LLC_BI__Covenant2__c</v>
      </c>
      <c r="AH17" t="str">
        <f t="shared" si="15"/>
        <v>Id</v>
      </c>
      <c r="AI17" t="str">
        <f t="shared" si="16"/>
        <v>String</v>
      </c>
      <c r="AJ17">
        <f t="shared" si="17"/>
        <v>18</v>
      </c>
      <c r="AK17" t="str">
        <f t="shared" si="18"/>
        <v>N</v>
      </c>
      <c r="AL17" t="str">
        <f t="shared" si="19"/>
        <v>P</v>
      </c>
    </row>
    <row r="18" spans="1:38" x14ac:dyDescent="0.25">
      <c r="A18" t="s">
        <v>1163</v>
      </c>
      <c r="B18" t="s">
        <v>1164</v>
      </c>
      <c r="C18" t="s">
        <v>165</v>
      </c>
      <c r="D18" t="s">
        <v>164</v>
      </c>
      <c r="E18" t="s">
        <v>909</v>
      </c>
      <c r="F18" t="s">
        <v>910</v>
      </c>
      <c r="J18" t="s">
        <v>903</v>
      </c>
      <c r="L18" t="str">
        <f t="shared" si="20"/>
        <v>LLC_BI__Covenant2__c</v>
      </c>
      <c r="M18" t="str">
        <f t="shared" si="21"/>
        <v>Created Date</v>
      </c>
      <c r="N18" t="s">
        <v>1148</v>
      </c>
      <c r="O18" t="s">
        <v>903</v>
      </c>
      <c r="P18" t="str">
        <f t="shared" si="3"/>
        <v>LLC_BI__Covenant2__c</v>
      </c>
      <c r="Q18" t="str">
        <f t="shared" si="4"/>
        <v>Created Date</v>
      </c>
      <c r="R18" t="s">
        <v>1149</v>
      </c>
      <c r="W18" t="str">
        <f t="shared" si="8"/>
        <v>LLC_BI__Covenant2__c</v>
      </c>
      <c r="X18" t="str">
        <f t="shared" si="9"/>
        <v>Created Date</v>
      </c>
      <c r="Y18" t="str">
        <f t="shared" si="10"/>
        <v>DATETIME</v>
      </c>
      <c r="Z18" t="str">
        <f t="shared" si="11"/>
        <v/>
      </c>
      <c r="AA18">
        <f t="shared" si="12"/>
        <v>0</v>
      </c>
      <c r="AB18">
        <f t="shared" si="13"/>
        <v>0</v>
      </c>
      <c r="AG18" t="str">
        <f t="shared" si="14"/>
        <v>LLC_BI__Covenant2__c</v>
      </c>
      <c r="AH18" t="str">
        <f t="shared" si="15"/>
        <v>Created Date</v>
      </c>
      <c r="AI18" t="str">
        <f t="shared" si="16"/>
        <v>DATETIME</v>
      </c>
      <c r="AJ18" t="str">
        <f t="shared" si="17"/>
        <v/>
      </c>
      <c r="AK18">
        <f t="shared" si="18"/>
        <v>0</v>
      </c>
      <c r="AL18">
        <f t="shared" si="19"/>
        <v>0</v>
      </c>
    </row>
    <row r="19" spans="1:38" x14ac:dyDescent="0.25">
      <c r="A19" t="s">
        <v>1163</v>
      </c>
      <c r="B19" t="s">
        <v>1164</v>
      </c>
      <c r="C19" t="s">
        <v>906</v>
      </c>
      <c r="D19" t="s">
        <v>168</v>
      </c>
      <c r="E19" t="s">
        <v>907</v>
      </c>
      <c r="F19" t="s">
        <v>908</v>
      </c>
      <c r="G19" t="s">
        <v>1146</v>
      </c>
      <c r="I19" t="s">
        <v>1150</v>
      </c>
      <c r="J19" t="s">
        <v>903</v>
      </c>
      <c r="L19" t="str">
        <f t="shared" si="20"/>
        <v>LLC_BI__Covenant2__c</v>
      </c>
      <c r="M19" t="str">
        <f t="shared" si="21"/>
        <v>Created By</v>
      </c>
      <c r="N19" t="s">
        <v>1148</v>
      </c>
      <c r="O19" t="s">
        <v>903</v>
      </c>
      <c r="P19" t="str">
        <f t="shared" si="3"/>
        <v>LLC_BI__Covenant2__c</v>
      </c>
      <c r="Q19" t="str">
        <f t="shared" si="4"/>
        <v>Created By</v>
      </c>
      <c r="R19" t="s">
        <v>1148</v>
      </c>
      <c r="S19">
        <v>18</v>
      </c>
      <c r="W19" t="str">
        <f t="shared" si="8"/>
        <v>LLC_BI__Covenant2__c</v>
      </c>
      <c r="X19" t="str">
        <f t="shared" si="9"/>
        <v>Created By</v>
      </c>
      <c r="Y19" t="str">
        <f t="shared" si="10"/>
        <v>String</v>
      </c>
      <c r="Z19">
        <f t="shared" si="11"/>
        <v>18</v>
      </c>
      <c r="AA19">
        <f t="shared" si="12"/>
        <v>0</v>
      </c>
      <c r="AB19">
        <f t="shared" si="13"/>
        <v>0</v>
      </c>
      <c r="AG19" t="str">
        <f t="shared" si="14"/>
        <v>LLC_BI__Covenant2__c</v>
      </c>
      <c r="AH19" t="str">
        <f t="shared" si="15"/>
        <v>Created By</v>
      </c>
      <c r="AI19" t="str">
        <f t="shared" si="16"/>
        <v>String</v>
      </c>
      <c r="AJ19">
        <f t="shared" si="17"/>
        <v>18</v>
      </c>
      <c r="AK19">
        <f t="shared" si="18"/>
        <v>0</v>
      </c>
      <c r="AL19">
        <f t="shared" si="19"/>
        <v>0</v>
      </c>
    </row>
    <row r="20" spans="1:38" x14ac:dyDescent="0.25">
      <c r="A20" t="s">
        <v>1163</v>
      </c>
      <c r="B20" t="s">
        <v>1164</v>
      </c>
      <c r="C20" t="s">
        <v>173</v>
      </c>
      <c r="D20" t="s">
        <v>172</v>
      </c>
      <c r="E20" t="s">
        <v>918</v>
      </c>
      <c r="F20" t="s">
        <v>910</v>
      </c>
      <c r="J20" t="s">
        <v>903</v>
      </c>
      <c r="L20" t="str">
        <f t="shared" si="20"/>
        <v>LLC_BI__Covenant2__c</v>
      </c>
      <c r="M20" t="str">
        <f t="shared" si="21"/>
        <v>Last Modified Date</v>
      </c>
      <c r="N20" t="s">
        <v>1148</v>
      </c>
      <c r="O20" t="s">
        <v>903</v>
      </c>
      <c r="P20" t="str">
        <f t="shared" si="3"/>
        <v>LLC_BI__Covenant2__c</v>
      </c>
      <c r="Q20" t="str">
        <f t="shared" si="4"/>
        <v>Last Modified Date</v>
      </c>
      <c r="R20" t="s">
        <v>1149</v>
      </c>
      <c r="W20" t="str">
        <f t="shared" si="8"/>
        <v>LLC_BI__Covenant2__c</v>
      </c>
      <c r="X20" t="str">
        <f t="shared" si="9"/>
        <v>Last Modified Date</v>
      </c>
      <c r="Y20" t="str">
        <f t="shared" si="10"/>
        <v>DATETIME</v>
      </c>
      <c r="Z20" t="str">
        <f t="shared" si="11"/>
        <v/>
      </c>
      <c r="AA20">
        <f t="shared" si="12"/>
        <v>0</v>
      </c>
      <c r="AB20">
        <f t="shared" si="13"/>
        <v>0</v>
      </c>
      <c r="AG20" t="str">
        <f t="shared" si="14"/>
        <v>LLC_BI__Covenant2__c</v>
      </c>
      <c r="AH20" t="str">
        <f t="shared" si="15"/>
        <v>Last Modified Date</v>
      </c>
      <c r="AI20" t="str">
        <f t="shared" si="16"/>
        <v>DATETIME</v>
      </c>
      <c r="AJ20" t="str">
        <f t="shared" si="17"/>
        <v/>
      </c>
      <c r="AK20">
        <f t="shared" si="18"/>
        <v>0</v>
      </c>
      <c r="AL20">
        <f t="shared" si="19"/>
        <v>0</v>
      </c>
    </row>
    <row r="21" spans="1:38" x14ac:dyDescent="0.25">
      <c r="A21" t="s">
        <v>1163</v>
      </c>
      <c r="B21" t="s">
        <v>1164</v>
      </c>
      <c r="C21" t="s">
        <v>916</v>
      </c>
      <c r="D21" t="s">
        <v>175</v>
      </c>
      <c r="E21" t="s">
        <v>917</v>
      </c>
      <c r="F21" t="s">
        <v>908</v>
      </c>
      <c r="G21" t="s">
        <v>1146</v>
      </c>
      <c r="I21" t="s">
        <v>1150</v>
      </c>
      <c r="J21" t="s">
        <v>903</v>
      </c>
      <c r="L21" t="str">
        <f t="shared" si="20"/>
        <v>LLC_BI__Covenant2__c</v>
      </c>
      <c r="M21" t="str">
        <f t="shared" si="21"/>
        <v>Last Modified By</v>
      </c>
      <c r="N21" t="s">
        <v>1148</v>
      </c>
      <c r="O21" t="s">
        <v>903</v>
      </c>
      <c r="P21" t="str">
        <f t="shared" si="3"/>
        <v>LLC_BI__Covenant2__c</v>
      </c>
      <c r="Q21" t="str">
        <f t="shared" si="4"/>
        <v>Last Modified By</v>
      </c>
      <c r="R21" t="s">
        <v>1148</v>
      </c>
      <c r="S21">
        <v>18</v>
      </c>
      <c r="W21" t="str">
        <f t="shared" si="8"/>
        <v>LLC_BI__Covenant2__c</v>
      </c>
      <c r="X21" t="str">
        <f t="shared" si="9"/>
        <v>Last Modified By</v>
      </c>
      <c r="Y21" t="str">
        <f t="shared" si="10"/>
        <v>String</v>
      </c>
      <c r="Z21">
        <f t="shared" si="11"/>
        <v>18</v>
      </c>
      <c r="AA21">
        <f t="shared" si="12"/>
        <v>0</v>
      </c>
      <c r="AB21">
        <f t="shared" si="13"/>
        <v>0</v>
      </c>
      <c r="AG21" t="str">
        <f t="shared" si="14"/>
        <v>LLC_BI__Covenant2__c</v>
      </c>
      <c r="AH21" t="str">
        <f t="shared" si="15"/>
        <v>Last Modified By</v>
      </c>
      <c r="AI21" t="str">
        <f t="shared" si="16"/>
        <v>String</v>
      </c>
      <c r="AJ21">
        <f t="shared" si="17"/>
        <v>18</v>
      </c>
      <c r="AK21">
        <f t="shared" si="18"/>
        <v>0</v>
      </c>
      <c r="AL21">
        <f t="shared" si="19"/>
        <v>0</v>
      </c>
    </row>
    <row r="22" spans="1:38" x14ac:dyDescent="0.25">
      <c r="A22" t="s">
        <v>1163</v>
      </c>
      <c r="B22" t="s">
        <v>1164</v>
      </c>
      <c r="C22" t="s">
        <v>1165</v>
      </c>
      <c r="D22" t="s">
        <v>1166</v>
      </c>
      <c r="E22" t="s">
        <v>1167</v>
      </c>
      <c r="F22" t="s">
        <v>1168</v>
      </c>
      <c r="G22" t="s">
        <v>1146</v>
      </c>
      <c r="I22" t="s">
        <v>1150</v>
      </c>
      <c r="J22" t="s">
        <v>904</v>
      </c>
      <c r="L22" t="str">
        <f t="shared" si="20"/>
        <v>LLC_BI__Covenant2__c</v>
      </c>
      <c r="M22" t="str">
        <f t="shared" si="21"/>
        <v>Account</v>
      </c>
      <c r="N22" t="s">
        <v>1148</v>
      </c>
      <c r="O22" t="s">
        <v>903</v>
      </c>
      <c r="P22" t="str">
        <f t="shared" si="3"/>
        <v>LLC_BI__Covenant2__c</v>
      </c>
      <c r="Q22" t="str">
        <f t="shared" si="4"/>
        <v>Account</v>
      </c>
      <c r="R22" t="s">
        <v>1148</v>
      </c>
      <c r="S22">
        <v>18</v>
      </c>
      <c r="W22" t="str">
        <f t="shared" si="8"/>
        <v>LLC_BI__Covenant2__c</v>
      </c>
      <c r="X22" t="str">
        <f t="shared" si="9"/>
        <v>Account</v>
      </c>
      <c r="Y22" t="str">
        <f t="shared" si="10"/>
        <v>String</v>
      </c>
      <c r="Z22">
        <f t="shared" si="11"/>
        <v>18</v>
      </c>
      <c r="AA22">
        <f t="shared" si="12"/>
        <v>0</v>
      </c>
      <c r="AB22">
        <f t="shared" si="13"/>
        <v>0</v>
      </c>
      <c r="AG22" t="str">
        <f t="shared" si="14"/>
        <v>LLC_BI__Covenant2__c</v>
      </c>
      <c r="AH22" t="str">
        <f t="shared" si="15"/>
        <v>Account</v>
      </c>
      <c r="AI22" t="str">
        <f t="shared" si="16"/>
        <v>String</v>
      </c>
      <c r="AJ22">
        <f t="shared" si="17"/>
        <v>18</v>
      </c>
      <c r="AK22">
        <f t="shared" si="18"/>
        <v>0</v>
      </c>
      <c r="AL22">
        <f t="shared" si="19"/>
        <v>0</v>
      </c>
    </row>
    <row r="23" spans="1:38" x14ac:dyDescent="0.25">
      <c r="A23" t="s">
        <v>1163</v>
      </c>
      <c r="B23" t="s">
        <v>1164</v>
      </c>
      <c r="C23" t="s">
        <v>1169</v>
      </c>
      <c r="D23" t="s">
        <v>1170</v>
      </c>
      <c r="E23" t="s">
        <v>1155</v>
      </c>
      <c r="F23" t="s">
        <v>913</v>
      </c>
      <c r="G23" t="s">
        <v>1153</v>
      </c>
      <c r="J23" t="s">
        <v>904</v>
      </c>
      <c r="L23" t="str">
        <f t="shared" si="20"/>
        <v>LLC_BI__Covenant2__c</v>
      </c>
      <c r="M23" t="str">
        <f t="shared" si="21"/>
        <v>Action</v>
      </c>
      <c r="P23" t="str">
        <f t="shared" si="3"/>
        <v>LLC_BI__Covenant2__c</v>
      </c>
      <c r="Q23" t="str">
        <f t="shared" si="4"/>
        <v>Action</v>
      </c>
      <c r="R23" t="s">
        <v>1148</v>
      </c>
      <c r="S23">
        <v>255</v>
      </c>
      <c r="T23" t="str">
        <f>IF($O23="","",O23)</f>
        <v/>
      </c>
      <c r="U23" t="str">
        <f>IF($O23="","",P23)</f>
        <v/>
      </c>
      <c r="V23" t="str">
        <f>IF(Q23= "", "", IF(F23="Picklist", "Y", "N"))</f>
        <v>Y</v>
      </c>
      <c r="W23" t="str">
        <f t="shared" si="8"/>
        <v>LLC_BI__Covenant2__c</v>
      </c>
      <c r="X23" t="str">
        <f t="shared" si="9"/>
        <v>Action</v>
      </c>
      <c r="Y23" t="str">
        <f t="shared" si="10"/>
        <v>String</v>
      </c>
      <c r="Z23">
        <f t="shared" si="11"/>
        <v>255</v>
      </c>
      <c r="AA23" t="str">
        <f t="shared" si="12"/>
        <v/>
      </c>
      <c r="AB23" t="str">
        <f t="shared" si="13"/>
        <v/>
      </c>
      <c r="AG23" t="str">
        <f t="shared" si="14"/>
        <v>LLC_BI__Covenant2__c</v>
      </c>
      <c r="AH23" t="str">
        <f t="shared" si="15"/>
        <v>Action</v>
      </c>
      <c r="AI23" t="str">
        <f t="shared" si="16"/>
        <v>String</v>
      </c>
      <c r="AJ23">
        <f t="shared" si="17"/>
        <v>255</v>
      </c>
      <c r="AK23" t="str">
        <f t="shared" si="18"/>
        <v/>
      </c>
      <c r="AL23" t="str">
        <f t="shared" si="19"/>
        <v/>
      </c>
    </row>
    <row r="24" spans="1:38" x14ac:dyDescent="0.25">
      <c r="A24" t="s">
        <v>1163</v>
      </c>
      <c r="B24" t="s">
        <v>1164</v>
      </c>
      <c r="C24" t="s">
        <v>1171</v>
      </c>
      <c r="D24" t="s">
        <v>1172</v>
      </c>
      <c r="E24" t="s">
        <v>1173</v>
      </c>
      <c r="F24" t="s">
        <v>927</v>
      </c>
      <c r="H24" t="s">
        <v>904</v>
      </c>
      <c r="J24" t="s">
        <v>904</v>
      </c>
      <c r="L24" t="str">
        <f t="shared" si="20"/>
        <v>LLC_BI__Covenant2__c</v>
      </c>
      <c r="M24" t="str">
        <f t="shared" si="21"/>
        <v>Active</v>
      </c>
      <c r="N24" t="s">
        <v>1148</v>
      </c>
      <c r="O24" t="s">
        <v>903</v>
      </c>
      <c r="P24" t="str">
        <f t="shared" si="3"/>
        <v>LLC_BI__Covenant2__c</v>
      </c>
      <c r="Q24" t="str">
        <f t="shared" si="4"/>
        <v>Active</v>
      </c>
      <c r="R24" t="s">
        <v>1159</v>
      </c>
      <c r="T24" t="str">
        <f>IF($O24="","",O24)</f>
        <v>Y</v>
      </c>
      <c r="V24" t="str">
        <f>IF(Q24= "", "", IF(F24="Picklist", "Y", "N"))</f>
        <v>N</v>
      </c>
      <c r="W24" t="str">
        <f t="shared" si="8"/>
        <v>LLC_BI__Covenant2__c</v>
      </c>
      <c r="X24" t="str">
        <f t="shared" si="9"/>
        <v>Active</v>
      </c>
      <c r="Y24" t="str">
        <f t="shared" si="10"/>
        <v>Bool</v>
      </c>
      <c r="Z24" t="str">
        <f t="shared" si="11"/>
        <v/>
      </c>
      <c r="AA24" t="str">
        <f t="shared" si="12"/>
        <v>Y</v>
      </c>
      <c r="AB24">
        <f t="shared" si="13"/>
        <v>0</v>
      </c>
      <c r="AG24" t="str">
        <f t="shared" si="14"/>
        <v>LLC_BI__Covenant2__c</v>
      </c>
      <c r="AH24" t="str">
        <f t="shared" si="15"/>
        <v>Active</v>
      </c>
      <c r="AI24" t="str">
        <f t="shared" si="16"/>
        <v>Bool</v>
      </c>
      <c r="AJ24" t="str">
        <f t="shared" si="17"/>
        <v/>
      </c>
      <c r="AK24" t="str">
        <f t="shared" si="18"/>
        <v>Y</v>
      </c>
      <c r="AL24">
        <f t="shared" si="19"/>
        <v>0</v>
      </c>
    </row>
    <row r="25" spans="1:38" x14ac:dyDescent="0.25">
      <c r="A25" t="s">
        <v>1163</v>
      </c>
      <c r="B25" t="s">
        <v>1164</v>
      </c>
      <c r="C25" t="s">
        <v>1174</v>
      </c>
      <c r="D25" t="s">
        <v>1175</v>
      </c>
      <c r="E25" t="s">
        <v>1176</v>
      </c>
      <c r="F25" t="s">
        <v>1005</v>
      </c>
      <c r="G25">
        <v>32768</v>
      </c>
      <c r="J25" t="s">
        <v>904</v>
      </c>
      <c r="L25" t="str">
        <f t="shared" si="20"/>
        <v>LLC_BI__Covenant2__c</v>
      </c>
      <c r="M25" t="str">
        <f t="shared" si="21"/>
        <v>Comments</v>
      </c>
      <c r="N25" t="s">
        <v>1148</v>
      </c>
      <c r="O25" t="s">
        <v>903</v>
      </c>
      <c r="P25" t="str">
        <f t="shared" si="3"/>
        <v>LLC_BI__Covenant2__c</v>
      </c>
      <c r="Q25" t="str">
        <f t="shared" si="4"/>
        <v>Comments</v>
      </c>
      <c r="R25" t="s">
        <v>1148</v>
      </c>
      <c r="S25">
        <v>32768</v>
      </c>
      <c r="W25" t="str">
        <f t="shared" si="8"/>
        <v>LLC_BI__Covenant2__c</v>
      </c>
      <c r="X25" t="str">
        <f t="shared" si="9"/>
        <v>Comments</v>
      </c>
      <c r="Y25" t="str">
        <f t="shared" si="10"/>
        <v>String</v>
      </c>
      <c r="Z25">
        <f t="shared" si="11"/>
        <v>32768</v>
      </c>
      <c r="AA25">
        <f t="shared" si="12"/>
        <v>0</v>
      </c>
      <c r="AB25">
        <f t="shared" si="13"/>
        <v>0</v>
      </c>
      <c r="AG25" t="str">
        <f t="shared" si="14"/>
        <v>LLC_BI__Covenant2__c</v>
      </c>
      <c r="AH25" t="str">
        <f t="shared" si="15"/>
        <v>Comments</v>
      </c>
      <c r="AI25" t="str">
        <f t="shared" si="16"/>
        <v>String</v>
      </c>
      <c r="AJ25">
        <f t="shared" si="17"/>
        <v>32768</v>
      </c>
      <c r="AK25">
        <f t="shared" si="18"/>
        <v>0</v>
      </c>
      <c r="AL25">
        <f t="shared" si="19"/>
        <v>0</v>
      </c>
    </row>
    <row r="26" spans="1:38" x14ac:dyDescent="0.25">
      <c r="A26" t="s">
        <v>1163</v>
      </c>
      <c r="B26" t="s">
        <v>1164</v>
      </c>
      <c r="C26" t="s">
        <v>1177</v>
      </c>
      <c r="D26" t="s">
        <v>1178</v>
      </c>
      <c r="E26" t="s">
        <v>1179</v>
      </c>
      <c r="F26" t="s">
        <v>913</v>
      </c>
      <c r="G26" t="s">
        <v>1153</v>
      </c>
      <c r="J26" t="s">
        <v>904</v>
      </c>
      <c r="L26" t="str">
        <f t="shared" si="20"/>
        <v>LLC_BI__Covenant2__c</v>
      </c>
      <c r="M26" t="str">
        <f t="shared" si="21"/>
        <v>Compliance Days Prior</v>
      </c>
      <c r="P26" t="str">
        <f t="shared" si="3"/>
        <v>LLC_BI__Covenant2__c</v>
      </c>
      <c r="Q26" t="str">
        <f t="shared" si="4"/>
        <v>Compliance Days Prior</v>
      </c>
      <c r="R26" t="s">
        <v>1148</v>
      </c>
      <c r="S26">
        <v>255</v>
      </c>
      <c r="T26" t="str">
        <f>IF($O26="","",O26)</f>
        <v/>
      </c>
      <c r="U26" t="str">
        <f>IF($O26="","",P26)</f>
        <v/>
      </c>
      <c r="V26" t="str">
        <f>IF(Q26= "", "", IF(F26="Picklist", "Y", "N"))</f>
        <v>Y</v>
      </c>
      <c r="W26" t="str">
        <f t="shared" si="8"/>
        <v>LLC_BI__Covenant2__c</v>
      </c>
      <c r="X26" t="str">
        <f t="shared" si="9"/>
        <v>Compliance Days Prior</v>
      </c>
      <c r="Y26" t="str">
        <f t="shared" si="10"/>
        <v>String</v>
      </c>
      <c r="Z26">
        <f t="shared" si="11"/>
        <v>255</v>
      </c>
      <c r="AA26" t="str">
        <f t="shared" si="12"/>
        <v/>
      </c>
      <c r="AB26" t="str">
        <f t="shared" si="13"/>
        <v/>
      </c>
      <c r="AG26" t="str">
        <f t="shared" si="14"/>
        <v>LLC_BI__Covenant2__c</v>
      </c>
      <c r="AH26" t="str">
        <f t="shared" si="15"/>
        <v>Compliance Days Prior</v>
      </c>
      <c r="AI26" t="str">
        <f t="shared" si="16"/>
        <v>String</v>
      </c>
      <c r="AJ26">
        <f t="shared" si="17"/>
        <v>255</v>
      </c>
      <c r="AK26" t="str">
        <f t="shared" si="18"/>
        <v/>
      </c>
      <c r="AL26" t="str">
        <f t="shared" si="19"/>
        <v/>
      </c>
    </row>
    <row r="27" spans="1:38" x14ac:dyDescent="0.25">
      <c r="A27" t="s">
        <v>1163</v>
      </c>
      <c r="B27" t="s">
        <v>1164</v>
      </c>
      <c r="C27" t="s">
        <v>1144</v>
      </c>
      <c r="D27" t="s">
        <v>1180</v>
      </c>
      <c r="F27" t="s">
        <v>913</v>
      </c>
      <c r="G27" t="s">
        <v>1153</v>
      </c>
      <c r="J27" t="s">
        <v>904</v>
      </c>
      <c r="L27" t="str">
        <f t="shared" si="20"/>
        <v>LLC_BI__Covenant2__c</v>
      </c>
      <c r="M27" t="str">
        <f t="shared" si="21"/>
        <v>Covenant Type</v>
      </c>
      <c r="P27" t="str">
        <f t="shared" si="3"/>
        <v>LLC_BI__Covenant2__c</v>
      </c>
      <c r="Q27" t="str">
        <f t="shared" si="4"/>
        <v>Covenant Type</v>
      </c>
      <c r="R27" t="s">
        <v>1148</v>
      </c>
      <c r="S27">
        <v>255</v>
      </c>
      <c r="T27" t="str">
        <f>IF($O27="","",O27)</f>
        <v/>
      </c>
      <c r="U27" t="str">
        <f>IF($O27="","",P27)</f>
        <v/>
      </c>
      <c r="V27" t="str">
        <f>IF(Q27= "", "", IF(F27="Picklist", "Y", "N"))</f>
        <v>Y</v>
      </c>
      <c r="W27" t="str">
        <f t="shared" si="8"/>
        <v>LLC_BI__Covenant2__c</v>
      </c>
      <c r="X27" t="str">
        <f t="shared" si="9"/>
        <v>Covenant Type</v>
      </c>
      <c r="Y27" t="str">
        <f t="shared" si="10"/>
        <v>String</v>
      </c>
      <c r="Z27">
        <f t="shared" si="11"/>
        <v>255</v>
      </c>
      <c r="AA27" t="str">
        <f t="shared" si="12"/>
        <v/>
      </c>
      <c r="AB27" t="str">
        <f t="shared" si="13"/>
        <v/>
      </c>
      <c r="AG27" t="str">
        <f t="shared" si="14"/>
        <v>LLC_BI__Covenant2__c</v>
      </c>
      <c r="AH27" t="str">
        <f t="shared" si="15"/>
        <v>Covenant Type</v>
      </c>
      <c r="AI27" t="str">
        <f t="shared" si="16"/>
        <v>String</v>
      </c>
      <c r="AJ27">
        <f t="shared" si="17"/>
        <v>255</v>
      </c>
      <c r="AK27" t="str">
        <f t="shared" si="18"/>
        <v/>
      </c>
      <c r="AL27" t="str">
        <f t="shared" si="19"/>
        <v/>
      </c>
    </row>
    <row r="28" spans="1:38" x14ac:dyDescent="0.25">
      <c r="A28" t="s">
        <v>1163</v>
      </c>
      <c r="B28" t="s">
        <v>1164</v>
      </c>
      <c r="C28" t="s">
        <v>1181</v>
      </c>
      <c r="D28" t="s">
        <v>1182</v>
      </c>
      <c r="E28" t="s">
        <v>1183</v>
      </c>
      <c r="F28" t="s">
        <v>1184</v>
      </c>
      <c r="G28">
        <v>18</v>
      </c>
      <c r="H28" t="s">
        <v>903</v>
      </c>
      <c r="J28" t="s">
        <v>904</v>
      </c>
      <c r="K28" t="s">
        <v>1185</v>
      </c>
      <c r="L28" t="str">
        <f t="shared" si="20"/>
        <v>LLC_BI__Covenant2__c</v>
      </c>
      <c r="M28" t="str">
        <f t="shared" si="21"/>
        <v>Days Past Next Evaluation</v>
      </c>
      <c r="P28" t="str">
        <f t="shared" si="3"/>
        <v>LLC_BI__Covenant2__c</v>
      </c>
      <c r="Q28" t="str">
        <f t="shared" si="4"/>
        <v>Days Past Next Evaluation</v>
      </c>
      <c r="R28" t="s">
        <v>1186</v>
      </c>
      <c r="S28">
        <f>G28</f>
        <v>18</v>
      </c>
      <c r="W28" t="str">
        <f t="shared" si="8"/>
        <v>LLC_BI__Covenant2__c</v>
      </c>
      <c r="X28" t="str">
        <f t="shared" si="9"/>
        <v>Days Past Next Evaluation</v>
      </c>
      <c r="Y28" t="str">
        <f t="shared" si="10"/>
        <v>Integer</v>
      </c>
      <c r="Z28">
        <f t="shared" si="11"/>
        <v>18</v>
      </c>
      <c r="AA28">
        <f t="shared" si="12"/>
        <v>0</v>
      </c>
      <c r="AB28">
        <f t="shared" si="13"/>
        <v>0</v>
      </c>
      <c r="AG28" t="str">
        <f t="shared" si="14"/>
        <v>LLC_BI__Covenant2__c</v>
      </c>
      <c r="AH28" t="str">
        <f t="shared" si="15"/>
        <v>Days Past Next Evaluation</v>
      </c>
      <c r="AI28" t="str">
        <f t="shared" si="16"/>
        <v>Integer</v>
      </c>
      <c r="AJ28">
        <f t="shared" si="17"/>
        <v>18</v>
      </c>
      <c r="AK28">
        <f t="shared" si="18"/>
        <v>0</v>
      </c>
      <c r="AL28">
        <f t="shared" si="19"/>
        <v>0</v>
      </c>
    </row>
    <row r="29" spans="1:38" x14ac:dyDescent="0.25">
      <c r="A29" t="s">
        <v>1163</v>
      </c>
      <c r="B29" t="s">
        <v>1164</v>
      </c>
      <c r="C29" t="s">
        <v>1187</v>
      </c>
      <c r="D29" t="s">
        <v>1188</v>
      </c>
      <c r="E29" t="s">
        <v>1189</v>
      </c>
      <c r="F29" t="s">
        <v>1184</v>
      </c>
      <c r="G29">
        <v>18</v>
      </c>
      <c r="H29" t="s">
        <v>903</v>
      </c>
      <c r="J29" t="s">
        <v>904</v>
      </c>
      <c r="K29" t="s">
        <v>1190</v>
      </c>
      <c r="L29" t="str">
        <f t="shared" si="20"/>
        <v>LLC_BI__Covenant2__c</v>
      </c>
      <c r="M29" t="str">
        <f t="shared" si="21"/>
        <v>Days Until Next Evaluation</v>
      </c>
      <c r="P29" t="str">
        <f t="shared" si="3"/>
        <v>LLC_BI__Covenant2__c</v>
      </c>
      <c r="Q29" t="str">
        <f t="shared" si="4"/>
        <v>Days Until Next Evaluation</v>
      </c>
      <c r="R29" t="s">
        <v>1186</v>
      </c>
      <c r="S29">
        <f>G29</f>
        <v>18</v>
      </c>
      <c r="W29" t="str">
        <f t="shared" si="8"/>
        <v>LLC_BI__Covenant2__c</v>
      </c>
      <c r="X29" t="str">
        <f t="shared" si="9"/>
        <v>Days Until Next Evaluation</v>
      </c>
      <c r="Y29" t="str">
        <f t="shared" si="10"/>
        <v>Integer</v>
      </c>
      <c r="Z29">
        <f t="shared" si="11"/>
        <v>18</v>
      </c>
      <c r="AA29">
        <f t="shared" si="12"/>
        <v>0</v>
      </c>
      <c r="AB29">
        <f t="shared" si="13"/>
        <v>0</v>
      </c>
      <c r="AG29" t="str">
        <f t="shared" si="14"/>
        <v>LLC_BI__Covenant2__c</v>
      </c>
      <c r="AH29" t="str">
        <f t="shared" si="15"/>
        <v>Days Until Next Evaluation</v>
      </c>
      <c r="AI29" t="str">
        <f t="shared" si="16"/>
        <v>Integer</v>
      </c>
      <c r="AJ29">
        <f t="shared" si="17"/>
        <v>18</v>
      </c>
      <c r="AK29">
        <f t="shared" si="18"/>
        <v>0</v>
      </c>
      <c r="AL29">
        <f t="shared" si="19"/>
        <v>0</v>
      </c>
    </row>
    <row r="30" spans="1:38" x14ac:dyDescent="0.25">
      <c r="A30" t="s">
        <v>1163</v>
      </c>
      <c r="B30" t="s">
        <v>1164</v>
      </c>
      <c r="C30" t="s">
        <v>1</v>
      </c>
      <c r="D30" t="s">
        <v>1154</v>
      </c>
      <c r="E30" t="s">
        <v>1155</v>
      </c>
      <c r="F30" t="s">
        <v>1005</v>
      </c>
      <c r="G30">
        <v>32768</v>
      </c>
      <c r="J30" t="s">
        <v>904</v>
      </c>
      <c r="L30" t="str">
        <f t="shared" si="20"/>
        <v>LLC_BI__Covenant2__c</v>
      </c>
      <c r="M30" t="str">
        <f t="shared" si="21"/>
        <v>Description</v>
      </c>
      <c r="N30" t="s">
        <v>1148</v>
      </c>
      <c r="O30" t="s">
        <v>903</v>
      </c>
      <c r="P30" t="str">
        <f t="shared" si="3"/>
        <v>LLC_BI__Covenant2__c</v>
      </c>
      <c r="Q30" t="str">
        <f t="shared" si="4"/>
        <v>Description</v>
      </c>
      <c r="R30" t="s">
        <v>1148</v>
      </c>
      <c r="S30">
        <v>32768</v>
      </c>
      <c r="W30" t="str">
        <f t="shared" si="8"/>
        <v>LLC_BI__Covenant2__c</v>
      </c>
      <c r="X30" t="str">
        <f t="shared" si="9"/>
        <v>Description</v>
      </c>
      <c r="Y30" t="str">
        <f t="shared" si="10"/>
        <v>String</v>
      </c>
      <c r="Z30">
        <f t="shared" si="11"/>
        <v>32768</v>
      </c>
      <c r="AA30">
        <f t="shared" si="12"/>
        <v>0</v>
      </c>
      <c r="AB30">
        <f t="shared" si="13"/>
        <v>0</v>
      </c>
      <c r="AG30" t="str">
        <f t="shared" si="14"/>
        <v>LLC_BI__Covenant2__c</v>
      </c>
      <c r="AH30" t="str">
        <f t="shared" si="15"/>
        <v>Description</v>
      </c>
      <c r="AI30" t="str">
        <f t="shared" si="16"/>
        <v>String</v>
      </c>
      <c r="AJ30">
        <f t="shared" si="17"/>
        <v>32768</v>
      </c>
      <c r="AK30">
        <f t="shared" si="18"/>
        <v>0</v>
      </c>
      <c r="AL30">
        <f t="shared" si="19"/>
        <v>0</v>
      </c>
    </row>
    <row r="31" spans="1:38" x14ac:dyDescent="0.25">
      <c r="A31" t="s">
        <v>1163</v>
      </c>
      <c r="B31" t="s">
        <v>1164</v>
      </c>
      <c r="C31" t="s">
        <v>1191</v>
      </c>
      <c r="D31" t="s">
        <v>1192</v>
      </c>
      <c r="E31" t="s">
        <v>1193</v>
      </c>
      <c r="F31" t="s">
        <v>925</v>
      </c>
      <c r="G31">
        <v>255</v>
      </c>
      <c r="J31" t="s">
        <v>904</v>
      </c>
      <c r="L31" t="str">
        <f t="shared" si="20"/>
        <v>LLC_BI__Covenant2__c</v>
      </c>
      <c r="M31" t="str">
        <f t="shared" si="21"/>
        <v>Detail</v>
      </c>
      <c r="N31" t="s">
        <v>1148</v>
      </c>
      <c r="O31" t="s">
        <v>903</v>
      </c>
      <c r="P31" t="str">
        <f t="shared" si="3"/>
        <v>LLC_BI__Covenant2__c</v>
      </c>
      <c r="Q31" t="str">
        <f t="shared" si="4"/>
        <v>Detail</v>
      </c>
      <c r="R31" t="s">
        <v>1148</v>
      </c>
      <c r="S31">
        <v>255</v>
      </c>
      <c r="T31" t="str">
        <f>IF($H31="","",O31)</f>
        <v/>
      </c>
      <c r="U31" t="str">
        <f>IF($I31="","",I31)</f>
        <v/>
      </c>
      <c r="V31" t="str">
        <f>IF(Q31= "", "", IF(F31="Picklist", "Y", "N"))</f>
        <v>N</v>
      </c>
      <c r="W31" t="str">
        <f t="shared" si="8"/>
        <v>LLC_BI__Covenant2__c</v>
      </c>
      <c r="X31" t="str">
        <f t="shared" si="9"/>
        <v>Detail</v>
      </c>
      <c r="Y31" t="str">
        <f t="shared" si="10"/>
        <v>String</v>
      </c>
      <c r="Z31">
        <f t="shared" si="11"/>
        <v>255</v>
      </c>
      <c r="AA31" t="str">
        <f t="shared" si="12"/>
        <v/>
      </c>
      <c r="AB31" t="str">
        <f t="shared" si="13"/>
        <v/>
      </c>
      <c r="AG31" t="str">
        <f t="shared" si="14"/>
        <v>LLC_BI__Covenant2__c</v>
      </c>
      <c r="AH31" t="str">
        <f t="shared" si="15"/>
        <v>Detail</v>
      </c>
      <c r="AI31" t="str">
        <f t="shared" si="16"/>
        <v>String</v>
      </c>
      <c r="AJ31">
        <f t="shared" si="17"/>
        <v>255</v>
      </c>
      <c r="AK31" t="str">
        <f t="shared" si="18"/>
        <v/>
      </c>
      <c r="AL31" t="str">
        <f t="shared" si="19"/>
        <v/>
      </c>
    </row>
    <row r="32" spans="1:38" x14ac:dyDescent="0.25">
      <c r="A32" t="s">
        <v>1163</v>
      </c>
      <c r="B32" t="s">
        <v>1164</v>
      </c>
      <c r="C32" t="s">
        <v>1194</v>
      </c>
      <c r="D32" t="s">
        <v>1195</v>
      </c>
      <c r="E32" t="s">
        <v>1196</v>
      </c>
      <c r="F32" t="s">
        <v>27</v>
      </c>
      <c r="J32" t="s">
        <v>904</v>
      </c>
      <c r="L32" t="str">
        <f t="shared" si="20"/>
        <v>LLC_BI__Covenant2__c</v>
      </c>
      <c r="M32" t="str">
        <f t="shared" si="21"/>
        <v>Due Date</v>
      </c>
      <c r="N32" t="s">
        <v>158</v>
      </c>
      <c r="P32" t="str">
        <f t="shared" si="3"/>
        <v>LLC_BI__Covenant2__c</v>
      </c>
      <c r="Q32" t="str">
        <f t="shared" si="4"/>
        <v>Due Date</v>
      </c>
      <c r="R32" t="s">
        <v>27</v>
      </c>
      <c r="W32" t="str">
        <f t="shared" si="8"/>
        <v>LLC_BI__Covenant2__c</v>
      </c>
      <c r="X32" t="str">
        <f t="shared" si="9"/>
        <v>Due Date</v>
      </c>
      <c r="Y32" t="str">
        <f t="shared" si="10"/>
        <v>Date</v>
      </c>
      <c r="Z32" t="str">
        <f t="shared" si="11"/>
        <v/>
      </c>
      <c r="AA32">
        <f t="shared" si="12"/>
        <v>0</v>
      </c>
      <c r="AB32">
        <f t="shared" si="13"/>
        <v>0</v>
      </c>
      <c r="AG32" t="str">
        <f t="shared" si="14"/>
        <v>LLC_BI__Covenant2__c</v>
      </c>
      <c r="AH32" t="str">
        <f t="shared" si="15"/>
        <v>Due Date</v>
      </c>
      <c r="AI32" t="str">
        <f t="shared" si="16"/>
        <v>Date</v>
      </c>
      <c r="AJ32" t="str">
        <f t="shared" si="17"/>
        <v/>
      </c>
      <c r="AK32">
        <f t="shared" si="18"/>
        <v>0</v>
      </c>
      <c r="AL32">
        <f t="shared" si="19"/>
        <v>0</v>
      </c>
    </row>
    <row r="33" spans="1:38" x14ac:dyDescent="0.25">
      <c r="A33" t="s">
        <v>1163</v>
      </c>
      <c r="B33" t="s">
        <v>1164</v>
      </c>
      <c r="C33" t="s">
        <v>1197</v>
      </c>
      <c r="D33" t="s">
        <v>1198</v>
      </c>
      <c r="E33" t="s">
        <v>1199</v>
      </c>
      <c r="F33" t="s">
        <v>27</v>
      </c>
      <c r="J33" t="s">
        <v>904</v>
      </c>
      <c r="L33" t="str">
        <f t="shared" si="20"/>
        <v>LLC_BI__Covenant2__c</v>
      </c>
      <c r="M33" t="str">
        <f t="shared" si="21"/>
        <v>Effective Date</v>
      </c>
      <c r="N33" t="s">
        <v>158</v>
      </c>
      <c r="P33" t="str">
        <f t="shared" si="3"/>
        <v>LLC_BI__Covenant2__c</v>
      </c>
      <c r="Q33" t="str">
        <f t="shared" si="4"/>
        <v>Effective Date</v>
      </c>
      <c r="R33" t="s">
        <v>27</v>
      </c>
      <c r="W33" t="str">
        <f t="shared" si="8"/>
        <v>LLC_BI__Covenant2__c</v>
      </c>
      <c r="X33" t="str">
        <f t="shared" si="9"/>
        <v>Effective Date</v>
      </c>
      <c r="Y33" t="str">
        <f t="shared" si="10"/>
        <v>Date</v>
      </c>
      <c r="Z33" t="str">
        <f t="shared" si="11"/>
        <v/>
      </c>
      <c r="AA33">
        <f t="shared" si="12"/>
        <v>0</v>
      </c>
      <c r="AB33">
        <f t="shared" si="13"/>
        <v>0</v>
      </c>
      <c r="AG33" t="str">
        <f t="shared" si="14"/>
        <v>LLC_BI__Covenant2__c</v>
      </c>
      <c r="AH33" t="str">
        <f t="shared" si="15"/>
        <v>Effective Date</v>
      </c>
      <c r="AI33" t="str">
        <f t="shared" si="16"/>
        <v>Date</v>
      </c>
      <c r="AJ33" t="str">
        <f t="shared" si="17"/>
        <v/>
      </c>
      <c r="AK33">
        <f t="shared" si="18"/>
        <v>0</v>
      </c>
      <c r="AL33">
        <f t="shared" si="19"/>
        <v>0</v>
      </c>
    </row>
    <row r="34" spans="1:38" x14ac:dyDescent="0.25">
      <c r="A34" t="s">
        <v>1163</v>
      </c>
      <c r="B34" t="s">
        <v>1164</v>
      </c>
      <c r="C34" t="s">
        <v>1200</v>
      </c>
      <c r="D34" t="s">
        <v>1201</v>
      </c>
      <c r="E34" t="s">
        <v>1202</v>
      </c>
      <c r="F34" t="s">
        <v>1203</v>
      </c>
      <c r="G34" t="s">
        <v>1204</v>
      </c>
      <c r="H34" t="s">
        <v>903</v>
      </c>
      <c r="J34" t="s">
        <v>904</v>
      </c>
      <c r="L34" t="str">
        <f t="shared" si="20"/>
        <v>LLC_BI__Covenant2__c</v>
      </c>
      <c r="M34" t="str">
        <f t="shared" si="21"/>
        <v>Financial Indicator Value</v>
      </c>
      <c r="N34" t="s">
        <v>1205</v>
      </c>
      <c r="P34" t="str">
        <f t="shared" si="3"/>
        <v>LLC_BI__Covenant2__c</v>
      </c>
      <c r="Q34" t="str">
        <f t="shared" si="4"/>
        <v>Financial Indicator Value</v>
      </c>
      <c r="R34" t="s">
        <v>1206</v>
      </c>
      <c r="S34" t="str">
        <f>G34</f>
        <v>15, 3</v>
      </c>
      <c r="T34" t="str">
        <f>H34</f>
        <v>Y</v>
      </c>
      <c r="U34">
        <f>I34</f>
        <v>0</v>
      </c>
      <c r="W34" t="str">
        <f t="shared" si="8"/>
        <v>LLC_BI__Covenant2__c</v>
      </c>
      <c r="X34" t="str">
        <f t="shared" si="9"/>
        <v>Financial Indicator Value</v>
      </c>
      <c r="Y34" t="str">
        <f t="shared" si="10"/>
        <v>Decimal</v>
      </c>
      <c r="Z34" t="str">
        <f t="shared" si="11"/>
        <v>15, 3</v>
      </c>
      <c r="AA34" t="str">
        <f t="shared" si="12"/>
        <v>Y</v>
      </c>
      <c r="AB34">
        <f t="shared" si="13"/>
        <v>0</v>
      </c>
      <c r="AG34" t="str">
        <f t="shared" si="14"/>
        <v>LLC_BI__Covenant2__c</v>
      </c>
      <c r="AH34" t="str">
        <f t="shared" si="15"/>
        <v>Financial Indicator Value</v>
      </c>
      <c r="AI34" t="str">
        <f t="shared" si="16"/>
        <v>Decimal</v>
      </c>
      <c r="AJ34" t="str">
        <f t="shared" si="17"/>
        <v>15, 3</v>
      </c>
      <c r="AK34" t="str">
        <f t="shared" si="18"/>
        <v>Y</v>
      </c>
      <c r="AL34">
        <f t="shared" si="19"/>
        <v>0</v>
      </c>
    </row>
    <row r="35" spans="1:38" x14ac:dyDescent="0.25">
      <c r="A35" t="s">
        <v>1163</v>
      </c>
      <c r="B35" t="s">
        <v>1164</v>
      </c>
      <c r="C35" t="s">
        <v>1207</v>
      </c>
      <c r="D35" t="s">
        <v>1208</v>
      </c>
      <c r="E35" t="s">
        <v>1209</v>
      </c>
      <c r="F35" t="s">
        <v>913</v>
      </c>
      <c r="G35" t="s">
        <v>1153</v>
      </c>
      <c r="J35" t="s">
        <v>904</v>
      </c>
      <c r="L35" t="str">
        <f t="shared" si="20"/>
        <v>LLC_BI__Covenant2__c</v>
      </c>
      <c r="M35" t="str">
        <f t="shared" si="21"/>
        <v>Frequency</v>
      </c>
      <c r="P35" t="str">
        <f t="shared" ref="P35:P66" si="22">L35</f>
        <v>LLC_BI__Covenant2__c</v>
      </c>
      <c r="Q35" t="str">
        <f t="shared" ref="Q35:Q66" si="23">M35</f>
        <v>Frequency</v>
      </c>
      <c r="R35" t="s">
        <v>1148</v>
      </c>
      <c r="S35">
        <v>255</v>
      </c>
      <c r="T35" t="str">
        <f>IF($O35="","",O35)</f>
        <v/>
      </c>
      <c r="U35" t="str">
        <f>IF($O35="","",P35)</f>
        <v/>
      </c>
      <c r="V35" t="str">
        <f>IF(Q35= "", "", IF(F35="Picklist", "Y", "N"))</f>
        <v>Y</v>
      </c>
      <c r="W35" t="str">
        <f t="shared" ref="W35:W66" si="24">P35</f>
        <v>LLC_BI__Covenant2__c</v>
      </c>
      <c r="X35" t="str">
        <f t="shared" ref="X35:X66" si="25">Q35</f>
        <v>Frequency</v>
      </c>
      <c r="Y35" t="str">
        <f t="shared" ref="Y35:Y66" si="26">R35</f>
        <v>String</v>
      </c>
      <c r="Z35">
        <f t="shared" ref="Z35:Z66" si="27">IF(S35="","",S35)</f>
        <v>255</v>
      </c>
      <c r="AA35" t="str">
        <f t="shared" ref="AA35:AA66" si="28">T35</f>
        <v/>
      </c>
      <c r="AB35" t="str">
        <f t="shared" ref="AB35:AB66" si="29">U35</f>
        <v/>
      </c>
      <c r="AG35" t="str">
        <f t="shared" ref="AG35:AG66" si="30">W35</f>
        <v>LLC_BI__Covenant2__c</v>
      </c>
      <c r="AH35" t="str">
        <f t="shared" ref="AH35:AH66" si="31">X35</f>
        <v>Frequency</v>
      </c>
      <c r="AI35" t="str">
        <f t="shared" ref="AI35:AI66" si="32">Y35</f>
        <v>String</v>
      </c>
      <c r="AJ35">
        <f t="shared" ref="AJ35:AJ66" si="33">Z35</f>
        <v>255</v>
      </c>
      <c r="AK35" t="str">
        <f t="shared" ref="AK35:AK66" si="34">AA35</f>
        <v/>
      </c>
      <c r="AL35" t="str">
        <f t="shared" ref="AL35:AL66" si="35">AB35</f>
        <v/>
      </c>
    </row>
    <row r="36" spans="1:38" ht="180" x14ac:dyDescent="0.25">
      <c r="A36" t="s">
        <v>1163</v>
      </c>
      <c r="B36" t="s">
        <v>1164</v>
      </c>
      <c r="C36" t="s">
        <v>1210</v>
      </c>
      <c r="D36" t="s">
        <v>1211</v>
      </c>
      <c r="E36" s="330" t="s">
        <v>1212</v>
      </c>
      <c r="F36" t="s">
        <v>1184</v>
      </c>
      <c r="G36">
        <v>18</v>
      </c>
      <c r="H36" t="s">
        <v>903</v>
      </c>
      <c r="J36" t="s">
        <v>904</v>
      </c>
      <c r="K36" t="s">
        <v>1213</v>
      </c>
      <c r="L36" t="str">
        <f t="shared" si="20"/>
        <v>LLC_BI__Covenant2__c</v>
      </c>
      <c r="M36" t="str">
        <f t="shared" si="21"/>
        <v>Frequency Months</v>
      </c>
      <c r="P36" t="str">
        <f t="shared" si="22"/>
        <v>LLC_BI__Covenant2__c</v>
      </c>
      <c r="Q36" t="str">
        <f t="shared" si="23"/>
        <v>Frequency Months</v>
      </c>
      <c r="R36" t="s">
        <v>1186</v>
      </c>
      <c r="S36">
        <f>G36</f>
        <v>18</v>
      </c>
      <c r="W36" t="str">
        <f t="shared" si="24"/>
        <v>LLC_BI__Covenant2__c</v>
      </c>
      <c r="X36" t="str">
        <f t="shared" si="25"/>
        <v>Frequency Months</v>
      </c>
      <c r="Y36" t="str">
        <f t="shared" si="26"/>
        <v>Integer</v>
      </c>
      <c r="Z36">
        <f t="shared" si="27"/>
        <v>18</v>
      </c>
      <c r="AA36">
        <f t="shared" si="28"/>
        <v>0</v>
      </c>
      <c r="AB36">
        <f t="shared" si="29"/>
        <v>0</v>
      </c>
      <c r="AG36" t="str">
        <f t="shared" si="30"/>
        <v>LLC_BI__Covenant2__c</v>
      </c>
      <c r="AH36" t="str">
        <f t="shared" si="31"/>
        <v>Frequency Months</v>
      </c>
      <c r="AI36" t="str">
        <f t="shared" si="32"/>
        <v>Integer</v>
      </c>
      <c r="AJ36">
        <f t="shared" si="33"/>
        <v>18</v>
      </c>
      <c r="AK36">
        <f t="shared" si="34"/>
        <v>0</v>
      </c>
      <c r="AL36">
        <f t="shared" si="35"/>
        <v>0</v>
      </c>
    </row>
    <row r="37" spans="1:38" x14ac:dyDescent="0.25">
      <c r="A37" t="s">
        <v>1163</v>
      </c>
      <c r="B37" t="s">
        <v>1164</v>
      </c>
      <c r="C37" t="s">
        <v>1214</v>
      </c>
      <c r="D37" t="s">
        <v>1215</v>
      </c>
      <c r="E37" t="s">
        <v>1216</v>
      </c>
      <c r="F37" t="s">
        <v>1203</v>
      </c>
      <c r="G37" t="s">
        <v>1217</v>
      </c>
      <c r="J37" t="s">
        <v>904</v>
      </c>
      <c r="L37" t="str">
        <f t="shared" si="20"/>
        <v>LLC_BI__Covenant2__c</v>
      </c>
      <c r="M37" t="str">
        <f t="shared" si="21"/>
        <v>Grace Period Days</v>
      </c>
      <c r="N37" t="s">
        <v>1205</v>
      </c>
      <c r="P37" t="str">
        <f t="shared" si="22"/>
        <v>LLC_BI__Covenant2__c</v>
      </c>
      <c r="Q37" t="str">
        <f t="shared" si="23"/>
        <v>Grace Period Days</v>
      </c>
      <c r="R37" t="s">
        <v>1206</v>
      </c>
      <c r="S37" t="str">
        <f>G37</f>
        <v>18, 0</v>
      </c>
      <c r="T37">
        <f>H37</f>
        <v>0</v>
      </c>
      <c r="U37">
        <f>I37</f>
        <v>0</v>
      </c>
      <c r="W37" t="str">
        <f t="shared" si="24"/>
        <v>LLC_BI__Covenant2__c</v>
      </c>
      <c r="X37" t="str">
        <f t="shared" si="25"/>
        <v>Grace Period Days</v>
      </c>
      <c r="Y37" t="str">
        <f t="shared" si="26"/>
        <v>Decimal</v>
      </c>
      <c r="Z37" t="str">
        <f t="shared" si="27"/>
        <v>18, 0</v>
      </c>
      <c r="AA37">
        <f t="shared" si="28"/>
        <v>0</v>
      </c>
      <c r="AB37">
        <f t="shared" si="29"/>
        <v>0</v>
      </c>
      <c r="AG37" t="str">
        <f t="shared" si="30"/>
        <v>LLC_BI__Covenant2__c</v>
      </c>
      <c r="AH37" t="str">
        <f t="shared" si="31"/>
        <v>Grace Period Days</v>
      </c>
      <c r="AI37" t="str">
        <f t="shared" si="32"/>
        <v>Decimal</v>
      </c>
      <c r="AJ37" t="str">
        <f t="shared" si="33"/>
        <v>18, 0</v>
      </c>
      <c r="AK37">
        <f t="shared" si="34"/>
        <v>0</v>
      </c>
      <c r="AL37">
        <f t="shared" si="35"/>
        <v>0</v>
      </c>
    </row>
    <row r="38" spans="1:38" x14ac:dyDescent="0.25">
      <c r="A38" t="s">
        <v>1163</v>
      </c>
      <c r="B38" t="s">
        <v>1164</v>
      </c>
      <c r="C38" t="s">
        <v>1218</v>
      </c>
      <c r="D38" t="s">
        <v>1219</v>
      </c>
      <c r="E38" t="s">
        <v>1220</v>
      </c>
      <c r="F38" t="s">
        <v>925</v>
      </c>
      <c r="G38">
        <v>255</v>
      </c>
      <c r="J38" t="s">
        <v>904</v>
      </c>
      <c r="L38" t="str">
        <f t="shared" si="20"/>
        <v>LLC_BI__Covenant2__c</v>
      </c>
      <c r="M38" t="str">
        <f t="shared" si="21"/>
        <v>Integration Source</v>
      </c>
      <c r="N38" t="s">
        <v>1148</v>
      </c>
      <c r="O38" t="s">
        <v>903</v>
      </c>
      <c r="P38" t="str">
        <f t="shared" si="22"/>
        <v>LLC_BI__Covenant2__c</v>
      </c>
      <c r="Q38" t="str">
        <f t="shared" si="23"/>
        <v>Integration Source</v>
      </c>
      <c r="R38" t="s">
        <v>1148</v>
      </c>
      <c r="S38">
        <v>255</v>
      </c>
      <c r="T38" t="str">
        <f>IF($H38="","",O38)</f>
        <v/>
      </c>
      <c r="U38" t="str">
        <f>IF($I38="","",I38)</f>
        <v/>
      </c>
      <c r="V38" t="str">
        <f>IF(Q38= "", "", IF(F38="Picklist", "Y", "N"))</f>
        <v>N</v>
      </c>
      <c r="W38" t="str">
        <f t="shared" si="24"/>
        <v>LLC_BI__Covenant2__c</v>
      </c>
      <c r="X38" t="str">
        <f t="shared" si="25"/>
        <v>Integration Source</v>
      </c>
      <c r="Y38" t="str">
        <f t="shared" si="26"/>
        <v>String</v>
      </c>
      <c r="Z38">
        <f t="shared" si="27"/>
        <v>255</v>
      </c>
      <c r="AA38" t="str">
        <f t="shared" si="28"/>
        <v/>
      </c>
      <c r="AB38" t="str">
        <f t="shared" si="29"/>
        <v/>
      </c>
      <c r="AG38" t="str">
        <f t="shared" si="30"/>
        <v>LLC_BI__Covenant2__c</v>
      </c>
      <c r="AH38" t="str">
        <f t="shared" si="31"/>
        <v>Integration Source</v>
      </c>
      <c r="AI38" t="str">
        <f t="shared" si="32"/>
        <v>String</v>
      </c>
      <c r="AJ38">
        <f t="shared" si="33"/>
        <v>255</v>
      </c>
      <c r="AK38" t="str">
        <f t="shared" si="34"/>
        <v/>
      </c>
      <c r="AL38" t="str">
        <f t="shared" si="35"/>
        <v/>
      </c>
    </row>
    <row r="39" spans="1:38" x14ac:dyDescent="0.25">
      <c r="A39" t="s">
        <v>1163</v>
      </c>
      <c r="B39" t="s">
        <v>1164</v>
      </c>
      <c r="C39" t="s">
        <v>1221</v>
      </c>
      <c r="D39" t="s">
        <v>245</v>
      </c>
      <c r="E39" t="s">
        <v>1222</v>
      </c>
      <c r="F39" t="s">
        <v>927</v>
      </c>
      <c r="H39" t="s">
        <v>904</v>
      </c>
      <c r="J39" t="s">
        <v>904</v>
      </c>
      <c r="L39" t="str">
        <f t="shared" si="20"/>
        <v>LLC_BI__Covenant2__c</v>
      </c>
      <c r="M39" t="str">
        <f t="shared" si="21"/>
        <v>Is_Template</v>
      </c>
      <c r="N39" t="s">
        <v>1148</v>
      </c>
      <c r="O39" t="s">
        <v>903</v>
      </c>
      <c r="P39" t="str">
        <f t="shared" si="22"/>
        <v>LLC_BI__Covenant2__c</v>
      </c>
      <c r="Q39" t="str">
        <f t="shared" si="23"/>
        <v>Is_Template</v>
      </c>
      <c r="R39" t="s">
        <v>1159</v>
      </c>
      <c r="T39" t="str">
        <f>IF($O39="","",O39)</f>
        <v>Y</v>
      </c>
      <c r="V39" t="str">
        <f>IF(Q39= "", "", IF(F39="Picklist", "Y", "N"))</f>
        <v>N</v>
      </c>
      <c r="W39" t="str">
        <f t="shared" si="24"/>
        <v>LLC_BI__Covenant2__c</v>
      </c>
      <c r="X39" t="str">
        <f t="shared" si="25"/>
        <v>Is_Template</v>
      </c>
      <c r="Y39" t="str">
        <f t="shared" si="26"/>
        <v>Bool</v>
      </c>
      <c r="Z39" t="str">
        <f t="shared" si="27"/>
        <v/>
      </c>
      <c r="AA39" t="str">
        <f t="shared" si="28"/>
        <v>Y</v>
      </c>
      <c r="AB39">
        <f t="shared" si="29"/>
        <v>0</v>
      </c>
      <c r="AG39" t="str">
        <f t="shared" si="30"/>
        <v>LLC_BI__Covenant2__c</v>
      </c>
      <c r="AH39" t="str">
        <f t="shared" si="31"/>
        <v>Is_Template</v>
      </c>
      <c r="AI39" t="str">
        <f t="shared" si="32"/>
        <v>Bool</v>
      </c>
      <c r="AJ39" t="str">
        <f t="shared" si="33"/>
        <v/>
      </c>
      <c r="AK39" t="str">
        <f t="shared" si="34"/>
        <v>Y</v>
      </c>
      <c r="AL39">
        <f t="shared" si="35"/>
        <v>0</v>
      </c>
    </row>
    <row r="40" spans="1:38" x14ac:dyDescent="0.25">
      <c r="A40" t="s">
        <v>1163</v>
      </c>
      <c r="B40" t="s">
        <v>1164</v>
      </c>
      <c r="C40" t="s">
        <v>1223</v>
      </c>
      <c r="D40" t="s">
        <v>1224</v>
      </c>
      <c r="E40" t="s">
        <v>1225</v>
      </c>
      <c r="F40" t="s">
        <v>27</v>
      </c>
      <c r="J40" t="s">
        <v>904</v>
      </c>
      <c r="L40" t="str">
        <f t="shared" si="20"/>
        <v>LLC_BI__Covenant2__c</v>
      </c>
      <c r="M40" t="str">
        <f t="shared" si="21"/>
        <v>Last Evaluation Date</v>
      </c>
      <c r="N40" t="s">
        <v>158</v>
      </c>
      <c r="P40" t="str">
        <f t="shared" si="22"/>
        <v>LLC_BI__Covenant2__c</v>
      </c>
      <c r="Q40" t="str">
        <f t="shared" si="23"/>
        <v>Last Evaluation Date</v>
      </c>
      <c r="R40" t="s">
        <v>27</v>
      </c>
      <c r="W40" t="str">
        <f t="shared" si="24"/>
        <v>LLC_BI__Covenant2__c</v>
      </c>
      <c r="X40" t="str">
        <f t="shared" si="25"/>
        <v>Last Evaluation Date</v>
      </c>
      <c r="Y40" t="str">
        <f t="shared" si="26"/>
        <v>Date</v>
      </c>
      <c r="Z40" t="str">
        <f t="shared" si="27"/>
        <v/>
      </c>
      <c r="AA40">
        <f t="shared" si="28"/>
        <v>0</v>
      </c>
      <c r="AB40">
        <f t="shared" si="29"/>
        <v>0</v>
      </c>
      <c r="AG40" t="str">
        <f t="shared" si="30"/>
        <v>LLC_BI__Covenant2__c</v>
      </c>
      <c r="AH40" t="str">
        <f t="shared" si="31"/>
        <v>Last Evaluation Date</v>
      </c>
      <c r="AI40" t="str">
        <f t="shared" si="32"/>
        <v>Date</v>
      </c>
      <c r="AJ40" t="str">
        <f t="shared" si="33"/>
        <v/>
      </c>
      <c r="AK40">
        <f t="shared" si="34"/>
        <v>0</v>
      </c>
      <c r="AL40">
        <f t="shared" si="35"/>
        <v>0</v>
      </c>
    </row>
    <row r="41" spans="1:38" x14ac:dyDescent="0.25">
      <c r="A41" t="s">
        <v>1163</v>
      </c>
      <c r="B41" t="s">
        <v>1164</v>
      </c>
      <c r="C41" t="s">
        <v>1226</v>
      </c>
      <c r="D41" t="s">
        <v>1227</v>
      </c>
      <c r="E41" t="s">
        <v>1228</v>
      </c>
      <c r="F41" t="s">
        <v>925</v>
      </c>
      <c r="G41">
        <v>255</v>
      </c>
      <c r="J41" t="s">
        <v>904</v>
      </c>
      <c r="L41" t="str">
        <f t="shared" si="20"/>
        <v>LLC_BI__Covenant2__c</v>
      </c>
      <c r="M41" t="str">
        <f t="shared" si="21"/>
        <v>Last Evaluation Status</v>
      </c>
      <c r="N41" t="s">
        <v>1148</v>
      </c>
      <c r="O41" t="s">
        <v>903</v>
      </c>
      <c r="P41" t="str">
        <f t="shared" si="22"/>
        <v>LLC_BI__Covenant2__c</v>
      </c>
      <c r="Q41" t="str">
        <f t="shared" si="23"/>
        <v>Last Evaluation Status</v>
      </c>
      <c r="R41" t="s">
        <v>1148</v>
      </c>
      <c r="S41">
        <v>255</v>
      </c>
      <c r="T41" t="str">
        <f>IF($H41="","",O41)</f>
        <v/>
      </c>
      <c r="U41" t="str">
        <f>IF($I41="","",I41)</f>
        <v/>
      </c>
      <c r="V41" t="str">
        <f>IF(Q41= "", "", IF(F41="Picklist", "Y", "N"))</f>
        <v>N</v>
      </c>
      <c r="W41" t="str">
        <f t="shared" si="24"/>
        <v>LLC_BI__Covenant2__c</v>
      </c>
      <c r="X41" t="str">
        <f t="shared" si="25"/>
        <v>Last Evaluation Status</v>
      </c>
      <c r="Y41" t="str">
        <f t="shared" si="26"/>
        <v>String</v>
      </c>
      <c r="Z41">
        <f t="shared" si="27"/>
        <v>255</v>
      </c>
      <c r="AA41" t="str">
        <f t="shared" si="28"/>
        <v/>
      </c>
      <c r="AB41" t="str">
        <f t="shared" si="29"/>
        <v/>
      </c>
      <c r="AG41" t="str">
        <f t="shared" si="30"/>
        <v>LLC_BI__Covenant2__c</v>
      </c>
      <c r="AH41" t="str">
        <f t="shared" si="31"/>
        <v>Last Evaluation Status</v>
      </c>
      <c r="AI41" t="str">
        <f t="shared" si="32"/>
        <v>String</v>
      </c>
      <c r="AJ41">
        <f t="shared" si="33"/>
        <v>255</v>
      </c>
      <c r="AK41" t="str">
        <f t="shared" si="34"/>
        <v/>
      </c>
      <c r="AL41" t="str">
        <f t="shared" si="35"/>
        <v/>
      </c>
    </row>
    <row r="42" spans="1:38" x14ac:dyDescent="0.25">
      <c r="A42" t="s">
        <v>1163</v>
      </c>
      <c r="B42" t="s">
        <v>1164</v>
      </c>
      <c r="C42" t="s">
        <v>599</v>
      </c>
      <c r="D42" t="s">
        <v>598</v>
      </c>
      <c r="E42" t="s">
        <v>1229</v>
      </c>
      <c r="F42" t="s">
        <v>971</v>
      </c>
      <c r="G42" t="s">
        <v>1146</v>
      </c>
      <c r="I42" t="s">
        <v>1150</v>
      </c>
      <c r="J42" t="s">
        <v>904</v>
      </c>
      <c r="L42" t="str">
        <f t="shared" si="20"/>
        <v>LLC_BI__Covenant2__c</v>
      </c>
      <c r="M42" t="str">
        <f t="shared" si="21"/>
        <v>Linked Spread Statement Record</v>
      </c>
      <c r="N42" t="s">
        <v>1148</v>
      </c>
      <c r="O42" t="s">
        <v>903</v>
      </c>
      <c r="P42" t="str">
        <f t="shared" si="22"/>
        <v>LLC_BI__Covenant2__c</v>
      </c>
      <c r="Q42" t="str">
        <f t="shared" si="23"/>
        <v>Linked Spread Statement Record</v>
      </c>
      <c r="R42" t="s">
        <v>1148</v>
      </c>
      <c r="S42">
        <v>18</v>
      </c>
      <c r="W42" t="str">
        <f t="shared" si="24"/>
        <v>LLC_BI__Covenant2__c</v>
      </c>
      <c r="X42" t="str">
        <f t="shared" si="25"/>
        <v>Linked Spread Statement Record</v>
      </c>
      <c r="Y42" t="str">
        <f t="shared" si="26"/>
        <v>String</v>
      </c>
      <c r="Z42">
        <f t="shared" si="27"/>
        <v>18</v>
      </c>
      <c r="AA42">
        <f t="shared" si="28"/>
        <v>0</v>
      </c>
      <c r="AB42">
        <f t="shared" si="29"/>
        <v>0</v>
      </c>
      <c r="AG42" t="str">
        <f t="shared" si="30"/>
        <v>LLC_BI__Covenant2__c</v>
      </c>
      <c r="AH42" t="str">
        <f t="shared" si="31"/>
        <v>Linked Spread Statement Record</v>
      </c>
      <c r="AI42" t="str">
        <f t="shared" si="32"/>
        <v>String</v>
      </c>
      <c r="AJ42">
        <f t="shared" si="33"/>
        <v>18</v>
      </c>
      <c r="AK42">
        <f t="shared" si="34"/>
        <v>0</v>
      </c>
      <c r="AL42">
        <f t="shared" si="35"/>
        <v>0</v>
      </c>
    </row>
    <row r="43" spans="1:38" x14ac:dyDescent="0.25">
      <c r="A43" t="s">
        <v>1163</v>
      </c>
      <c r="B43" t="s">
        <v>1164</v>
      </c>
      <c r="C43" t="s">
        <v>1230</v>
      </c>
      <c r="D43" t="s">
        <v>1231</v>
      </c>
      <c r="E43" t="s">
        <v>1232</v>
      </c>
      <c r="F43" t="s">
        <v>973</v>
      </c>
      <c r="G43" t="s">
        <v>1146</v>
      </c>
      <c r="I43" t="s">
        <v>1150</v>
      </c>
      <c r="J43" t="s">
        <v>904</v>
      </c>
      <c r="L43" t="str">
        <f t="shared" si="20"/>
        <v>LLC_BI__Covenant2__c</v>
      </c>
      <c r="M43" t="str">
        <f t="shared" si="21"/>
        <v>Linked Spread Statement Record Total</v>
      </c>
      <c r="N43" t="s">
        <v>1148</v>
      </c>
      <c r="O43" t="s">
        <v>903</v>
      </c>
      <c r="P43" t="str">
        <f t="shared" si="22"/>
        <v>LLC_BI__Covenant2__c</v>
      </c>
      <c r="Q43" t="str">
        <f t="shared" si="23"/>
        <v>Linked Spread Statement Record Total</v>
      </c>
      <c r="R43" t="s">
        <v>1148</v>
      </c>
      <c r="S43">
        <v>18</v>
      </c>
      <c r="W43" t="str">
        <f t="shared" si="24"/>
        <v>LLC_BI__Covenant2__c</v>
      </c>
      <c r="X43" t="str">
        <f t="shared" si="25"/>
        <v>Linked Spread Statement Record Total</v>
      </c>
      <c r="Y43" t="str">
        <f t="shared" si="26"/>
        <v>String</v>
      </c>
      <c r="Z43">
        <f t="shared" si="27"/>
        <v>18</v>
      </c>
      <c r="AA43">
        <f t="shared" si="28"/>
        <v>0</v>
      </c>
      <c r="AB43">
        <f t="shared" si="29"/>
        <v>0</v>
      </c>
      <c r="AG43" t="str">
        <f t="shared" si="30"/>
        <v>LLC_BI__Covenant2__c</v>
      </c>
      <c r="AH43" t="str">
        <f t="shared" si="31"/>
        <v>Linked Spread Statement Record Total</v>
      </c>
      <c r="AI43" t="str">
        <f t="shared" si="32"/>
        <v>String</v>
      </c>
      <c r="AJ43">
        <f t="shared" si="33"/>
        <v>18</v>
      </c>
      <c r="AK43">
        <f t="shared" si="34"/>
        <v>0</v>
      </c>
      <c r="AL43">
        <f t="shared" si="35"/>
        <v>0</v>
      </c>
    </row>
    <row r="44" spans="1:38" x14ac:dyDescent="0.25">
      <c r="A44" t="s">
        <v>1163</v>
      </c>
      <c r="B44" t="s">
        <v>1164</v>
      </c>
      <c r="C44" t="s">
        <v>193</v>
      </c>
      <c r="D44" t="s">
        <v>192</v>
      </c>
      <c r="E44" t="s">
        <v>1233</v>
      </c>
      <c r="F44" t="s">
        <v>1234</v>
      </c>
      <c r="G44">
        <v>255</v>
      </c>
      <c r="H44" t="s">
        <v>903</v>
      </c>
      <c r="I44" t="s">
        <v>1160</v>
      </c>
      <c r="J44" t="s">
        <v>904</v>
      </c>
      <c r="L44" t="str">
        <f t="shared" si="20"/>
        <v>LLC_BI__Covenant2__c</v>
      </c>
      <c r="M44" t="str">
        <f t="shared" si="21"/>
        <v>lookupKey</v>
      </c>
      <c r="N44" t="s">
        <v>1148</v>
      </c>
      <c r="O44" t="s">
        <v>903</v>
      </c>
      <c r="P44" t="str">
        <f t="shared" si="22"/>
        <v>LLC_BI__Covenant2__c</v>
      </c>
      <c r="Q44" t="str">
        <f t="shared" si="23"/>
        <v>lookupKey</v>
      </c>
      <c r="R44" t="s">
        <v>1148</v>
      </c>
      <c r="S44">
        <v>255</v>
      </c>
      <c r="T44" t="str">
        <f>IF($H44="","",O44)</f>
        <v>Y</v>
      </c>
      <c r="U44" t="str">
        <f>IF($I44="","",I44)</f>
        <v>E</v>
      </c>
      <c r="V44" t="str">
        <f>IF(Q44= "", "", IF(F44="Picklist", "Y", "N"))</f>
        <v>N</v>
      </c>
      <c r="W44" t="str">
        <f t="shared" si="24"/>
        <v>LLC_BI__Covenant2__c</v>
      </c>
      <c r="X44" t="str">
        <f t="shared" si="25"/>
        <v>lookupKey</v>
      </c>
      <c r="Y44" t="str">
        <f t="shared" si="26"/>
        <v>String</v>
      </c>
      <c r="Z44">
        <f t="shared" si="27"/>
        <v>255</v>
      </c>
      <c r="AA44" t="str">
        <f t="shared" si="28"/>
        <v>Y</v>
      </c>
      <c r="AB44" t="str">
        <f t="shared" si="29"/>
        <v>E</v>
      </c>
      <c r="AG44" t="str">
        <f t="shared" si="30"/>
        <v>LLC_BI__Covenant2__c</v>
      </c>
      <c r="AH44" t="str">
        <f t="shared" si="31"/>
        <v>lookupKey</v>
      </c>
      <c r="AI44" t="str">
        <f t="shared" si="32"/>
        <v>String</v>
      </c>
      <c r="AJ44">
        <f t="shared" si="33"/>
        <v>255</v>
      </c>
      <c r="AK44" t="str">
        <f t="shared" si="34"/>
        <v>Y</v>
      </c>
      <c r="AL44" t="str">
        <f t="shared" si="35"/>
        <v>E</v>
      </c>
    </row>
    <row r="45" spans="1:38" x14ac:dyDescent="0.25">
      <c r="A45" t="s">
        <v>1163</v>
      </c>
      <c r="B45" t="s">
        <v>1164</v>
      </c>
      <c r="C45" t="s">
        <v>1235</v>
      </c>
      <c r="D45" t="s">
        <v>1236</v>
      </c>
      <c r="E45" t="s">
        <v>1237</v>
      </c>
      <c r="F45" t="s">
        <v>913</v>
      </c>
      <c r="G45" t="s">
        <v>1153</v>
      </c>
      <c r="J45" t="s">
        <v>904</v>
      </c>
      <c r="L45" t="str">
        <f t="shared" si="20"/>
        <v>LLC_BI__Covenant2__c</v>
      </c>
      <c r="M45" t="str">
        <f t="shared" si="21"/>
        <v>Measure</v>
      </c>
      <c r="P45" t="str">
        <f t="shared" si="22"/>
        <v>LLC_BI__Covenant2__c</v>
      </c>
      <c r="Q45" t="str">
        <f t="shared" si="23"/>
        <v>Measure</v>
      </c>
      <c r="R45" t="s">
        <v>1148</v>
      </c>
      <c r="S45">
        <v>255</v>
      </c>
      <c r="T45" t="str">
        <f>IF($O45="","",O45)</f>
        <v/>
      </c>
      <c r="U45" t="str">
        <f>IF($O45="","",P45)</f>
        <v/>
      </c>
      <c r="V45" t="str">
        <f>IF(Q45= "", "", IF(F45="Picklist", "Y", "N"))</f>
        <v>Y</v>
      </c>
      <c r="W45" t="str">
        <f t="shared" si="24"/>
        <v>LLC_BI__Covenant2__c</v>
      </c>
      <c r="X45" t="str">
        <f t="shared" si="25"/>
        <v>Measure</v>
      </c>
      <c r="Y45" t="str">
        <f t="shared" si="26"/>
        <v>String</v>
      </c>
      <c r="Z45">
        <f t="shared" si="27"/>
        <v>255</v>
      </c>
      <c r="AA45" t="str">
        <f t="shared" si="28"/>
        <v/>
      </c>
      <c r="AB45" t="str">
        <f t="shared" si="29"/>
        <v/>
      </c>
      <c r="AG45" t="str">
        <f t="shared" si="30"/>
        <v>LLC_BI__Covenant2__c</v>
      </c>
      <c r="AH45" t="str">
        <f t="shared" si="31"/>
        <v>Measure</v>
      </c>
      <c r="AI45" t="str">
        <f t="shared" si="32"/>
        <v>String</v>
      </c>
      <c r="AJ45">
        <f t="shared" si="33"/>
        <v>255</v>
      </c>
      <c r="AK45" t="str">
        <f t="shared" si="34"/>
        <v/>
      </c>
      <c r="AL45" t="str">
        <f t="shared" si="35"/>
        <v/>
      </c>
    </row>
    <row r="46" spans="1:38" x14ac:dyDescent="0.25">
      <c r="A46" t="s">
        <v>1163</v>
      </c>
      <c r="B46" t="s">
        <v>1164</v>
      </c>
      <c r="C46" t="s">
        <v>1238</v>
      </c>
      <c r="D46" t="s">
        <v>1239</v>
      </c>
      <c r="E46" t="s">
        <v>1240</v>
      </c>
      <c r="F46" t="s">
        <v>1241</v>
      </c>
      <c r="G46">
        <v>18</v>
      </c>
      <c r="H46" t="s">
        <v>903</v>
      </c>
      <c r="I46" t="s">
        <v>1160</v>
      </c>
      <c r="J46" t="s">
        <v>904</v>
      </c>
      <c r="L46" t="str">
        <f t="shared" si="20"/>
        <v>LLC_BI__Covenant2__c</v>
      </c>
      <c r="M46" t="str">
        <f t="shared" si="21"/>
        <v>Migration ID</v>
      </c>
      <c r="N46" t="s">
        <v>1148</v>
      </c>
      <c r="O46" t="s">
        <v>903</v>
      </c>
      <c r="P46" t="str">
        <f t="shared" si="22"/>
        <v>LLC_BI__Covenant2__c</v>
      </c>
      <c r="Q46" t="str">
        <f t="shared" si="23"/>
        <v>Migration ID</v>
      </c>
      <c r="R46" t="s">
        <v>1148</v>
      </c>
      <c r="S46">
        <v>255</v>
      </c>
      <c r="T46" t="str">
        <f>IF($H46="","",O46)</f>
        <v>Y</v>
      </c>
      <c r="U46" t="str">
        <f>IF($I46="","",I46)</f>
        <v>E</v>
      </c>
      <c r="V46" t="str">
        <f>IF(Q46= "", "", IF(F46="Picklist", "Y", "N"))</f>
        <v>N</v>
      </c>
      <c r="W46" t="str">
        <f t="shared" si="24"/>
        <v>LLC_BI__Covenant2__c</v>
      </c>
      <c r="X46" t="str">
        <f t="shared" si="25"/>
        <v>Migration ID</v>
      </c>
      <c r="Y46" t="str">
        <f t="shared" si="26"/>
        <v>String</v>
      </c>
      <c r="Z46">
        <f t="shared" si="27"/>
        <v>255</v>
      </c>
      <c r="AA46" t="str">
        <f t="shared" si="28"/>
        <v>Y</v>
      </c>
      <c r="AB46" t="str">
        <f t="shared" si="29"/>
        <v>E</v>
      </c>
      <c r="AG46" t="str">
        <f t="shared" si="30"/>
        <v>LLC_BI__Covenant2__c</v>
      </c>
      <c r="AH46" t="str">
        <f t="shared" si="31"/>
        <v>Migration ID</v>
      </c>
      <c r="AI46" t="str">
        <f t="shared" si="32"/>
        <v>String</v>
      </c>
      <c r="AJ46">
        <f t="shared" si="33"/>
        <v>255</v>
      </c>
      <c r="AK46" t="str">
        <f t="shared" si="34"/>
        <v>Y</v>
      </c>
      <c r="AL46" t="str">
        <f t="shared" si="35"/>
        <v>E</v>
      </c>
    </row>
    <row r="47" spans="1:38" x14ac:dyDescent="0.25">
      <c r="A47" t="s">
        <v>1163</v>
      </c>
      <c r="B47" t="s">
        <v>1164</v>
      </c>
      <c r="C47" t="s">
        <v>1242</v>
      </c>
      <c r="D47" t="s">
        <v>1243</v>
      </c>
      <c r="E47" t="s">
        <v>1244</v>
      </c>
      <c r="F47" t="s">
        <v>27</v>
      </c>
      <c r="J47" t="s">
        <v>904</v>
      </c>
      <c r="L47" t="str">
        <f t="shared" si="20"/>
        <v>LLC_BI__Covenant2__c</v>
      </c>
      <c r="M47" t="str">
        <f t="shared" si="21"/>
        <v>Next Evaluation Date</v>
      </c>
      <c r="N47" t="s">
        <v>158</v>
      </c>
      <c r="P47" t="str">
        <f t="shared" si="22"/>
        <v>LLC_BI__Covenant2__c</v>
      </c>
      <c r="Q47" t="str">
        <f t="shared" si="23"/>
        <v>Next Evaluation Date</v>
      </c>
      <c r="R47" t="s">
        <v>27</v>
      </c>
      <c r="W47" t="str">
        <f t="shared" si="24"/>
        <v>LLC_BI__Covenant2__c</v>
      </c>
      <c r="X47" t="str">
        <f t="shared" si="25"/>
        <v>Next Evaluation Date</v>
      </c>
      <c r="Y47" t="str">
        <f t="shared" si="26"/>
        <v>Date</v>
      </c>
      <c r="Z47" t="str">
        <f t="shared" si="27"/>
        <v/>
      </c>
      <c r="AA47">
        <f t="shared" si="28"/>
        <v>0</v>
      </c>
      <c r="AB47">
        <f t="shared" si="29"/>
        <v>0</v>
      </c>
      <c r="AG47" t="str">
        <f t="shared" si="30"/>
        <v>LLC_BI__Covenant2__c</v>
      </c>
      <c r="AH47" t="str">
        <f t="shared" si="31"/>
        <v>Next Evaluation Date</v>
      </c>
      <c r="AI47" t="str">
        <f t="shared" si="32"/>
        <v>Date</v>
      </c>
      <c r="AJ47" t="str">
        <f t="shared" si="33"/>
        <v/>
      </c>
      <c r="AK47">
        <f t="shared" si="34"/>
        <v>0</v>
      </c>
      <c r="AL47">
        <f t="shared" si="35"/>
        <v>0</v>
      </c>
    </row>
    <row r="48" spans="1:38" x14ac:dyDescent="0.25">
      <c r="A48" t="s">
        <v>1163</v>
      </c>
      <c r="B48" t="s">
        <v>1164</v>
      </c>
      <c r="C48" t="s">
        <v>123</v>
      </c>
      <c r="D48" t="s">
        <v>1245</v>
      </c>
      <c r="E48" t="s">
        <v>1246</v>
      </c>
      <c r="F48" t="s">
        <v>1005</v>
      </c>
      <c r="G48">
        <v>32768</v>
      </c>
      <c r="J48" t="s">
        <v>904</v>
      </c>
      <c r="L48" t="str">
        <f t="shared" si="20"/>
        <v>LLC_BI__Covenant2__c</v>
      </c>
      <c r="M48" t="str">
        <f t="shared" si="21"/>
        <v>Notes</v>
      </c>
      <c r="N48" t="s">
        <v>1148</v>
      </c>
      <c r="O48" t="s">
        <v>903</v>
      </c>
      <c r="P48" t="str">
        <f t="shared" si="22"/>
        <v>LLC_BI__Covenant2__c</v>
      </c>
      <c r="Q48" t="str">
        <f t="shared" si="23"/>
        <v>Notes</v>
      </c>
      <c r="R48" t="s">
        <v>1148</v>
      </c>
      <c r="S48">
        <v>32768</v>
      </c>
      <c r="W48" t="str">
        <f t="shared" si="24"/>
        <v>LLC_BI__Covenant2__c</v>
      </c>
      <c r="X48" t="str">
        <f t="shared" si="25"/>
        <v>Notes</v>
      </c>
      <c r="Y48" t="str">
        <f t="shared" si="26"/>
        <v>String</v>
      </c>
      <c r="Z48">
        <f t="shared" si="27"/>
        <v>32768</v>
      </c>
      <c r="AA48">
        <f t="shared" si="28"/>
        <v>0</v>
      </c>
      <c r="AB48">
        <f t="shared" si="29"/>
        <v>0</v>
      </c>
      <c r="AG48" t="str">
        <f t="shared" si="30"/>
        <v>LLC_BI__Covenant2__c</v>
      </c>
      <c r="AH48" t="str">
        <f t="shared" si="31"/>
        <v>Notes</v>
      </c>
      <c r="AI48" t="str">
        <f t="shared" si="32"/>
        <v>String</v>
      </c>
      <c r="AJ48">
        <f t="shared" si="33"/>
        <v>32768</v>
      </c>
      <c r="AK48">
        <f t="shared" si="34"/>
        <v>0</v>
      </c>
      <c r="AL48">
        <f t="shared" si="35"/>
        <v>0</v>
      </c>
    </row>
    <row r="49" spans="1:38" x14ac:dyDescent="0.25">
      <c r="A49" t="s">
        <v>1163</v>
      </c>
      <c r="B49" t="s">
        <v>1164</v>
      </c>
      <c r="C49" t="s">
        <v>1247</v>
      </c>
      <c r="D49" t="s">
        <v>1248</v>
      </c>
      <c r="E49" t="s">
        <v>1155</v>
      </c>
      <c r="F49" t="s">
        <v>27</v>
      </c>
      <c r="J49" t="s">
        <v>904</v>
      </c>
      <c r="L49" t="str">
        <f t="shared" ref="L49:L74" si="36">IF(B49="","",B49)</f>
        <v>LLC_BI__Covenant2__c</v>
      </c>
      <c r="M49" t="str">
        <f t="shared" ref="M49:M74" si="37">IF(D49="","",C49)</f>
        <v>Period End</v>
      </c>
      <c r="N49" t="s">
        <v>158</v>
      </c>
      <c r="P49" t="str">
        <f t="shared" si="22"/>
        <v>LLC_BI__Covenant2__c</v>
      </c>
      <c r="Q49" t="str">
        <f t="shared" si="23"/>
        <v>Period End</v>
      </c>
      <c r="R49" t="s">
        <v>27</v>
      </c>
      <c r="W49" t="str">
        <f t="shared" si="24"/>
        <v>LLC_BI__Covenant2__c</v>
      </c>
      <c r="X49" t="str">
        <f t="shared" si="25"/>
        <v>Period End</v>
      </c>
      <c r="Y49" t="str">
        <f t="shared" si="26"/>
        <v>Date</v>
      </c>
      <c r="Z49" t="str">
        <f t="shared" si="27"/>
        <v/>
      </c>
      <c r="AA49">
        <f t="shared" si="28"/>
        <v>0</v>
      </c>
      <c r="AB49">
        <f t="shared" si="29"/>
        <v>0</v>
      </c>
      <c r="AG49" t="str">
        <f t="shared" si="30"/>
        <v>LLC_BI__Covenant2__c</v>
      </c>
      <c r="AH49" t="str">
        <f t="shared" si="31"/>
        <v>Period End</v>
      </c>
      <c r="AI49" t="str">
        <f t="shared" si="32"/>
        <v>Date</v>
      </c>
      <c r="AJ49" t="str">
        <f t="shared" si="33"/>
        <v/>
      </c>
      <c r="AK49">
        <f t="shared" si="34"/>
        <v>0</v>
      </c>
      <c r="AL49">
        <f t="shared" si="35"/>
        <v>0</v>
      </c>
    </row>
    <row r="50" spans="1:38" x14ac:dyDescent="0.25">
      <c r="A50" t="s">
        <v>1163</v>
      </c>
      <c r="B50" t="s">
        <v>1164</v>
      </c>
      <c r="C50" t="s">
        <v>1249</v>
      </c>
      <c r="D50" t="s">
        <v>1250</v>
      </c>
      <c r="E50" t="s">
        <v>1251</v>
      </c>
      <c r="F50" t="s">
        <v>1252</v>
      </c>
      <c r="G50" t="s">
        <v>1146</v>
      </c>
      <c r="I50" t="s">
        <v>1150</v>
      </c>
      <c r="J50" t="s">
        <v>904</v>
      </c>
      <c r="L50" t="str">
        <f t="shared" si="36"/>
        <v>LLC_BI__Covenant2__c</v>
      </c>
      <c r="M50" t="str">
        <f t="shared" si="37"/>
        <v>Related Covenant</v>
      </c>
      <c r="N50" t="s">
        <v>1148</v>
      </c>
      <c r="O50" t="s">
        <v>903</v>
      </c>
      <c r="P50" t="str">
        <f t="shared" si="22"/>
        <v>LLC_BI__Covenant2__c</v>
      </c>
      <c r="Q50" t="str">
        <f t="shared" si="23"/>
        <v>Related Covenant</v>
      </c>
      <c r="R50" t="s">
        <v>1148</v>
      </c>
      <c r="S50">
        <v>18</v>
      </c>
      <c r="W50" t="str">
        <f t="shared" si="24"/>
        <v>LLC_BI__Covenant2__c</v>
      </c>
      <c r="X50" t="str">
        <f t="shared" si="25"/>
        <v>Related Covenant</v>
      </c>
      <c r="Y50" t="str">
        <f t="shared" si="26"/>
        <v>String</v>
      </c>
      <c r="Z50">
        <f t="shared" si="27"/>
        <v>18</v>
      </c>
      <c r="AA50">
        <f t="shared" si="28"/>
        <v>0</v>
      </c>
      <c r="AB50">
        <f t="shared" si="29"/>
        <v>0</v>
      </c>
      <c r="AG50" t="str">
        <f t="shared" si="30"/>
        <v>LLC_BI__Covenant2__c</v>
      </c>
      <c r="AH50" t="str">
        <f t="shared" si="31"/>
        <v>Related Covenant</v>
      </c>
      <c r="AI50" t="str">
        <f t="shared" si="32"/>
        <v>String</v>
      </c>
      <c r="AJ50">
        <f t="shared" si="33"/>
        <v>18</v>
      </c>
      <c r="AK50">
        <f t="shared" si="34"/>
        <v>0</v>
      </c>
      <c r="AL50">
        <f t="shared" si="35"/>
        <v>0</v>
      </c>
    </row>
    <row r="51" spans="1:38" x14ac:dyDescent="0.25">
      <c r="A51" t="s">
        <v>1163</v>
      </c>
      <c r="B51" t="s">
        <v>1164</v>
      </c>
      <c r="C51" t="s">
        <v>223</v>
      </c>
      <c r="D51" t="s">
        <v>1253</v>
      </c>
      <c r="F51" t="s">
        <v>1254</v>
      </c>
      <c r="G51" t="s">
        <v>1146</v>
      </c>
      <c r="I51" t="s">
        <v>1150</v>
      </c>
      <c r="J51" t="s">
        <v>904</v>
      </c>
      <c r="L51" t="str">
        <f t="shared" si="36"/>
        <v>LLC_BI__Covenant2__c</v>
      </c>
      <c r="M51" t="str">
        <f t="shared" si="37"/>
        <v>Relationship</v>
      </c>
      <c r="N51" t="s">
        <v>1148</v>
      </c>
      <c r="O51" t="s">
        <v>903</v>
      </c>
      <c r="P51" t="str">
        <f t="shared" si="22"/>
        <v>LLC_BI__Covenant2__c</v>
      </c>
      <c r="Q51" t="str">
        <f t="shared" si="23"/>
        <v>Relationship</v>
      </c>
      <c r="R51" t="s">
        <v>1148</v>
      </c>
      <c r="S51">
        <v>18</v>
      </c>
      <c r="W51" t="str">
        <f t="shared" si="24"/>
        <v>LLC_BI__Covenant2__c</v>
      </c>
      <c r="X51" t="str">
        <f t="shared" si="25"/>
        <v>Relationship</v>
      </c>
      <c r="Y51" t="str">
        <f t="shared" si="26"/>
        <v>String</v>
      </c>
      <c r="Z51">
        <f t="shared" si="27"/>
        <v>18</v>
      </c>
      <c r="AA51">
        <f t="shared" si="28"/>
        <v>0</v>
      </c>
      <c r="AB51">
        <f t="shared" si="29"/>
        <v>0</v>
      </c>
      <c r="AG51" t="str">
        <f t="shared" si="30"/>
        <v>LLC_BI__Covenant2__c</v>
      </c>
      <c r="AH51" t="str">
        <f t="shared" si="31"/>
        <v>Relationship</v>
      </c>
      <c r="AI51" t="str">
        <f t="shared" si="32"/>
        <v>String</v>
      </c>
      <c r="AJ51">
        <f t="shared" si="33"/>
        <v>18</v>
      </c>
      <c r="AK51">
        <f t="shared" si="34"/>
        <v>0</v>
      </c>
      <c r="AL51">
        <f t="shared" si="35"/>
        <v>0</v>
      </c>
    </row>
    <row r="52" spans="1:38" x14ac:dyDescent="0.25">
      <c r="A52" t="s">
        <v>1163</v>
      </c>
      <c r="B52" t="s">
        <v>1164</v>
      </c>
      <c r="C52" t="s">
        <v>1255</v>
      </c>
      <c r="D52" t="s">
        <v>1256</v>
      </c>
      <c r="E52" t="s">
        <v>1257</v>
      </c>
      <c r="F52" t="s">
        <v>927</v>
      </c>
      <c r="H52" t="s">
        <v>904</v>
      </c>
      <c r="J52" t="s">
        <v>904</v>
      </c>
      <c r="L52" t="str">
        <f t="shared" si="36"/>
        <v>LLC_BI__Covenant2__c</v>
      </c>
      <c r="M52" t="str">
        <f t="shared" si="37"/>
        <v>Required</v>
      </c>
      <c r="N52" t="s">
        <v>1148</v>
      </c>
      <c r="O52" t="s">
        <v>903</v>
      </c>
      <c r="P52" t="str">
        <f t="shared" si="22"/>
        <v>LLC_BI__Covenant2__c</v>
      </c>
      <c r="Q52" t="str">
        <f t="shared" si="23"/>
        <v>Required</v>
      </c>
      <c r="R52" t="s">
        <v>1159</v>
      </c>
      <c r="T52" t="str">
        <f t="shared" ref="T52:T57" si="38">IF($O52="","",O52)</f>
        <v>Y</v>
      </c>
      <c r="V52" t="str">
        <f t="shared" ref="V52:V60" si="39">IF(Q52= "", "", IF(F52="Picklist", "Y", "N"))</f>
        <v>N</v>
      </c>
      <c r="W52" t="str">
        <f t="shared" si="24"/>
        <v>LLC_BI__Covenant2__c</v>
      </c>
      <c r="X52" t="str">
        <f t="shared" si="25"/>
        <v>Required</v>
      </c>
      <c r="Y52" t="str">
        <f t="shared" si="26"/>
        <v>Bool</v>
      </c>
      <c r="Z52" t="str">
        <f t="shared" si="27"/>
        <v/>
      </c>
      <c r="AA52" t="str">
        <f t="shared" si="28"/>
        <v>Y</v>
      </c>
      <c r="AB52">
        <f t="shared" si="29"/>
        <v>0</v>
      </c>
      <c r="AG52" t="str">
        <f t="shared" si="30"/>
        <v>LLC_BI__Covenant2__c</v>
      </c>
      <c r="AH52" t="str">
        <f t="shared" si="31"/>
        <v>Required</v>
      </c>
      <c r="AI52" t="str">
        <f t="shared" si="32"/>
        <v>Bool</v>
      </c>
      <c r="AJ52" t="str">
        <f t="shared" si="33"/>
        <v/>
      </c>
      <c r="AK52" t="str">
        <f t="shared" si="34"/>
        <v>Y</v>
      </c>
      <c r="AL52">
        <f t="shared" si="35"/>
        <v>0</v>
      </c>
    </row>
    <row r="53" spans="1:38" x14ac:dyDescent="0.25">
      <c r="A53" t="s">
        <v>1163</v>
      </c>
      <c r="B53" t="s">
        <v>1164</v>
      </c>
      <c r="C53" t="s">
        <v>1258</v>
      </c>
      <c r="D53" t="s">
        <v>1259</v>
      </c>
      <c r="E53" t="s">
        <v>1260</v>
      </c>
      <c r="F53" t="s">
        <v>913</v>
      </c>
      <c r="G53" t="s">
        <v>1153</v>
      </c>
      <c r="J53" t="s">
        <v>904</v>
      </c>
      <c r="L53" t="str">
        <f t="shared" si="36"/>
        <v>LLC_BI__Covenant2__c</v>
      </c>
      <c r="M53" t="str">
        <f t="shared" si="37"/>
        <v>Rolling 12M</v>
      </c>
      <c r="P53" t="str">
        <f t="shared" si="22"/>
        <v>LLC_BI__Covenant2__c</v>
      </c>
      <c r="Q53" t="str">
        <f t="shared" si="23"/>
        <v>Rolling 12M</v>
      </c>
      <c r="R53" t="s">
        <v>1148</v>
      </c>
      <c r="S53">
        <v>255</v>
      </c>
      <c r="T53" t="str">
        <f t="shared" si="38"/>
        <v/>
      </c>
      <c r="U53" t="str">
        <f>IF($O53="","",P53)</f>
        <v/>
      </c>
      <c r="V53" t="str">
        <f t="shared" si="39"/>
        <v>Y</v>
      </c>
      <c r="W53" t="str">
        <f t="shared" si="24"/>
        <v>LLC_BI__Covenant2__c</v>
      </c>
      <c r="X53" t="str">
        <f t="shared" si="25"/>
        <v>Rolling 12M</v>
      </c>
      <c r="Y53" t="str">
        <f t="shared" si="26"/>
        <v>String</v>
      </c>
      <c r="Z53">
        <f t="shared" si="27"/>
        <v>255</v>
      </c>
      <c r="AA53" t="str">
        <f t="shared" si="28"/>
        <v/>
      </c>
      <c r="AB53" t="str">
        <f t="shared" si="29"/>
        <v/>
      </c>
      <c r="AG53" t="str">
        <f t="shared" si="30"/>
        <v>LLC_BI__Covenant2__c</v>
      </c>
      <c r="AH53" t="str">
        <f t="shared" si="31"/>
        <v>Rolling 12M</v>
      </c>
      <c r="AI53" t="str">
        <f t="shared" si="32"/>
        <v>String</v>
      </c>
      <c r="AJ53">
        <f t="shared" si="33"/>
        <v>255</v>
      </c>
      <c r="AK53" t="str">
        <f t="shared" si="34"/>
        <v/>
      </c>
      <c r="AL53" t="str">
        <f t="shared" si="35"/>
        <v/>
      </c>
    </row>
    <row r="54" spans="1:38" x14ac:dyDescent="0.25">
      <c r="A54" t="s">
        <v>1163</v>
      </c>
      <c r="B54" t="s">
        <v>1164</v>
      </c>
      <c r="C54" t="s">
        <v>1261</v>
      </c>
      <c r="D54" t="s">
        <v>1262</v>
      </c>
      <c r="E54" t="s">
        <v>1263</v>
      </c>
      <c r="F54" t="s">
        <v>913</v>
      </c>
      <c r="G54" t="s">
        <v>1153</v>
      </c>
      <c r="J54" t="s">
        <v>904</v>
      </c>
      <c r="L54" t="str">
        <f t="shared" si="36"/>
        <v>LLC_BI__Covenant2__c</v>
      </c>
      <c r="M54" t="str">
        <f t="shared" si="37"/>
        <v>Tested Against</v>
      </c>
      <c r="P54" t="str">
        <f t="shared" si="22"/>
        <v>LLC_BI__Covenant2__c</v>
      </c>
      <c r="Q54" t="str">
        <f t="shared" si="23"/>
        <v>Tested Against</v>
      </c>
      <c r="R54" t="s">
        <v>1148</v>
      </c>
      <c r="S54">
        <v>255</v>
      </c>
      <c r="T54" t="str">
        <f t="shared" si="38"/>
        <v/>
      </c>
      <c r="U54" t="str">
        <f>IF($O54="","",P54)</f>
        <v/>
      </c>
      <c r="V54" t="str">
        <f t="shared" si="39"/>
        <v>Y</v>
      </c>
      <c r="W54" t="str">
        <f t="shared" si="24"/>
        <v>LLC_BI__Covenant2__c</v>
      </c>
      <c r="X54" t="str">
        <f t="shared" si="25"/>
        <v>Tested Against</v>
      </c>
      <c r="Y54" t="str">
        <f t="shared" si="26"/>
        <v>String</v>
      </c>
      <c r="Z54">
        <f t="shared" si="27"/>
        <v>255</v>
      </c>
      <c r="AA54" t="str">
        <f t="shared" si="28"/>
        <v/>
      </c>
      <c r="AB54" t="str">
        <f t="shared" si="29"/>
        <v/>
      </c>
      <c r="AG54" t="str">
        <f t="shared" si="30"/>
        <v>LLC_BI__Covenant2__c</v>
      </c>
      <c r="AH54" t="str">
        <f t="shared" si="31"/>
        <v>Tested Against</v>
      </c>
      <c r="AI54" t="str">
        <f t="shared" si="32"/>
        <v>String</v>
      </c>
      <c r="AJ54">
        <f t="shared" si="33"/>
        <v>255</v>
      </c>
      <c r="AK54" t="str">
        <f t="shared" si="34"/>
        <v/>
      </c>
      <c r="AL54" t="str">
        <f t="shared" si="35"/>
        <v/>
      </c>
    </row>
    <row r="55" spans="1:38" x14ac:dyDescent="0.25">
      <c r="A55" t="s">
        <v>1163</v>
      </c>
      <c r="B55" t="s">
        <v>1164</v>
      </c>
      <c r="C55" t="s">
        <v>1264</v>
      </c>
      <c r="D55" t="s">
        <v>1265</v>
      </c>
      <c r="E55" t="s">
        <v>1266</v>
      </c>
      <c r="F55" t="s">
        <v>913</v>
      </c>
      <c r="G55" t="s">
        <v>1153</v>
      </c>
      <c r="J55" t="s">
        <v>904</v>
      </c>
      <c r="L55" t="str">
        <f t="shared" si="36"/>
        <v>LLC_BI__Covenant2__c</v>
      </c>
      <c r="M55" t="str">
        <f t="shared" si="37"/>
        <v>Restricted User</v>
      </c>
      <c r="P55" t="str">
        <f t="shared" si="22"/>
        <v>LLC_BI__Covenant2__c</v>
      </c>
      <c r="Q55" t="str">
        <f t="shared" si="23"/>
        <v>Restricted User</v>
      </c>
      <c r="R55" t="s">
        <v>1148</v>
      </c>
      <c r="S55">
        <v>255</v>
      </c>
      <c r="T55" t="str">
        <f t="shared" si="38"/>
        <v/>
      </c>
      <c r="U55" t="str">
        <f>IF($O55="","",P55)</f>
        <v/>
      </c>
      <c r="V55" t="str">
        <f t="shared" si="39"/>
        <v>Y</v>
      </c>
      <c r="W55" t="str">
        <f t="shared" si="24"/>
        <v>LLC_BI__Covenant2__c</v>
      </c>
      <c r="X55" t="str">
        <f t="shared" si="25"/>
        <v>Restricted User</v>
      </c>
      <c r="Y55" t="str">
        <f t="shared" si="26"/>
        <v>String</v>
      </c>
      <c r="Z55">
        <f t="shared" si="27"/>
        <v>255</v>
      </c>
      <c r="AA55" t="str">
        <f t="shared" si="28"/>
        <v/>
      </c>
      <c r="AB55" t="str">
        <f t="shared" si="29"/>
        <v/>
      </c>
      <c r="AG55" t="str">
        <f t="shared" si="30"/>
        <v>LLC_BI__Covenant2__c</v>
      </c>
      <c r="AH55" t="str">
        <f t="shared" si="31"/>
        <v>Restricted User</v>
      </c>
      <c r="AI55" t="str">
        <f t="shared" si="32"/>
        <v>String</v>
      </c>
      <c r="AJ55">
        <f t="shared" si="33"/>
        <v>255</v>
      </c>
      <c r="AK55" t="str">
        <f t="shared" si="34"/>
        <v/>
      </c>
      <c r="AL55" t="str">
        <f t="shared" si="35"/>
        <v/>
      </c>
    </row>
    <row r="56" spans="1:38" x14ac:dyDescent="0.25">
      <c r="A56" t="s">
        <v>1163</v>
      </c>
      <c r="B56" t="s">
        <v>1164</v>
      </c>
      <c r="C56" t="s">
        <v>1267</v>
      </c>
      <c r="D56" t="s">
        <v>1268</v>
      </c>
      <c r="E56" t="s">
        <v>1269</v>
      </c>
      <c r="F56" t="s">
        <v>913</v>
      </c>
      <c r="G56" t="s">
        <v>1153</v>
      </c>
      <c r="J56" t="s">
        <v>904</v>
      </c>
      <c r="L56" t="str">
        <f t="shared" si="36"/>
        <v>LLC_BI__Covenant2__c</v>
      </c>
      <c r="M56" t="str">
        <f t="shared" si="37"/>
        <v>State</v>
      </c>
      <c r="P56" t="str">
        <f t="shared" si="22"/>
        <v>LLC_BI__Covenant2__c</v>
      </c>
      <c r="Q56" t="str">
        <f t="shared" si="23"/>
        <v>State</v>
      </c>
      <c r="R56" t="s">
        <v>1148</v>
      </c>
      <c r="S56">
        <v>255</v>
      </c>
      <c r="T56" t="str">
        <f t="shared" si="38"/>
        <v/>
      </c>
      <c r="U56" t="str">
        <f>IF($O56="","",P56)</f>
        <v/>
      </c>
      <c r="V56" t="str">
        <f t="shared" si="39"/>
        <v>Y</v>
      </c>
      <c r="W56" t="str">
        <f t="shared" si="24"/>
        <v>LLC_BI__Covenant2__c</v>
      </c>
      <c r="X56" t="str">
        <f t="shared" si="25"/>
        <v>State</v>
      </c>
      <c r="Y56" t="str">
        <f t="shared" si="26"/>
        <v>String</v>
      </c>
      <c r="Z56">
        <f t="shared" si="27"/>
        <v>255</v>
      </c>
      <c r="AA56" t="str">
        <f t="shared" si="28"/>
        <v/>
      </c>
      <c r="AB56" t="str">
        <f t="shared" si="29"/>
        <v/>
      </c>
      <c r="AG56" t="str">
        <f t="shared" si="30"/>
        <v>LLC_BI__Covenant2__c</v>
      </c>
      <c r="AH56" t="str">
        <f t="shared" si="31"/>
        <v>State</v>
      </c>
      <c r="AI56" t="str">
        <f t="shared" si="32"/>
        <v>String</v>
      </c>
      <c r="AJ56">
        <f t="shared" si="33"/>
        <v>255</v>
      </c>
      <c r="AK56" t="str">
        <f t="shared" si="34"/>
        <v/>
      </c>
      <c r="AL56" t="str">
        <f t="shared" si="35"/>
        <v/>
      </c>
    </row>
    <row r="57" spans="1:38" x14ac:dyDescent="0.25">
      <c r="A57" t="s">
        <v>1163</v>
      </c>
      <c r="B57" t="s">
        <v>1164</v>
      </c>
      <c r="C57" t="s">
        <v>1270</v>
      </c>
      <c r="D57" t="s">
        <v>1271</v>
      </c>
      <c r="E57" t="s">
        <v>1272</v>
      </c>
      <c r="F57" t="s">
        <v>913</v>
      </c>
      <c r="G57" t="s">
        <v>1153</v>
      </c>
      <c r="J57" t="s">
        <v>904</v>
      </c>
      <c r="L57" t="str">
        <f t="shared" si="36"/>
        <v>LLC_BI__Covenant2__c</v>
      </c>
      <c r="M57" t="str">
        <f t="shared" si="37"/>
        <v>Test Status</v>
      </c>
      <c r="P57" t="str">
        <f t="shared" si="22"/>
        <v>LLC_BI__Covenant2__c</v>
      </c>
      <c r="Q57" t="str">
        <f t="shared" si="23"/>
        <v>Test Status</v>
      </c>
      <c r="R57" t="s">
        <v>1148</v>
      </c>
      <c r="S57">
        <v>255</v>
      </c>
      <c r="T57" t="str">
        <f t="shared" si="38"/>
        <v/>
      </c>
      <c r="U57" t="str">
        <f>IF($O57="","",P57)</f>
        <v/>
      </c>
      <c r="V57" t="str">
        <f t="shared" si="39"/>
        <v>Y</v>
      </c>
      <c r="W57" t="str">
        <f t="shared" si="24"/>
        <v>LLC_BI__Covenant2__c</v>
      </c>
      <c r="X57" t="str">
        <f t="shared" si="25"/>
        <v>Test Status</v>
      </c>
      <c r="Y57" t="str">
        <f t="shared" si="26"/>
        <v>String</v>
      </c>
      <c r="Z57">
        <f t="shared" si="27"/>
        <v>255</v>
      </c>
      <c r="AA57" t="str">
        <f t="shared" si="28"/>
        <v/>
      </c>
      <c r="AB57" t="str">
        <f t="shared" si="29"/>
        <v/>
      </c>
      <c r="AG57" t="str">
        <f t="shared" si="30"/>
        <v>LLC_BI__Covenant2__c</v>
      </c>
      <c r="AH57" t="str">
        <f t="shared" si="31"/>
        <v>Test Status</v>
      </c>
      <c r="AI57" t="str">
        <f t="shared" si="32"/>
        <v>String</v>
      </c>
      <c r="AJ57">
        <f t="shared" si="33"/>
        <v>255</v>
      </c>
      <c r="AK57" t="str">
        <f t="shared" si="34"/>
        <v/>
      </c>
      <c r="AL57" t="str">
        <f t="shared" si="35"/>
        <v/>
      </c>
    </row>
    <row r="58" spans="1:38" x14ac:dyDescent="0.25">
      <c r="A58" t="s">
        <v>1163</v>
      </c>
      <c r="B58" t="s">
        <v>1164</v>
      </c>
      <c r="C58" t="s">
        <v>278</v>
      </c>
      <c r="D58" t="s">
        <v>1273</v>
      </c>
      <c r="E58" t="s">
        <v>1274</v>
      </c>
      <c r="F58" t="s">
        <v>925</v>
      </c>
      <c r="G58">
        <v>255</v>
      </c>
      <c r="J58" t="s">
        <v>904</v>
      </c>
      <c r="L58" t="str">
        <f t="shared" si="36"/>
        <v>LLC_BI__Covenant2__c</v>
      </c>
      <c r="M58" t="str">
        <f t="shared" si="37"/>
        <v>Value</v>
      </c>
      <c r="N58" t="s">
        <v>1148</v>
      </c>
      <c r="O58" t="s">
        <v>903</v>
      </c>
      <c r="P58" t="str">
        <f t="shared" si="22"/>
        <v>LLC_BI__Covenant2__c</v>
      </c>
      <c r="Q58" t="str">
        <f t="shared" si="23"/>
        <v>Value</v>
      </c>
      <c r="R58" t="s">
        <v>1148</v>
      </c>
      <c r="S58">
        <v>255</v>
      </c>
      <c r="T58" t="str">
        <f>IF($H58="","",O58)</f>
        <v/>
      </c>
      <c r="U58" t="str">
        <f>IF($I58="","",I58)</f>
        <v/>
      </c>
      <c r="V58" t="str">
        <f t="shared" si="39"/>
        <v>N</v>
      </c>
      <c r="W58" t="str">
        <f t="shared" si="24"/>
        <v>LLC_BI__Covenant2__c</v>
      </c>
      <c r="X58" t="str">
        <f t="shared" si="25"/>
        <v>Value</v>
      </c>
      <c r="Y58" t="str">
        <f t="shared" si="26"/>
        <v>String</v>
      </c>
      <c r="Z58">
        <f t="shared" si="27"/>
        <v>255</v>
      </c>
      <c r="AA58" t="str">
        <f t="shared" si="28"/>
        <v/>
      </c>
      <c r="AB58" t="str">
        <f t="shared" si="29"/>
        <v/>
      </c>
      <c r="AG58" t="str">
        <f t="shared" si="30"/>
        <v>LLC_BI__Covenant2__c</v>
      </c>
      <c r="AH58" t="str">
        <f t="shared" si="31"/>
        <v>Value</v>
      </c>
      <c r="AI58" t="str">
        <f t="shared" si="32"/>
        <v>String</v>
      </c>
      <c r="AJ58">
        <f t="shared" si="33"/>
        <v>255</v>
      </c>
      <c r="AK58" t="str">
        <f t="shared" si="34"/>
        <v/>
      </c>
      <c r="AL58" t="str">
        <f t="shared" si="35"/>
        <v/>
      </c>
    </row>
    <row r="59" spans="1:38" x14ac:dyDescent="0.25">
      <c r="A59" t="s">
        <v>1163</v>
      </c>
      <c r="B59" t="s">
        <v>1164</v>
      </c>
      <c r="C59" t="s">
        <v>1275</v>
      </c>
      <c r="D59" t="s">
        <v>1276</v>
      </c>
      <c r="E59" t="s">
        <v>1277</v>
      </c>
      <c r="F59" t="s">
        <v>913</v>
      </c>
      <c r="G59" t="s">
        <v>1153</v>
      </c>
      <c r="J59" t="s">
        <v>904</v>
      </c>
      <c r="L59" t="str">
        <f t="shared" si="36"/>
        <v>LLC_BI__Covenant2__c</v>
      </c>
      <c r="M59" t="str">
        <f t="shared" si="37"/>
        <v>Status</v>
      </c>
      <c r="P59" t="str">
        <f t="shared" si="22"/>
        <v>LLC_BI__Covenant2__c</v>
      </c>
      <c r="Q59" t="str">
        <f t="shared" si="23"/>
        <v>Status</v>
      </c>
      <c r="R59" t="s">
        <v>1148</v>
      </c>
      <c r="S59">
        <v>255</v>
      </c>
      <c r="T59" t="str">
        <f>IF($O59="","",O59)</f>
        <v/>
      </c>
      <c r="U59" t="str">
        <f>IF($O59="","",P59)</f>
        <v/>
      </c>
      <c r="V59" t="str">
        <f t="shared" si="39"/>
        <v>Y</v>
      </c>
      <c r="W59" t="str">
        <f t="shared" si="24"/>
        <v>LLC_BI__Covenant2__c</v>
      </c>
      <c r="X59" t="str">
        <f t="shared" si="25"/>
        <v>Status</v>
      </c>
      <c r="Y59" t="str">
        <f t="shared" si="26"/>
        <v>String</v>
      </c>
      <c r="Z59">
        <f t="shared" si="27"/>
        <v>255</v>
      </c>
      <c r="AA59" t="str">
        <f t="shared" si="28"/>
        <v/>
      </c>
      <c r="AB59" t="str">
        <f t="shared" si="29"/>
        <v/>
      </c>
      <c r="AG59" t="str">
        <f t="shared" si="30"/>
        <v>LLC_BI__Covenant2__c</v>
      </c>
      <c r="AH59" t="str">
        <f t="shared" si="31"/>
        <v>Status</v>
      </c>
      <c r="AI59" t="str">
        <f t="shared" si="32"/>
        <v>String</v>
      </c>
      <c r="AJ59">
        <f t="shared" si="33"/>
        <v>255</v>
      </c>
      <c r="AK59" t="str">
        <f t="shared" si="34"/>
        <v/>
      </c>
      <c r="AL59" t="str">
        <f t="shared" si="35"/>
        <v/>
      </c>
    </row>
    <row r="60" spans="1:38" x14ac:dyDescent="0.25">
      <c r="A60" t="s">
        <v>1163</v>
      </c>
      <c r="B60" t="s">
        <v>1164</v>
      </c>
      <c r="C60" t="s">
        <v>1278</v>
      </c>
      <c r="D60" t="s">
        <v>1279</v>
      </c>
      <c r="E60" t="s">
        <v>1280</v>
      </c>
      <c r="F60" t="s">
        <v>913</v>
      </c>
      <c r="G60" t="s">
        <v>1153</v>
      </c>
      <c r="J60" t="s">
        <v>904</v>
      </c>
      <c r="L60" t="str">
        <f t="shared" si="36"/>
        <v>LLC_BI__Covenant2__c</v>
      </c>
      <c r="M60" t="str">
        <f t="shared" si="37"/>
        <v>Bank Entity</v>
      </c>
      <c r="P60" t="str">
        <f t="shared" si="22"/>
        <v>LLC_BI__Covenant2__c</v>
      </c>
      <c r="Q60" t="str">
        <f t="shared" si="23"/>
        <v>Bank Entity</v>
      </c>
      <c r="R60" t="s">
        <v>1148</v>
      </c>
      <c r="S60">
        <v>255</v>
      </c>
      <c r="T60" t="str">
        <f>IF($O60="","",O60)</f>
        <v/>
      </c>
      <c r="U60" t="str">
        <f>IF($O60="","",P60)</f>
        <v/>
      </c>
      <c r="V60" t="str">
        <f t="shared" si="39"/>
        <v>Y</v>
      </c>
      <c r="W60" t="str">
        <f t="shared" si="24"/>
        <v>LLC_BI__Covenant2__c</v>
      </c>
      <c r="X60" t="str">
        <f t="shared" si="25"/>
        <v>Bank Entity</v>
      </c>
      <c r="Y60" t="str">
        <f t="shared" si="26"/>
        <v>String</v>
      </c>
      <c r="Z60">
        <f t="shared" si="27"/>
        <v>255</v>
      </c>
      <c r="AA60" t="str">
        <f t="shared" si="28"/>
        <v/>
      </c>
      <c r="AB60" t="str">
        <f t="shared" si="29"/>
        <v/>
      </c>
      <c r="AG60" t="str">
        <f t="shared" si="30"/>
        <v>LLC_BI__Covenant2__c</v>
      </c>
      <c r="AH60" t="str">
        <f t="shared" si="31"/>
        <v>Bank Entity</v>
      </c>
      <c r="AI60" t="str">
        <f t="shared" si="32"/>
        <v>String</v>
      </c>
      <c r="AJ60">
        <f t="shared" si="33"/>
        <v>255</v>
      </c>
      <c r="AK60" t="str">
        <f t="shared" si="34"/>
        <v/>
      </c>
      <c r="AL60" t="str">
        <f t="shared" si="35"/>
        <v/>
      </c>
    </row>
    <row r="61" spans="1:38" x14ac:dyDescent="0.25">
      <c r="A61" t="s">
        <v>1163</v>
      </c>
      <c r="B61" t="s">
        <v>1164</v>
      </c>
      <c r="C61" t="s">
        <v>1281</v>
      </c>
      <c r="D61" t="s">
        <v>28</v>
      </c>
      <c r="F61" t="s">
        <v>1282</v>
      </c>
      <c r="G61">
        <v>80</v>
      </c>
      <c r="H61" t="s">
        <v>904</v>
      </c>
      <c r="J61" t="s">
        <v>903</v>
      </c>
      <c r="L61" t="str">
        <f t="shared" si="36"/>
        <v>LLC_BI__Covenant2__c</v>
      </c>
      <c r="M61" t="str">
        <f t="shared" si="37"/>
        <v>Covenant Auto Number</v>
      </c>
      <c r="P61" t="str">
        <f t="shared" si="22"/>
        <v>LLC_BI__Covenant2__c</v>
      </c>
      <c r="Q61" t="str">
        <f t="shared" si="23"/>
        <v>Covenant Auto Number</v>
      </c>
      <c r="R61" t="s">
        <v>1148</v>
      </c>
      <c r="S61">
        <f>G61</f>
        <v>80</v>
      </c>
      <c r="W61" t="str">
        <f t="shared" si="24"/>
        <v>LLC_BI__Covenant2__c</v>
      </c>
      <c r="X61" t="str">
        <f t="shared" si="25"/>
        <v>Covenant Auto Number</v>
      </c>
      <c r="Y61" t="str">
        <f t="shared" si="26"/>
        <v>String</v>
      </c>
      <c r="Z61">
        <f t="shared" si="27"/>
        <v>80</v>
      </c>
      <c r="AA61">
        <f t="shared" si="28"/>
        <v>0</v>
      </c>
      <c r="AB61">
        <f t="shared" si="29"/>
        <v>0</v>
      </c>
      <c r="AG61" t="str">
        <f t="shared" si="30"/>
        <v>LLC_BI__Covenant2__c</v>
      </c>
      <c r="AH61" t="str">
        <f t="shared" si="31"/>
        <v>Covenant Auto Number</v>
      </c>
      <c r="AI61" t="str">
        <f t="shared" si="32"/>
        <v>String</v>
      </c>
      <c r="AJ61">
        <f t="shared" si="33"/>
        <v>80</v>
      </c>
      <c r="AK61">
        <f t="shared" si="34"/>
        <v>0</v>
      </c>
      <c r="AL61">
        <f t="shared" si="35"/>
        <v>0</v>
      </c>
    </row>
    <row r="62" spans="1:38" x14ac:dyDescent="0.25">
      <c r="A62" t="s">
        <v>1163</v>
      </c>
      <c r="B62" t="s">
        <v>1164</v>
      </c>
      <c r="C62" t="s">
        <v>1144</v>
      </c>
      <c r="D62" t="s">
        <v>1145</v>
      </c>
      <c r="E62" t="s">
        <v>1283</v>
      </c>
      <c r="F62" t="s">
        <v>1284</v>
      </c>
      <c r="G62" t="s">
        <v>1146</v>
      </c>
      <c r="I62" t="s">
        <v>1150</v>
      </c>
      <c r="J62" t="s">
        <v>904</v>
      </c>
      <c r="L62" t="str">
        <f t="shared" si="36"/>
        <v>LLC_BI__Covenant2__c</v>
      </c>
      <c r="M62" t="str">
        <f t="shared" si="37"/>
        <v>Covenant Type</v>
      </c>
      <c r="N62" t="s">
        <v>1148</v>
      </c>
      <c r="O62" t="s">
        <v>903</v>
      </c>
      <c r="P62" t="str">
        <f t="shared" si="22"/>
        <v>LLC_BI__Covenant2__c</v>
      </c>
      <c r="Q62" t="str">
        <f t="shared" si="23"/>
        <v>Covenant Type</v>
      </c>
      <c r="R62" t="s">
        <v>1148</v>
      </c>
      <c r="S62">
        <v>18</v>
      </c>
      <c r="W62" t="str">
        <f t="shared" si="24"/>
        <v>LLC_BI__Covenant2__c</v>
      </c>
      <c r="X62" t="str">
        <f t="shared" si="25"/>
        <v>Covenant Type</v>
      </c>
      <c r="Y62" t="str">
        <f t="shared" si="26"/>
        <v>String</v>
      </c>
      <c r="Z62">
        <f t="shared" si="27"/>
        <v>18</v>
      </c>
      <c r="AA62">
        <f t="shared" si="28"/>
        <v>0</v>
      </c>
      <c r="AB62">
        <f t="shared" si="29"/>
        <v>0</v>
      </c>
      <c r="AG62" t="str">
        <f t="shared" si="30"/>
        <v>LLC_BI__Covenant2__c</v>
      </c>
      <c r="AH62" t="str">
        <f t="shared" si="31"/>
        <v>Covenant Type</v>
      </c>
      <c r="AI62" t="str">
        <f t="shared" si="32"/>
        <v>String</v>
      </c>
      <c r="AJ62">
        <f t="shared" si="33"/>
        <v>18</v>
      </c>
      <c r="AK62">
        <f t="shared" si="34"/>
        <v>0</v>
      </c>
      <c r="AL62">
        <f t="shared" si="35"/>
        <v>0</v>
      </c>
    </row>
    <row r="63" spans="1:38" x14ac:dyDescent="0.25">
      <c r="A63" t="s">
        <v>1163</v>
      </c>
      <c r="B63" t="s">
        <v>1164</v>
      </c>
      <c r="C63" t="s">
        <v>911</v>
      </c>
      <c r="D63" t="s">
        <v>160</v>
      </c>
      <c r="E63" t="s">
        <v>912</v>
      </c>
      <c r="F63" t="s">
        <v>913</v>
      </c>
      <c r="G63" t="s">
        <v>1151</v>
      </c>
      <c r="J63" t="s">
        <v>904</v>
      </c>
      <c r="L63" t="str">
        <f t="shared" si="36"/>
        <v>LLC_BI__Covenant2__c</v>
      </c>
      <c r="M63" t="str">
        <f t="shared" si="37"/>
        <v>Currency</v>
      </c>
      <c r="P63" t="str">
        <f t="shared" si="22"/>
        <v>LLC_BI__Covenant2__c</v>
      </c>
      <c r="Q63" t="str">
        <f t="shared" si="23"/>
        <v>Currency</v>
      </c>
      <c r="R63" t="s">
        <v>1148</v>
      </c>
      <c r="S63">
        <v>3</v>
      </c>
      <c r="T63" t="str">
        <f>IF($O63="","",O63)</f>
        <v/>
      </c>
      <c r="U63" t="str">
        <f>IF($O63="","",P63)</f>
        <v/>
      </c>
      <c r="V63" t="str">
        <f>IF(Q63= "", "", IF(F63="Picklist", "Y", "N"))</f>
        <v>Y</v>
      </c>
      <c r="W63" t="str">
        <f t="shared" si="24"/>
        <v>LLC_BI__Covenant2__c</v>
      </c>
      <c r="X63" t="str">
        <f t="shared" si="25"/>
        <v>Currency</v>
      </c>
      <c r="Y63" t="str">
        <f t="shared" si="26"/>
        <v>String</v>
      </c>
      <c r="Z63">
        <f t="shared" si="27"/>
        <v>3</v>
      </c>
      <c r="AA63" t="str">
        <f t="shared" si="28"/>
        <v/>
      </c>
      <c r="AB63" t="str">
        <f t="shared" si="29"/>
        <v/>
      </c>
      <c r="AG63" t="str">
        <f t="shared" si="30"/>
        <v>LLC_BI__Covenant2__c</v>
      </c>
      <c r="AH63" t="str">
        <f t="shared" si="31"/>
        <v>Currency</v>
      </c>
      <c r="AI63" t="str">
        <f t="shared" si="32"/>
        <v>String</v>
      </c>
      <c r="AJ63">
        <f t="shared" si="33"/>
        <v>3</v>
      </c>
      <c r="AK63" t="str">
        <f t="shared" si="34"/>
        <v/>
      </c>
      <c r="AL63" t="str">
        <f t="shared" si="35"/>
        <v/>
      </c>
    </row>
    <row r="64" spans="1:38" x14ac:dyDescent="0.25">
      <c r="A64" t="s">
        <v>1163</v>
      </c>
      <c r="B64" t="s">
        <v>1164</v>
      </c>
      <c r="C64" t="s">
        <v>1285</v>
      </c>
      <c r="D64" t="s">
        <v>1286</v>
      </c>
      <c r="F64" t="s">
        <v>913</v>
      </c>
      <c r="G64" t="s">
        <v>1153</v>
      </c>
      <c r="J64" t="s">
        <v>904</v>
      </c>
      <c r="L64" t="str">
        <f t="shared" si="36"/>
        <v>LLC_BI__Covenant2__c</v>
      </c>
      <c r="M64" t="str">
        <f t="shared" si="37"/>
        <v>Defination</v>
      </c>
      <c r="P64" t="str">
        <f t="shared" si="22"/>
        <v>LLC_BI__Covenant2__c</v>
      </c>
      <c r="Q64" t="str">
        <f t="shared" si="23"/>
        <v>Defination</v>
      </c>
      <c r="R64" t="s">
        <v>1148</v>
      </c>
      <c r="S64">
        <v>255</v>
      </c>
      <c r="T64" t="str">
        <f>IF($O64="","",O64)</f>
        <v/>
      </c>
      <c r="U64" t="str">
        <f>IF($O64="","",P64)</f>
        <v/>
      </c>
      <c r="V64" t="str">
        <f>IF(Q64= "", "", IF(F64="Picklist", "Y", "N"))</f>
        <v>Y</v>
      </c>
      <c r="W64" t="str">
        <f t="shared" si="24"/>
        <v>LLC_BI__Covenant2__c</v>
      </c>
      <c r="X64" t="str">
        <f t="shared" si="25"/>
        <v>Defination</v>
      </c>
      <c r="Y64" t="str">
        <f t="shared" si="26"/>
        <v>String</v>
      </c>
      <c r="Z64">
        <f t="shared" si="27"/>
        <v>255</v>
      </c>
      <c r="AA64" t="str">
        <f t="shared" si="28"/>
        <v/>
      </c>
      <c r="AB64" t="str">
        <f t="shared" si="29"/>
        <v/>
      </c>
      <c r="AG64" t="str">
        <f t="shared" si="30"/>
        <v>LLC_BI__Covenant2__c</v>
      </c>
      <c r="AH64" t="str">
        <f t="shared" si="31"/>
        <v>Defination</v>
      </c>
      <c r="AI64" t="str">
        <f t="shared" si="32"/>
        <v>String</v>
      </c>
      <c r="AJ64">
        <f t="shared" si="33"/>
        <v>255</v>
      </c>
      <c r="AK64" t="str">
        <f t="shared" si="34"/>
        <v/>
      </c>
      <c r="AL64" t="str">
        <f t="shared" si="35"/>
        <v/>
      </c>
    </row>
    <row r="65" spans="1:38" x14ac:dyDescent="0.25">
      <c r="A65" t="s">
        <v>1163</v>
      </c>
      <c r="B65" t="s">
        <v>1164</v>
      </c>
      <c r="C65" t="s">
        <v>1287</v>
      </c>
      <c r="D65" t="s">
        <v>1288</v>
      </c>
      <c r="E65" t="s">
        <v>1289</v>
      </c>
      <c r="F65" t="s">
        <v>925</v>
      </c>
      <c r="G65">
        <v>100</v>
      </c>
      <c r="J65" t="s">
        <v>904</v>
      </c>
      <c r="L65" t="str">
        <f t="shared" si="36"/>
        <v>LLC_BI__Covenant2__c</v>
      </c>
      <c r="M65" t="str">
        <f t="shared" si="37"/>
        <v>Entity Tested</v>
      </c>
      <c r="N65" t="s">
        <v>1148</v>
      </c>
      <c r="O65" t="s">
        <v>903</v>
      </c>
      <c r="P65" t="str">
        <f t="shared" si="22"/>
        <v>LLC_BI__Covenant2__c</v>
      </c>
      <c r="Q65" t="str">
        <f t="shared" si="23"/>
        <v>Entity Tested</v>
      </c>
      <c r="R65" t="s">
        <v>1148</v>
      </c>
      <c r="S65">
        <v>255</v>
      </c>
      <c r="T65" t="str">
        <f>IF($H65="","",O65)</f>
        <v/>
      </c>
      <c r="U65" t="str">
        <f>IF($I65="","",I65)</f>
        <v/>
      </c>
      <c r="V65" t="str">
        <f>IF(Q65= "", "", IF(F65="Picklist", "Y", "N"))</f>
        <v>N</v>
      </c>
      <c r="W65" t="str">
        <f t="shared" si="24"/>
        <v>LLC_BI__Covenant2__c</v>
      </c>
      <c r="X65" t="str">
        <f t="shared" si="25"/>
        <v>Entity Tested</v>
      </c>
      <c r="Y65" t="str">
        <f t="shared" si="26"/>
        <v>String</v>
      </c>
      <c r="Z65">
        <f t="shared" si="27"/>
        <v>255</v>
      </c>
      <c r="AA65" t="str">
        <f t="shared" si="28"/>
        <v/>
      </c>
      <c r="AB65" t="str">
        <f t="shared" si="29"/>
        <v/>
      </c>
      <c r="AG65" t="str">
        <f t="shared" si="30"/>
        <v>LLC_BI__Covenant2__c</v>
      </c>
      <c r="AH65" t="str">
        <f t="shared" si="31"/>
        <v>Entity Tested</v>
      </c>
      <c r="AI65" t="str">
        <f t="shared" si="32"/>
        <v>String</v>
      </c>
      <c r="AJ65">
        <f t="shared" si="33"/>
        <v>255</v>
      </c>
      <c r="AK65" t="str">
        <f t="shared" si="34"/>
        <v/>
      </c>
      <c r="AL65" t="str">
        <f t="shared" si="35"/>
        <v/>
      </c>
    </row>
    <row r="66" spans="1:38" ht="60" x14ac:dyDescent="0.25">
      <c r="A66" t="s">
        <v>1163</v>
      </c>
      <c r="B66" t="s">
        <v>1164</v>
      </c>
      <c r="C66" s="330" t="s">
        <v>1290</v>
      </c>
      <c r="D66" t="s">
        <v>1291</v>
      </c>
      <c r="F66" t="s">
        <v>1292</v>
      </c>
      <c r="G66" t="s">
        <v>1146</v>
      </c>
      <c r="I66" t="s">
        <v>1150</v>
      </c>
      <c r="J66" t="s">
        <v>904</v>
      </c>
      <c r="L66" t="str">
        <f t="shared" si="36"/>
        <v>LLC_BI__Covenant2__c</v>
      </c>
      <c r="M66" s="330" t="str">
        <f t="shared" si="37"/>
        <v xml:space="preserve">
Information Required</v>
      </c>
      <c r="N66" t="s">
        <v>1148</v>
      </c>
      <c r="O66" t="s">
        <v>903</v>
      </c>
      <c r="P66" t="str">
        <f t="shared" si="22"/>
        <v>LLC_BI__Covenant2__c</v>
      </c>
      <c r="Q66" s="330" t="str">
        <f t="shared" si="23"/>
        <v xml:space="preserve">
Information Required</v>
      </c>
      <c r="R66" t="s">
        <v>1148</v>
      </c>
      <c r="S66">
        <v>18</v>
      </c>
      <c r="W66" t="str">
        <f t="shared" si="24"/>
        <v>LLC_BI__Covenant2__c</v>
      </c>
      <c r="X66" s="330" t="str">
        <f t="shared" si="25"/>
        <v xml:space="preserve">
Information Required</v>
      </c>
      <c r="Y66" t="str">
        <f t="shared" si="26"/>
        <v>String</v>
      </c>
      <c r="Z66">
        <f t="shared" si="27"/>
        <v>18</v>
      </c>
      <c r="AA66">
        <f t="shared" si="28"/>
        <v>0</v>
      </c>
      <c r="AB66">
        <f t="shared" si="29"/>
        <v>0</v>
      </c>
      <c r="AG66" t="str">
        <f t="shared" si="30"/>
        <v>LLC_BI__Covenant2__c</v>
      </c>
      <c r="AH66" s="330" t="str">
        <f t="shared" si="31"/>
        <v xml:space="preserve">
Information Required</v>
      </c>
      <c r="AI66" t="str">
        <f t="shared" si="32"/>
        <v>String</v>
      </c>
      <c r="AJ66">
        <f t="shared" si="33"/>
        <v>18</v>
      </c>
      <c r="AK66">
        <f t="shared" si="34"/>
        <v>0</v>
      </c>
      <c r="AL66">
        <f t="shared" si="35"/>
        <v>0</v>
      </c>
    </row>
    <row r="67" spans="1:38" x14ac:dyDescent="0.25">
      <c r="A67" t="s">
        <v>1163</v>
      </c>
      <c r="B67" t="s">
        <v>1164</v>
      </c>
      <c r="C67" t="s">
        <v>1293</v>
      </c>
      <c r="D67" t="s">
        <v>1294</v>
      </c>
      <c r="E67" t="s">
        <v>1295</v>
      </c>
      <c r="F67" t="s">
        <v>927</v>
      </c>
      <c r="H67" t="s">
        <v>904</v>
      </c>
      <c r="J67" t="s">
        <v>904</v>
      </c>
      <c r="L67" t="str">
        <f t="shared" si="36"/>
        <v>LLC_BI__Covenant2__c</v>
      </c>
      <c r="M67" t="str">
        <f t="shared" si="37"/>
        <v>IsFacilityBooked</v>
      </c>
      <c r="N67" t="s">
        <v>1148</v>
      </c>
      <c r="O67" t="s">
        <v>903</v>
      </c>
      <c r="P67" t="str">
        <f t="shared" ref="P67:P98" si="40">L67</f>
        <v>LLC_BI__Covenant2__c</v>
      </c>
      <c r="Q67" t="str">
        <f t="shared" ref="Q67:Q98" si="41">M67</f>
        <v>IsFacilityBooked</v>
      </c>
      <c r="R67" t="s">
        <v>1159</v>
      </c>
      <c r="T67" t="str">
        <f>IF($O67="","",O67)</f>
        <v>Y</v>
      </c>
      <c r="V67" t="str">
        <f>IF(Q67= "", "", IF(F67="Picklist", "Y", "N"))</f>
        <v>N</v>
      </c>
      <c r="W67" t="str">
        <f t="shared" ref="W67:W98" si="42">P67</f>
        <v>LLC_BI__Covenant2__c</v>
      </c>
      <c r="X67" t="str">
        <f t="shared" ref="X67:X98" si="43">Q67</f>
        <v>IsFacilityBooked</v>
      </c>
      <c r="Y67" t="str">
        <f t="shared" ref="Y67:Y98" si="44">R67</f>
        <v>Bool</v>
      </c>
      <c r="Z67" t="str">
        <f t="shared" ref="Z67:Z98" si="45">IF(S67="","",S67)</f>
        <v/>
      </c>
      <c r="AA67" t="str">
        <f t="shared" ref="AA67:AA98" si="46">T67</f>
        <v>Y</v>
      </c>
      <c r="AB67">
        <f t="shared" ref="AB67:AB98" si="47">U67</f>
        <v>0</v>
      </c>
      <c r="AG67" t="str">
        <f t="shared" ref="AG67:AG98" si="48">W67</f>
        <v>LLC_BI__Covenant2__c</v>
      </c>
      <c r="AH67" t="str">
        <f t="shared" ref="AH67:AH98" si="49">X67</f>
        <v>IsFacilityBooked</v>
      </c>
      <c r="AI67" t="str">
        <f t="shared" ref="AI67:AI98" si="50">Y67</f>
        <v>Bool</v>
      </c>
      <c r="AJ67" t="str">
        <f t="shared" ref="AJ67:AJ98" si="51">Z67</f>
        <v/>
      </c>
      <c r="AK67" t="str">
        <f t="shared" ref="AK67:AK98" si="52">AA67</f>
        <v>Y</v>
      </c>
      <c r="AL67">
        <f t="shared" ref="AL67:AL98" si="53">AB67</f>
        <v>0</v>
      </c>
    </row>
    <row r="68" spans="1:38" x14ac:dyDescent="0.25">
      <c r="A68" t="s">
        <v>1163</v>
      </c>
      <c r="B68" t="s">
        <v>1164</v>
      </c>
      <c r="C68" t="s">
        <v>1296</v>
      </c>
      <c r="D68" t="s">
        <v>1297</v>
      </c>
      <c r="F68" t="s">
        <v>913</v>
      </c>
      <c r="G68" t="s">
        <v>1153</v>
      </c>
      <c r="J68" t="s">
        <v>904</v>
      </c>
      <c r="L68" t="str">
        <f t="shared" si="36"/>
        <v>LLC_BI__Covenant2__c</v>
      </c>
      <c r="M68" t="str">
        <f t="shared" si="37"/>
        <v>isTest</v>
      </c>
      <c r="P68" t="str">
        <f t="shared" si="40"/>
        <v>LLC_BI__Covenant2__c</v>
      </c>
      <c r="Q68" t="str">
        <f t="shared" si="41"/>
        <v>isTest</v>
      </c>
      <c r="R68" t="s">
        <v>1148</v>
      </c>
      <c r="S68">
        <v>255</v>
      </c>
      <c r="T68" t="str">
        <f>IF($O68="","",O68)</f>
        <v/>
      </c>
      <c r="U68" t="str">
        <f>IF($O68="","",P68)</f>
        <v/>
      </c>
      <c r="V68" t="str">
        <f>IF(Q68= "", "", IF(F68="Picklist", "Y", "N"))</f>
        <v>Y</v>
      </c>
      <c r="W68" t="str">
        <f t="shared" si="42"/>
        <v>LLC_BI__Covenant2__c</v>
      </c>
      <c r="X68" t="str">
        <f t="shared" si="43"/>
        <v>isTest</v>
      </c>
      <c r="Y68" t="str">
        <f t="shared" si="44"/>
        <v>String</v>
      </c>
      <c r="Z68">
        <f t="shared" si="45"/>
        <v>255</v>
      </c>
      <c r="AA68" t="str">
        <f t="shared" si="46"/>
        <v/>
      </c>
      <c r="AB68" t="str">
        <f t="shared" si="47"/>
        <v/>
      </c>
      <c r="AG68" t="str">
        <f t="shared" si="48"/>
        <v>LLC_BI__Covenant2__c</v>
      </c>
      <c r="AH68" t="str">
        <f t="shared" si="49"/>
        <v>isTest</v>
      </c>
      <c r="AI68" t="str">
        <f t="shared" si="50"/>
        <v>String</v>
      </c>
      <c r="AJ68">
        <f t="shared" si="51"/>
        <v>255</v>
      </c>
      <c r="AK68" t="str">
        <f t="shared" si="52"/>
        <v/>
      </c>
      <c r="AL68" t="str">
        <f t="shared" si="53"/>
        <v/>
      </c>
    </row>
    <row r="69" spans="1:38" x14ac:dyDescent="0.25">
      <c r="A69" t="s">
        <v>1163</v>
      </c>
      <c r="B69" t="s">
        <v>1164</v>
      </c>
      <c r="C69" t="s">
        <v>934</v>
      </c>
      <c r="D69" t="s">
        <v>148</v>
      </c>
      <c r="F69" t="s">
        <v>936</v>
      </c>
      <c r="G69" t="s">
        <v>1146</v>
      </c>
      <c r="H69" t="s">
        <v>904</v>
      </c>
      <c r="I69" t="s">
        <v>1150</v>
      </c>
      <c r="J69" t="s">
        <v>903</v>
      </c>
      <c r="L69" t="str">
        <f t="shared" si="36"/>
        <v>LLC_BI__Covenant2__c</v>
      </c>
      <c r="M69" t="str">
        <f t="shared" si="37"/>
        <v>Owner</v>
      </c>
      <c r="N69" t="s">
        <v>1148</v>
      </c>
      <c r="O69" t="s">
        <v>903</v>
      </c>
      <c r="P69" t="str">
        <f t="shared" si="40"/>
        <v>LLC_BI__Covenant2__c</v>
      </c>
      <c r="Q69" t="str">
        <f t="shared" si="41"/>
        <v>Owner</v>
      </c>
      <c r="R69" t="s">
        <v>1148</v>
      </c>
      <c r="S69">
        <v>18</v>
      </c>
      <c r="W69" t="str">
        <f t="shared" si="42"/>
        <v>LLC_BI__Covenant2__c</v>
      </c>
      <c r="X69" t="str">
        <f t="shared" si="43"/>
        <v>Owner</v>
      </c>
      <c r="Y69" t="str">
        <f t="shared" si="44"/>
        <v>String</v>
      </c>
      <c r="Z69">
        <f t="shared" si="45"/>
        <v>18</v>
      </c>
      <c r="AA69">
        <f t="shared" si="46"/>
        <v>0</v>
      </c>
      <c r="AB69">
        <f t="shared" si="47"/>
        <v>0</v>
      </c>
      <c r="AG69" t="str">
        <f t="shared" si="48"/>
        <v>LLC_BI__Covenant2__c</v>
      </c>
      <c r="AH69" t="str">
        <f t="shared" si="49"/>
        <v>Owner</v>
      </c>
      <c r="AI69" t="str">
        <f t="shared" si="50"/>
        <v>String</v>
      </c>
      <c r="AJ69">
        <f t="shared" si="51"/>
        <v>18</v>
      </c>
      <c r="AK69">
        <f t="shared" si="52"/>
        <v>0</v>
      </c>
      <c r="AL69">
        <f t="shared" si="53"/>
        <v>0</v>
      </c>
    </row>
    <row r="70" spans="1:38" x14ac:dyDescent="0.25">
      <c r="A70" t="s">
        <v>1298</v>
      </c>
      <c r="B70" t="s">
        <v>1299</v>
      </c>
      <c r="C70" t="s">
        <v>143</v>
      </c>
      <c r="D70" t="s">
        <v>143</v>
      </c>
      <c r="E70" t="s">
        <v>143</v>
      </c>
      <c r="F70" t="s">
        <v>143</v>
      </c>
      <c r="G70" t="s">
        <v>1146</v>
      </c>
      <c r="H70" t="s">
        <v>904</v>
      </c>
      <c r="I70" t="s">
        <v>1147</v>
      </c>
      <c r="J70" t="s">
        <v>903</v>
      </c>
      <c r="L70" t="str">
        <f t="shared" si="36"/>
        <v>LLC_BI__Covenant_Compliance2__c</v>
      </c>
      <c r="M70" t="str">
        <f t="shared" si="37"/>
        <v>Id</v>
      </c>
      <c r="N70" t="s">
        <v>1148</v>
      </c>
      <c r="P70" t="str">
        <f t="shared" si="40"/>
        <v>LLC_BI__Covenant_Compliance2__c</v>
      </c>
      <c r="Q70" t="str">
        <f t="shared" si="41"/>
        <v>Id</v>
      </c>
      <c r="R70" t="s">
        <v>1148</v>
      </c>
      <c r="S70">
        <v>18</v>
      </c>
      <c r="T70" t="s">
        <v>904</v>
      </c>
      <c r="U70" t="s">
        <v>1147</v>
      </c>
      <c r="V70" t="s">
        <v>904</v>
      </c>
      <c r="W70" t="str">
        <f t="shared" si="42"/>
        <v>LLC_BI__Covenant_Compliance2__c</v>
      </c>
      <c r="X70" t="str">
        <f t="shared" si="43"/>
        <v>Id</v>
      </c>
      <c r="Y70" t="str">
        <f t="shared" si="44"/>
        <v>String</v>
      </c>
      <c r="Z70">
        <f t="shared" si="45"/>
        <v>18</v>
      </c>
      <c r="AA70" t="str">
        <f t="shared" si="46"/>
        <v>N</v>
      </c>
      <c r="AB70" t="str">
        <f t="shared" si="47"/>
        <v>P</v>
      </c>
      <c r="AG70" t="str">
        <f t="shared" si="48"/>
        <v>LLC_BI__Covenant_Compliance2__c</v>
      </c>
      <c r="AH70" t="str">
        <f t="shared" si="49"/>
        <v>Id</v>
      </c>
      <c r="AI70" t="str">
        <f t="shared" si="50"/>
        <v>String</v>
      </c>
      <c r="AJ70">
        <f t="shared" si="51"/>
        <v>18</v>
      </c>
      <c r="AK70" t="str">
        <f t="shared" si="52"/>
        <v>N</v>
      </c>
      <c r="AL70" t="str">
        <f t="shared" si="53"/>
        <v>P</v>
      </c>
    </row>
    <row r="71" spans="1:38" x14ac:dyDescent="0.25">
      <c r="A71" t="s">
        <v>1163</v>
      </c>
      <c r="B71" t="s">
        <v>1164</v>
      </c>
      <c r="C71" t="s">
        <v>165</v>
      </c>
      <c r="D71" t="s">
        <v>164</v>
      </c>
      <c r="E71" t="s">
        <v>909</v>
      </c>
      <c r="F71" t="s">
        <v>910</v>
      </c>
      <c r="J71" t="s">
        <v>903</v>
      </c>
      <c r="L71" t="str">
        <f t="shared" si="36"/>
        <v>LLC_BI__Covenant2__c</v>
      </c>
      <c r="M71" t="str">
        <f t="shared" si="37"/>
        <v>Created Date</v>
      </c>
      <c r="N71" t="s">
        <v>1148</v>
      </c>
      <c r="O71" t="s">
        <v>903</v>
      </c>
      <c r="P71" t="str">
        <f t="shared" si="40"/>
        <v>LLC_BI__Covenant2__c</v>
      </c>
      <c r="Q71" t="str">
        <f t="shared" si="41"/>
        <v>Created Date</v>
      </c>
      <c r="R71" t="s">
        <v>1149</v>
      </c>
      <c r="W71" t="str">
        <f t="shared" si="42"/>
        <v>LLC_BI__Covenant2__c</v>
      </c>
      <c r="X71" t="str">
        <f t="shared" si="43"/>
        <v>Created Date</v>
      </c>
      <c r="Y71" t="str">
        <f t="shared" si="44"/>
        <v>DATETIME</v>
      </c>
      <c r="Z71" t="str">
        <f t="shared" si="45"/>
        <v/>
      </c>
      <c r="AA71">
        <f t="shared" si="46"/>
        <v>0</v>
      </c>
      <c r="AB71">
        <f t="shared" si="47"/>
        <v>0</v>
      </c>
      <c r="AG71" t="str">
        <f t="shared" si="48"/>
        <v>LLC_BI__Covenant2__c</v>
      </c>
      <c r="AH71" t="str">
        <f t="shared" si="49"/>
        <v>Created Date</v>
      </c>
      <c r="AI71" t="str">
        <f t="shared" si="50"/>
        <v>DATETIME</v>
      </c>
      <c r="AJ71" t="str">
        <f t="shared" si="51"/>
        <v/>
      </c>
      <c r="AK71">
        <f t="shared" si="52"/>
        <v>0</v>
      </c>
      <c r="AL71">
        <f t="shared" si="53"/>
        <v>0</v>
      </c>
    </row>
    <row r="72" spans="1:38" x14ac:dyDescent="0.25">
      <c r="A72" t="s">
        <v>1163</v>
      </c>
      <c r="B72" t="s">
        <v>1164</v>
      </c>
      <c r="C72" t="s">
        <v>906</v>
      </c>
      <c r="D72" t="s">
        <v>168</v>
      </c>
      <c r="E72" t="s">
        <v>907</v>
      </c>
      <c r="F72" t="s">
        <v>908</v>
      </c>
      <c r="G72" t="s">
        <v>1146</v>
      </c>
      <c r="I72" t="s">
        <v>1150</v>
      </c>
      <c r="J72" t="s">
        <v>903</v>
      </c>
      <c r="L72" t="str">
        <f t="shared" si="36"/>
        <v>LLC_BI__Covenant2__c</v>
      </c>
      <c r="M72" t="str">
        <f t="shared" si="37"/>
        <v>Created By</v>
      </c>
      <c r="N72" t="s">
        <v>1148</v>
      </c>
      <c r="O72" t="s">
        <v>903</v>
      </c>
      <c r="P72" t="str">
        <f t="shared" si="40"/>
        <v>LLC_BI__Covenant2__c</v>
      </c>
      <c r="Q72" t="str">
        <f t="shared" si="41"/>
        <v>Created By</v>
      </c>
      <c r="R72" t="s">
        <v>1148</v>
      </c>
      <c r="S72">
        <v>18</v>
      </c>
      <c r="W72" t="str">
        <f t="shared" si="42"/>
        <v>LLC_BI__Covenant2__c</v>
      </c>
      <c r="X72" t="str">
        <f t="shared" si="43"/>
        <v>Created By</v>
      </c>
      <c r="Y72" t="str">
        <f t="shared" si="44"/>
        <v>String</v>
      </c>
      <c r="Z72">
        <f t="shared" si="45"/>
        <v>18</v>
      </c>
      <c r="AA72">
        <f t="shared" si="46"/>
        <v>0</v>
      </c>
      <c r="AB72">
        <f t="shared" si="47"/>
        <v>0</v>
      </c>
      <c r="AG72" t="str">
        <f t="shared" si="48"/>
        <v>LLC_BI__Covenant2__c</v>
      </c>
      <c r="AH72" t="str">
        <f t="shared" si="49"/>
        <v>Created By</v>
      </c>
      <c r="AI72" t="str">
        <f t="shared" si="50"/>
        <v>String</v>
      </c>
      <c r="AJ72">
        <f t="shared" si="51"/>
        <v>18</v>
      </c>
      <c r="AK72">
        <f t="shared" si="52"/>
        <v>0</v>
      </c>
      <c r="AL72">
        <f t="shared" si="53"/>
        <v>0</v>
      </c>
    </row>
    <row r="73" spans="1:38" x14ac:dyDescent="0.25">
      <c r="A73" t="s">
        <v>1163</v>
      </c>
      <c r="B73" t="s">
        <v>1164</v>
      </c>
      <c r="C73" t="s">
        <v>173</v>
      </c>
      <c r="D73" t="s">
        <v>172</v>
      </c>
      <c r="E73" t="s">
        <v>918</v>
      </c>
      <c r="F73" t="s">
        <v>910</v>
      </c>
      <c r="J73" t="s">
        <v>903</v>
      </c>
      <c r="L73" t="str">
        <f t="shared" si="36"/>
        <v>LLC_BI__Covenant2__c</v>
      </c>
      <c r="M73" t="str">
        <f t="shared" si="37"/>
        <v>Last Modified Date</v>
      </c>
      <c r="N73" t="s">
        <v>1148</v>
      </c>
      <c r="O73" t="s">
        <v>903</v>
      </c>
      <c r="P73" t="str">
        <f t="shared" si="40"/>
        <v>LLC_BI__Covenant2__c</v>
      </c>
      <c r="Q73" t="str">
        <f t="shared" si="41"/>
        <v>Last Modified Date</v>
      </c>
      <c r="R73" t="s">
        <v>1149</v>
      </c>
      <c r="W73" t="str">
        <f t="shared" si="42"/>
        <v>LLC_BI__Covenant2__c</v>
      </c>
      <c r="X73" t="str">
        <f t="shared" si="43"/>
        <v>Last Modified Date</v>
      </c>
      <c r="Y73" t="str">
        <f t="shared" si="44"/>
        <v>DATETIME</v>
      </c>
      <c r="Z73" t="str">
        <f t="shared" si="45"/>
        <v/>
      </c>
      <c r="AA73">
        <f t="shared" si="46"/>
        <v>0</v>
      </c>
      <c r="AB73">
        <f t="shared" si="47"/>
        <v>0</v>
      </c>
      <c r="AG73" t="str">
        <f t="shared" si="48"/>
        <v>LLC_BI__Covenant2__c</v>
      </c>
      <c r="AH73" t="str">
        <f t="shared" si="49"/>
        <v>Last Modified Date</v>
      </c>
      <c r="AI73" t="str">
        <f t="shared" si="50"/>
        <v>DATETIME</v>
      </c>
      <c r="AJ73" t="str">
        <f t="shared" si="51"/>
        <v/>
      </c>
      <c r="AK73">
        <f t="shared" si="52"/>
        <v>0</v>
      </c>
      <c r="AL73">
        <f t="shared" si="53"/>
        <v>0</v>
      </c>
    </row>
    <row r="74" spans="1:38" x14ac:dyDescent="0.25">
      <c r="A74" t="s">
        <v>1163</v>
      </c>
      <c r="B74" t="s">
        <v>1164</v>
      </c>
      <c r="C74" t="s">
        <v>916</v>
      </c>
      <c r="D74" t="s">
        <v>175</v>
      </c>
      <c r="E74" t="s">
        <v>917</v>
      </c>
      <c r="F74" t="s">
        <v>908</v>
      </c>
      <c r="G74" t="s">
        <v>1146</v>
      </c>
      <c r="I74" t="s">
        <v>1150</v>
      </c>
      <c r="J74" t="s">
        <v>903</v>
      </c>
      <c r="L74" t="str">
        <f t="shared" si="36"/>
        <v>LLC_BI__Covenant2__c</v>
      </c>
      <c r="M74" t="str">
        <f t="shared" si="37"/>
        <v>Last Modified By</v>
      </c>
      <c r="N74" t="s">
        <v>1148</v>
      </c>
      <c r="O74" t="s">
        <v>903</v>
      </c>
      <c r="P74" t="str">
        <f t="shared" si="40"/>
        <v>LLC_BI__Covenant2__c</v>
      </c>
      <c r="Q74" t="str">
        <f t="shared" si="41"/>
        <v>Last Modified By</v>
      </c>
      <c r="R74" t="s">
        <v>1148</v>
      </c>
      <c r="S74">
        <v>18</v>
      </c>
      <c r="W74" t="str">
        <f t="shared" si="42"/>
        <v>LLC_BI__Covenant2__c</v>
      </c>
      <c r="X74" t="str">
        <f t="shared" si="43"/>
        <v>Last Modified By</v>
      </c>
      <c r="Y74" t="str">
        <f t="shared" si="44"/>
        <v>String</v>
      </c>
      <c r="Z74">
        <f t="shared" si="45"/>
        <v>18</v>
      </c>
      <c r="AA74">
        <f t="shared" si="46"/>
        <v>0</v>
      </c>
      <c r="AB74">
        <f t="shared" si="47"/>
        <v>0</v>
      </c>
      <c r="AG74" t="str">
        <f t="shared" si="48"/>
        <v>LLC_BI__Covenant2__c</v>
      </c>
      <c r="AH74" t="str">
        <f t="shared" si="49"/>
        <v>Last Modified By</v>
      </c>
      <c r="AI74" t="str">
        <f t="shared" si="50"/>
        <v>String</v>
      </c>
      <c r="AJ74">
        <f t="shared" si="51"/>
        <v>18</v>
      </c>
      <c r="AK74">
        <f t="shared" si="52"/>
        <v>0</v>
      </c>
      <c r="AL74">
        <f t="shared" si="53"/>
        <v>0</v>
      </c>
    </row>
    <row r="75" spans="1:38" x14ac:dyDescent="0.25">
      <c r="L75" t="s">
        <v>1164</v>
      </c>
      <c r="M75" t="s">
        <v>1300</v>
      </c>
      <c r="N75" t="s">
        <v>1148</v>
      </c>
      <c r="O75" t="s">
        <v>904</v>
      </c>
      <c r="P75" t="str">
        <f t="shared" si="40"/>
        <v>LLC_BI__Covenant2__c</v>
      </c>
      <c r="Q75" t="str">
        <f t="shared" si="41"/>
        <v>Covenant_ChangeType</v>
      </c>
      <c r="R75" t="s">
        <v>1148</v>
      </c>
      <c r="S75">
        <v>15</v>
      </c>
      <c r="T75" t="str">
        <f>IF($O75="","",O75)</f>
        <v>N</v>
      </c>
      <c r="U75" t="str">
        <f>IF($I75="","",I75)</f>
        <v/>
      </c>
      <c r="V75" t="str">
        <f>IF(Q75= "", "", IF(F75="Picklist", "Y", "N"))</f>
        <v>N</v>
      </c>
      <c r="W75" t="str">
        <f t="shared" si="42"/>
        <v>LLC_BI__Covenant2__c</v>
      </c>
      <c r="X75" t="str">
        <f t="shared" si="43"/>
        <v>Covenant_ChangeType</v>
      </c>
      <c r="Y75" t="str">
        <f t="shared" si="44"/>
        <v>String</v>
      </c>
      <c r="Z75">
        <f t="shared" si="45"/>
        <v>15</v>
      </c>
      <c r="AA75" t="str">
        <f t="shared" si="46"/>
        <v>N</v>
      </c>
      <c r="AB75" t="str">
        <f t="shared" si="47"/>
        <v/>
      </c>
      <c r="AG75" t="str">
        <f t="shared" si="48"/>
        <v>LLC_BI__Covenant2__c</v>
      </c>
      <c r="AH75" t="str">
        <f t="shared" si="49"/>
        <v>Covenant_ChangeType</v>
      </c>
      <c r="AI75" t="str">
        <f t="shared" si="50"/>
        <v>String</v>
      </c>
      <c r="AJ75">
        <f t="shared" si="51"/>
        <v>15</v>
      </c>
      <c r="AK75" t="str">
        <f t="shared" si="52"/>
        <v>N</v>
      </c>
      <c r="AL75" t="str">
        <f t="shared" si="53"/>
        <v/>
      </c>
    </row>
    <row r="76" spans="1:38" x14ac:dyDescent="0.25">
      <c r="L76" t="s">
        <v>1164</v>
      </c>
      <c r="M76" t="s">
        <v>1162</v>
      </c>
      <c r="N76" t="s">
        <v>1148</v>
      </c>
      <c r="O76" t="s">
        <v>904</v>
      </c>
      <c r="P76" t="str">
        <f t="shared" si="40"/>
        <v>LLC_BI__Covenant2__c</v>
      </c>
      <c r="Q76" t="str">
        <f t="shared" si="41"/>
        <v>Covenant_CommitNumber</v>
      </c>
      <c r="R76" t="s">
        <v>1148</v>
      </c>
      <c r="S76">
        <v>18</v>
      </c>
      <c r="T76" t="str">
        <f>IF($O76="","",O76)</f>
        <v>N</v>
      </c>
      <c r="U76" t="str">
        <f>IF($I76="","",I76)</f>
        <v/>
      </c>
      <c r="V76" t="str">
        <f>IF(Q76= "", "", IF(F76="Picklist", "Y", "N"))</f>
        <v>N</v>
      </c>
      <c r="W76" t="str">
        <f t="shared" si="42"/>
        <v>LLC_BI__Covenant2__c</v>
      </c>
      <c r="X76" t="str">
        <f t="shared" si="43"/>
        <v>Covenant_CommitNumber</v>
      </c>
      <c r="Y76" t="str">
        <f t="shared" si="44"/>
        <v>String</v>
      </c>
      <c r="Z76">
        <f t="shared" si="45"/>
        <v>18</v>
      </c>
      <c r="AA76" t="str">
        <f t="shared" si="46"/>
        <v>N</v>
      </c>
      <c r="AB76" t="str">
        <f t="shared" si="47"/>
        <v/>
      </c>
      <c r="AG76" t="str">
        <f t="shared" si="48"/>
        <v>LLC_BI__Covenant2__c</v>
      </c>
      <c r="AH76" t="str">
        <f t="shared" si="49"/>
        <v>Covenant_CommitNumber</v>
      </c>
      <c r="AI76" t="str">
        <f t="shared" si="50"/>
        <v>String</v>
      </c>
      <c r="AJ76">
        <f t="shared" si="51"/>
        <v>18</v>
      </c>
      <c r="AK76" t="str">
        <f t="shared" si="52"/>
        <v>N</v>
      </c>
      <c r="AL76" t="str">
        <f t="shared" si="53"/>
        <v/>
      </c>
    </row>
    <row r="77" spans="1:38" x14ac:dyDescent="0.25">
      <c r="L77" t="str">
        <f t="shared" ref="L77:L108" si="54">IF(B77="","",B77)</f>
        <v/>
      </c>
      <c r="M77" t="str">
        <f t="shared" ref="M77:M108" si="55">IF(D77="","",C77)</f>
        <v/>
      </c>
      <c r="P77" t="str">
        <f t="shared" si="40"/>
        <v/>
      </c>
      <c r="Q77" t="str">
        <f t="shared" si="41"/>
        <v/>
      </c>
      <c r="W77" t="str">
        <f t="shared" si="42"/>
        <v/>
      </c>
      <c r="X77" t="str">
        <f t="shared" si="43"/>
        <v/>
      </c>
      <c r="Y77">
        <f t="shared" si="44"/>
        <v>0</v>
      </c>
      <c r="Z77" t="str">
        <f t="shared" si="45"/>
        <v/>
      </c>
      <c r="AA77">
        <f t="shared" si="46"/>
        <v>0</v>
      </c>
      <c r="AB77">
        <f t="shared" si="47"/>
        <v>0</v>
      </c>
      <c r="AG77" t="str">
        <f t="shared" si="48"/>
        <v/>
      </c>
      <c r="AH77" t="str">
        <f t="shared" si="49"/>
        <v/>
      </c>
      <c r="AI77">
        <f t="shared" si="50"/>
        <v>0</v>
      </c>
      <c r="AJ77" t="str">
        <f t="shared" si="51"/>
        <v/>
      </c>
      <c r="AK77">
        <f t="shared" si="52"/>
        <v>0</v>
      </c>
      <c r="AL77">
        <f t="shared" si="53"/>
        <v>0</v>
      </c>
    </row>
    <row r="78" spans="1:38" x14ac:dyDescent="0.25">
      <c r="A78" t="s">
        <v>1298</v>
      </c>
      <c r="B78" t="s">
        <v>1299</v>
      </c>
      <c r="C78" t="s">
        <v>1169</v>
      </c>
      <c r="D78" t="s">
        <v>1170</v>
      </c>
      <c r="E78" t="s">
        <v>1301</v>
      </c>
      <c r="F78" t="s">
        <v>913</v>
      </c>
      <c r="G78" t="s">
        <v>1153</v>
      </c>
      <c r="J78" t="s">
        <v>904</v>
      </c>
      <c r="L78" t="str">
        <f t="shared" si="54"/>
        <v>LLC_BI__Covenant_Compliance2__c</v>
      </c>
      <c r="M78" t="str">
        <f t="shared" si="55"/>
        <v>Action</v>
      </c>
      <c r="P78" t="str">
        <f t="shared" si="40"/>
        <v>LLC_BI__Covenant_Compliance2__c</v>
      </c>
      <c r="Q78" t="str">
        <f t="shared" si="41"/>
        <v>Action</v>
      </c>
      <c r="R78" t="s">
        <v>1148</v>
      </c>
      <c r="S78">
        <v>255</v>
      </c>
      <c r="T78" t="str">
        <f>IF($O78="","",O78)</f>
        <v/>
      </c>
      <c r="U78" t="str">
        <f>IF($O78="","",P78)</f>
        <v/>
      </c>
      <c r="V78" t="str">
        <f>IF(Q78= "", "", IF(F78="Picklist", "Y", "N"))</f>
        <v>Y</v>
      </c>
      <c r="W78" t="str">
        <f t="shared" si="42"/>
        <v>LLC_BI__Covenant_Compliance2__c</v>
      </c>
      <c r="X78" t="str">
        <f t="shared" si="43"/>
        <v>Action</v>
      </c>
      <c r="Y78" t="str">
        <f t="shared" si="44"/>
        <v>String</v>
      </c>
      <c r="Z78">
        <f t="shared" si="45"/>
        <v>255</v>
      </c>
      <c r="AA78" t="str">
        <f t="shared" si="46"/>
        <v/>
      </c>
      <c r="AB78" t="str">
        <f t="shared" si="47"/>
        <v/>
      </c>
      <c r="AG78" t="str">
        <f t="shared" si="48"/>
        <v>LLC_BI__Covenant_Compliance2__c</v>
      </c>
      <c r="AH78" t="str">
        <f t="shared" si="49"/>
        <v>Action</v>
      </c>
      <c r="AI78" t="str">
        <f t="shared" si="50"/>
        <v>String</v>
      </c>
      <c r="AJ78">
        <f t="shared" si="51"/>
        <v>255</v>
      </c>
      <c r="AK78" t="str">
        <f t="shared" si="52"/>
        <v/>
      </c>
      <c r="AL78" t="str">
        <f t="shared" si="53"/>
        <v/>
      </c>
    </row>
    <row r="79" spans="1:38" x14ac:dyDescent="0.25">
      <c r="A79" t="s">
        <v>1298</v>
      </c>
      <c r="B79" t="s">
        <v>1299</v>
      </c>
      <c r="C79" t="s">
        <v>1302</v>
      </c>
      <c r="D79" t="s">
        <v>1303</v>
      </c>
      <c r="E79" t="s">
        <v>1304</v>
      </c>
      <c r="F79" t="s">
        <v>27</v>
      </c>
      <c r="J79" t="s">
        <v>904</v>
      </c>
      <c r="L79" t="str">
        <f t="shared" si="54"/>
        <v>LLC_BI__Covenant_Compliance2__c</v>
      </c>
      <c r="M79" t="str">
        <f t="shared" si="55"/>
        <v>Approval Date</v>
      </c>
      <c r="N79" t="s">
        <v>158</v>
      </c>
      <c r="P79" t="str">
        <f t="shared" si="40"/>
        <v>LLC_BI__Covenant_Compliance2__c</v>
      </c>
      <c r="Q79" t="str">
        <f t="shared" si="41"/>
        <v>Approval Date</v>
      </c>
      <c r="R79" t="s">
        <v>27</v>
      </c>
      <c r="W79" t="str">
        <f t="shared" si="42"/>
        <v>LLC_BI__Covenant_Compliance2__c</v>
      </c>
      <c r="X79" t="str">
        <f t="shared" si="43"/>
        <v>Approval Date</v>
      </c>
      <c r="Y79" t="str">
        <f t="shared" si="44"/>
        <v>Date</v>
      </c>
      <c r="Z79" t="str">
        <f t="shared" si="45"/>
        <v/>
      </c>
      <c r="AA79">
        <f t="shared" si="46"/>
        <v>0</v>
      </c>
      <c r="AB79">
        <f t="shared" si="47"/>
        <v>0</v>
      </c>
      <c r="AG79" t="str">
        <f t="shared" si="48"/>
        <v>LLC_BI__Covenant_Compliance2__c</v>
      </c>
      <c r="AH79" t="str">
        <f t="shared" si="49"/>
        <v>Approval Date</v>
      </c>
      <c r="AI79" t="str">
        <f t="shared" si="50"/>
        <v>Date</v>
      </c>
      <c r="AJ79" t="str">
        <f t="shared" si="51"/>
        <v/>
      </c>
      <c r="AK79">
        <f t="shared" si="52"/>
        <v>0</v>
      </c>
      <c r="AL79">
        <f t="shared" si="53"/>
        <v>0</v>
      </c>
    </row>
    <row r="80" spans="1:38" x14ac:dyDescent="0.25">
      <c r="A80" t="s">
        <v>1298</v>
      </c>
      <c r="B80" t="s">
        <v>1299</v>
      </c>
      <c r="C80" t="s">
        <v>1305</v>
      </c>
      <c r="D80" t="s">
        <v>1306</v>
      </c>
      <c r="E80" t="s">
        <v>1307</v>
      </c>
      <c r="F80" t="s">
        <v>908</v>
      </c>
      <c r="G80" t="s">
        <v>1146</v>
      </c>
      <c r="I80" t="s">
        <v>1150</v>
      </c>
      <c r="J80" t="s">
        <v>904</v>
      </c>
      <c r="L80" t="str">
        <f t="shared" si="54"/>
        <v>LLC_BI__Covenant_Compliance2__c</v>
      </c>
      <c r="M80" t="str">
        <f t="shared" si="55"/>
        <v>Approved By</v>
      </c>
      <c r="N80" t="s">
        <v>1148</v>
      </c>
      <c r="O80" t="s">
        <v>903</v>
      </c>
      <c r="P80" t="str">
        <f t="shared" si="40"/>
        <v>LLC_BI__Covenant_Compliance2__c</v>
      </c>
      <c r="Q80" t="str">
        <f t="shared" si="41"/>
        <v>Approved By</v>
      </c>
      <c r="R80" t="s">
        <v>1148</v>
      </c>
      <c r="S80">
        <v>18</v>
      </c>
      <c r="W80" t="str">
        <f t="shared" si="42"/>
        <v>LLC_BI__Covenant_Compliance2__c</v>
      </c>
      <c r="X80" t="str">
        <f t="shared" si="43"/>
        <v>Approved By</v>
      </c>
      <c r="Y80" t="str">
        <f t="shared" si="44"/>
        <v>String</v>
      </c>
      <c r="Z80">
        <f t="shared" si="45"/>
        <v>18</v>
      </c>
      <c r="AA80">
        <f t="shared" si="46"/>
        <v>0</v>
      </c>
      <c r="AB80">
        <f t="shared" si="47"/>
        <v>0</v>
      </c>
      <c r="AG80" t="str">
        <f t="shared" si="48"/>
        <v>LLC_BI__Covenant_Compliance2__c</v>
      </c>
      <c r="AH80" t="str">
        <f t="shared" si="49"/>
        <v>Approved By</v>
      </c>
      <c r="AI80" t="str">
        <f t="shared" si="50"/>
        <v>String</v>
      </c>
      <c r="AJ80">
        <f t="shared" si="51"/>
        <v>18</v>
      </c>
      <c r="AK80">
        <f t="shared" si="52"/>
        <v>0</v>
      </c>
      <c r="AL80">
        <f t="shared" si="53"/>
        <v>0</v>
      </c>
    </row>
    <row r="81" spans="1:38" x14ac:dyDescent="0.25">
      <c r="A81" t="s">
        <v>1298</v>
      </c>
      <c r="B81" t="s">
        <v>1299</v>
      </c>
      <c r="C81" t="s">
        <v>1308</v>
      </c>
      <c r="D81" t="s">
        <v>1309</v>
      </c>
      <c r="F81" t="s">
        <v>908</v>
      </c>
      <c r="G81" t="s">
        <v>1146</v>
      </c>
      <c r="I81" t="s">
        <v>1150</v>
      </c>
      <c r="J81" t="s">
        <v>904</v>
      </c>
      <c r="L81" t="str">
        <f t="shared" si="54"/>
        <v>LLC_BI__Covenant_Compliance2__c</v>
      </c>
      <c r="M81" t="str">
        <f t="shared" si="55"/>
        <v>Approver</v>
      </c>
      <c r="N81" t="s">
        <v>1148</v>
      </c>
      <c r="O81" t="s">
        <v>903</v>
      </c>
      <c r="P81" t="str">
        <f t="shared" si="40"/>
        <v>LLC_BI__Covenant_Compliance2__c</v>
      </c>
      <c r="Q81" t="str">
        <f t="shared" si="41"/>
        <v>Approver</v>
      </c>
      <c r="R81" t="s">
        <v>1148</v>
      </c>
      <c r="S81">
        <v>18</v>
      </c>
      <c r="W81" t="str">
        <f t="shared" si="42"/>
        <v>LLC_BI__Covenant_Compliance2__c</v>
      </c>
      <c r="X81" t="str">
        <f t="shared" si="43"/>
        <v>Approver</v>
      </c>
      <c r="Y81" t="str">
        <f t="shared" si="44"/>
        <v>String</v>
      </c>
      <c r="Z81">
        <f t="shared" si="45"/>
        <v>18</v>
      </c>
      <c r="AA81">
        <f t="shared" si="46"/>
        <v>0</v>
      </c>
      <c r="AB81">
        <f t="shared" si="47"/>
        <v>0</v>
      </c>
      <c r="AG81" t="str">
        <f t="shared" si="48"/>
        <v>LLC_BI__Covenant_Compliance2__c</v>
      </c>
      <c r="AH81" t="str">
        <f t="shared" si="49"/>
        <v>Approver</v>
      </c>
      <c r="AI81" t="str">
        <f t="shared" si="50"/>
        <v>String</v>
      </c>
      <c r="AJ81">
        <f t="shared" si="51"/>
        <v>18</v>
      </c>
      <c r="AK81">
        <f t="shared" si="52"/>
        <v>0</v>
      </c>
      <c r="AL81">
        <f t="shared" si="53"/>
        <v>0</v>
      </c>
    </row>
    <row r="82" spans="1:38" x14ac:dyDescent="0.25">
      <c r="A82" t="s">
        <v>1298</v>
      </c>
      <c r="B82" t="s">
        <v>1299</v>
      </c>
      <c r="C82" t="s">
        <v>1310</v>
      </c>
      <c r="D82" t="s">
        <v>1311</v>
      </c>
      <c r="E82" t="s">
        <v>1312</v>
      </c>
      <c r="F82" t="s">
        <v>938</v>
      </c>
      <c r="G82" t="s">
        <v>1146</v>
      </c>
      <c r="I82" t="s">
        <v>1150</v>
      </c>
      <c r="J82" t="s">
        <v>904</v>
      </c>
      <c r="L82" t="str">
        <f t="shared" si="54"/>
        <v>LLC_BI__Covenant_Compliance2__c</v>
      </c>
      <c r="M82" t="str">
        <f t="shared" si="55"/>
        <v>Associated Spread Statement Period</v>
      </c>
      <c r="N82" t="s">
        <v>1148</v>
      </c>
      <c r="O82" t="s">
        <v>903</v>
      </c>
      <c r="P82" t="str">
        <f t="shared" si="40"/>
        <v>LLC_BI__Covenant_Compliance2__c</v>
      </c>
      <c r="Q82" t="str">
        <f t="shared" si="41"/>
        <v>Associated Spread Statement Period</v>
      </c>
      <c r="R82" t="s">
        <v>1148</v>
      </c>
      <c r="S82">
        <v>18</v>
      </c>
      <c r="W82" t="str">
        <f t="shared" si="42"/>
        <v>LLC_BI__Covenant_Compliance2__c</v>
      </c>
      <c r="X82" t="str">
        <f t="shared" si="43"/>
        <v>Associated Spread Statement Period</v>
      </c>
      <c r="Y82" t="str">
        <f t="shared" si="44"/>
        <v>String</v>
      </c>
      <c r="Z82">
        <f t="shared" si="45"/>
        <v>18</v>
      </c>
      <c r="AA82">
        <f t="shared" si="46"/>
        <v>0</v>
      </c>
      <c r="AB82">
        <f t="shared" si="47"/>
        <v>0</v>
      </c>
      <c r="AG82" t="str">
        <f t="shared" si="48"/>
        <v>LLC_BI__Covenant_Compliance2__c</v>
      </c>
      <c r="AH82" t="str">
        <f t="shared" si="49"/>
        <v>Associated Spread Statement Period</v>
      </c>
      <c r="AI82" t="str">
        <f t="shared" si="50"/>
        <v>String</v>
      </c>
      <c r="AJ82">
        <f t="shared" si="51"/>
        <v>18</v>
      </c>
      <c r="AK82">
        <f t="shared" si="52"/>
        <v>0</v>
      </c>
      <c r="AL82">
        <f t="shared" si="53"/>
        <v>0</v>
      </c>
    </row>
    <row r="83" spans="1:38" x14ac:dyDescent="0.25">
      <c r="A83" t="s">
        <v>1298</v>
      </c>
      <c r="B83" t="s">
        <v>1299</v>
      </c>
      <c r="C83" t="s">
        <v>1313</v>
      </c>
      <c r="D83" t="s">
        <v>1314</v>
      </c>
      <c r="E83" t="s">
        <v>1315</v>
      </c>
      <c r="F83" t="s">
        <v>913</v>
      </c>
      <c r="G83" t="s">
        <v>1153</v>
      </c>
      <c r="J83" t="s">
        <v>904</v>
      </c>
      <c r="L83" t="str">
        <f t="shared" si="54"/>
        <v>LLC_BI__Covenant_Compliance2__c</v>
      </c>
      <c r="M83" t="str">
        <f t="shared" si="55"/>
        <v>Associated Statement Period Status</v>
      </c>
      <c r="P83" t="str">
        <f t="shared" si="40"/>
        <v>LLC_BI__Covenant_Compliance2__c</v>
      </c>
      <c r="Q83" t="str">
        <f t="shared" si="41"/>
        <v>Associated Statement Period Status</v>
      </c>
      <c r="R83" t="s">
        <v>1148</v>
      </c>
      <c r="S83">
        <v>255</v>
      </c>
      <c r="T83" t="str">
        <f>IF($O83="","",O83)</f>
        <v/>
      </c>
      <c r="U83" t="str">
        <f>IF($O83="","",P83)</f>
        <v/>
      </c>
      <c r="V83" t="str">
        <f>IF(Q83= "", "", IF(F83="Picklist", "Y", "N"))</f>
        <v>Y</v>
      </c>
      <c r="W83" t="str">
        <f t="shared" si="42"/>
        <v>LLC_BI__Covenant_Compliance2__c</v>
      </c>
      <c r="X83" t="str">
        <f t="shared" si="43"/>
        <v>Associated Statement Period Status</v>
      </c>
      <c r="Y83" t="str">
        <f t="shared" si="44"/>
        <v>String</v>
      </c>
      <c r="Z83">
        <f t="shared" si="45"/>
        <v>255</v>
      </c>
      <c r="AA83" t="str">
        <f t="shared" si="46"/>
        <v/>
      </c>
      <c r="AB83" t="str">
        <f t="shared" si="47"/>
        <v/>
      </c>
      <c r="AG83" t="str">
        <f t="shared" si="48"/>
        <v>LLC_BI__Covenant_Compliance2__c</v>
      </c>
      <c r="AH83" t="str">
        <f t="shared" si="49"/>
        <v>Associated Statement Period Status</v>
      </c>
      <c r="AI83" t="str">
        <f t="shared" si="50"/>
        <v>String</v>
      </c>
      <c r="AJ83">
        <f t="shared" si="51"/>
        <v>255</v>
      </c>
      <c r="AK83" t="str">
        <f t="shared" si="52"/>
        <v/>
      </c>
      <c r="AL83" t="str">
        <f t="shared" si="53"/>
        <v/>
      </c>
    </row>
    <row r="84" spans="1:38" x14ac:dyDescent="0.25">
      <c r="A84" t="s">
        <v>1298</v>
      </c>
      <c r="B84" t="s">
        <v>1299</v>
      </c>
      <c r="C84" t="s">
        <v>1316</v>
      </c>
      <c r="D84" t="s">
        <v>1317</v>
      </c>
      <c r="E84" t="s">
        <v>1318</v>
      </c>
      <c r="F84" t="s">
        <v>913</v>
      </c>
      <c r="G84" t="s">
        <v>1153</v>
      </c>
      <c r="J84" t="s">
        <v>904</v>
      </c>
      <c r="L84" t="str">
        <f t="shared" si="54"/>
        <v>LLC_BI__Covenant_Compliance2__c</v>
      </c>
      <c r="M84" t="str">
        <f t="shared" si="55"/>
        <v>Automated Testing Status</v>
      </c>
      <c r="P84" t="str">
        <f t="shared" si="40"/>
        <v>LLC_BI__Covenant_Compliance2__c</v>
      </c>
      <c r="Q84" t="str">
        <f t="shared" si="41"/>
        <v>Automated Testing Status</v>
      </c>
      <c r="R84" t="s">
        <v>1148</v>
      </c>
      <c r="S84">
        <v>255</v>
      </c>
      <c r="T84" t="str">
        <f>IF($O84="","",O84)</f>
        <v/>
      </c>
      <c r="U84" t="str">
        <f>IF($O84="","",P84)</f>
        <v/>
      </c>
      <c r="V84" t="str">
        <f>IF(Q84= "", "", IF(F84="Picklist", "Y", "N"))</f>
        <v>Y</v>
      </c>
      <c r="W84" t="str">
        <f t="shared" si="42"/>
        <v>LLC_BI__Covenant_Compliance2__c</v>
      </c>
      <c r="X84" t="str">
        <f t="shared" si="43"/>
        <v>Automated Testing Status</v>
      </c>
      <c r="Y84" t="str">
        <f t="shared" si="44"/>
        <v>String</v>
      </c>
      <c r="Z84">
        <f t="shared" si="45"/>
        <v>255</v>
      </c>
      <c r="AA84" t="str">
        <f t="shared" si="46"/>
        <v/>
      </c>
      <c r="AB84" t="str">
        <f t="shared" si="47"/>
        <v/>
      </c>
      <c r="AG84" t="str">
        <f t="shared" si="48"/>
        <v>LLC_BI__Covenant_Compliance2__c</v>
      </c>
      <c r="AH84" t="str">
        <f t="shared" si="49"/>
        <v>Automated Testing Status</v>
      </c>
      <c r="AI84" t="str">
        <f t="shared" si="50"/>
        <v>String</v>
      </c>
      <c r="AJ84">
        <f t="shared" si="51"/>
        <v>255</v>
      </c>
      <c r="AK84" t="str">
        <f t="shared" si="52"/>
        <v/>
      </c>
      <c r="AL84" t="str">
        <f t="shared" si="53"/>
        <v/>
      </c>
    </row>
    <row r="85" spans="1:38" x14ac:dyDescent="0.25">
      <c r="A85" t="s">
        <v>1298</v>
      </c>
      <c r="B85" t="s">
        <v>1299</v>
      </c>
      <c r="C85" t="s">
        <v>237</v>
      </c>
      <c r="D85" t="s">
        <v>236</v>
      </c>
      <c r="E85" t="s">
        <v>1319</v>
      </c>
      <c r="F85" t="s">
        <v>1320</v>
      </c>
      <c r="G85">
        <v>1300</v>
      </c>
      <c r="H85" t="s">
        <v>903</v>
      </c>
      <c r="J85" t="s">
        <v>904</v>
      </c>
      <c r="K85" t="s">
        <v>1321</v>
      </c>
      <c r="L85" t="str">
        <f t="shared" si="54"/>
        <v>LLC_BI__Covenant_Compliance2__c</v>
      </c>
      <c r="M85" t="str">
        <f t="shared" si="55"/>
        <v>Bundle</v>
      </c>
      <c r="N85" t="s">
        <v>1148</v>
      </c>
      <c r="O85" t="s">
        <v>903</v>
      </c>
      <c r="P85" t="str">
        <f t="shared" si="40"/>
        <v>LLC_BI__Covenant_Compliance2__c</v>
      </c>
      <c r="Q85" t="str">
        <f t="shared" si="41"/>
        <v>Bundle</v>
      </c>
      <c r="R85" t="s">
        <v>1148</v>
      </c>
      <c r="S85">
        <v>1300</v>
      </c>
      <c r="T85" t="str">
        <f>J85</f>
        <v>N</v>
      </c>
      <c r="W85" t="str">
        <f t="shared" si="42"/>
        <v>LLC_BI__Covenant_Compliance2__c</v>
      </c>
      <c r="X85" t="str">
        <f t="shared" si="43"/>
        <v>Bundle</v>
      </c>
      <c r="Y85" t="str">
        <f t="shared" si="44"/>
        <v>String</v>
      </c>
      <c r="Z85">
        <f t="shared" si="45"/>
        <v>1300</v>
      </c>
      <c r="AA85" t="str">
        <f t="shared" si="46"/>
        <v>N</v>
      </c>
      <c r="AB85">
        <f t="shared" si="47"/>
        <v>0</v>
      </c>
      <c r="AG85" t="str">
        <f t="shared" si="48"/>
        <v>LLC_BI__Covenant_Compliance2__c</v>
      </c>
      <c r="AH85" t="str">
        <f t="shared" si="49"/>
        <v>Bundle</v>
      </c>
      <c r="AI85" t="str">
        <f t="shared" si="50"/>
        <v>String</v>
      </c>
      <c r="AJ85">
        <f t="shared" si="51"/>
        <v>1300</v>
      </c>
      <c r="AK85" t="str">
        <f t="shared" si="52"/>
        <v>N</v>
      </c>
      <c r="AL85">
        <f t="shared" si="53"/>
        <v>0</v>
      </c>
    </row>
    <row r="86" spans="1:38" x14ac:dyDescent="0.25">
      <c r="A86" t="s">
        <v>1298</v>
      </c>
      <c r="B86" t="s">
        <v>1299</v>
      </c>
      <c r="C86" t="s">
        <v>1174</v>
      </c>
      <c r="D86" t="s">
        <v>1175</v>
      </c>
      <c r="E86" t="s">
        <v>1322</v>
      </c>
      <c r="F86" t="s">
        <v>1323</v>
      </c>
      <c r="G86">
        <v>32768</v>
      </c>
      <c r="J86" t="s">
        <v>904</v>
      </c>
      <c r="L86" t="str">
        <f t="shared" si="54"/>
        <v>LLC_BI__Covenant_Compliance2__c</v>
      </c>
      <c r="M86" t="str">
        <f t="shared" si="55"/>
        <v>Comments</v>
      </c>
      <c r="N86" t="s">
        <v>1148</v>
      </c>
      <c r="O86" t="s">
        <v>903</v>
      </c>
      <c r="P86" t="str">
        <f t="shared" si="40"/>
        <v>LLC_BI__Covenant_Compliance2__c</v>
      </c>
      <c r="Q86" t="str">
        <f t="shared" si="41"/>
        <v>Comments</v>
      </c>
      <c r="R86" t="s">
        <v>1148</v>
      </c>
      <c r="S86">
        <v>255</v>
      </c>
      <c r="T86" t="str">
        <f>IF($H86="","",O86)</f>
        <v/>
      </c>
      <c r="U86" t="str">
        <f>IF($I86="","",I86)</f>
        <v/>
      </c>
      <c r="V86" t="str">
        <f>IF(Q86= "", "", IF(F86="Picklist", "Y", "N"))</f>
        <v>N</v>
      </c>
      <c r="W86" t="str">
        <f t="shared" si="42"/>
        <v>LLC_BI__Covenant_Compliance2__c</v>
      </c>
      <c r="X86" t="str">
        <f t="shared" si="43"/>
        <v>Comments</v>
      </c>
      <c r="Y86" t="str">
        <f t="shared" si="44"/>
        <v>String</v>
      </c>
      <c r="Z86">
        <f t="shared" si="45"/>
        <v>255</v>
      </c>
      <c r="AA86" t="str">
        <f t="shared" si="46"/>
        <v/>
      </c>
      <c r="AB86" t="str">
        <f t="shared" si="47"/>
        <v/>
      </c>
      <c r="AG86" t="str">
        <f t="shared" si="48"/>
        <v>LLC_BI__Covenant_Compliance2__c</v>
      </c>
      <c r="AH86" t="str">
        <f t="shared" si="49"/>
        <v>Comments</v>
      </c>
      <c r="AI86" t="str">
        <f t="shared" si="50"/>
        <v>String</v>
      </c>
      <c r="AJ86">
        <f t="shared" si="51"/>
        <v>255</v>
      </c>
      <c r="AK86" t="str">
        <f t="shared" si="52"/>
        <v/>
      </c>
      <c r="AL86" t="str">
        <f t="shared" si="53"/>
        <v/>
      </c>
    </row>
    <row r="87" spans="1:38" x14ac:dyDescent="0.25">
      <c r="A87" t="s">
        <v>1298</v>
      </c>
      <c r="B87" t="s">
        <v>1299</v>
      </c>
      <c r="C87" t="s">
        <v>1324</v>
      </c>
      <c r="D87" t="s">
        <v>1325</v>
      </c>
      <c r="E87" t="s">
        <v>1326</v>
      </c>
      <c r="F87" t="s">
        <v>1327</v>
      </c>
      <c r="G87">
        <v>18</v>
      </c>
      <c r="H87" t="s">
        <v>904</v>
      </c>
      <c r="J87" t="s">
        <v>904</v>
      </c>
      <c r="L87" t="str">
        <f t="shared" si="54"/>
        <v>LLC_BI__Covenant_Compliance2__c</v>
      </c>
      <c r="M87" t="str">
        <f t="shared" si="55"/>
        <v>Covenant</v>
      </c>
      <c r="P87" t="str">
        <f t="shared" si="40"/>
        <v>LLC_BI__Covenant_Compliance2__c</v>
      </c>
      <c r="Q87" t="str">
        <f t="shared" si="41"/>
        <v>Covenant</v>
      </c>
      <c r="W87" t="str">
        <f t="shared" si="42"/>
        <v>LLC_BI__Covenant_Compliance2__c</v>
      </c>
      <c r="X87" t="str">
        <f t="shared" si="43"/>
        <v>Covenant</v>
      </c>
      <c r="Y87">
        <f t="shared" si="44"/>
        <v>0</v>
      </c>
      <c r="Z87" t="str">
        <f t="shared" si="45"/>
        <v/>
      </c>
      <c r="AA87">
        <f t="shared" si="46"/>
        <v>0</v>
      </c>
      <c r="AB87">
        <f t="shared" si="47"/>
        <v>0</v>
      </c>
      <c r="AG87" t="str">
        <f t="shared" si="48"/>
        <v>LLC_BI__Covenant_Compliance2__c</v>
      </c>
      <c r="AH87" t="str">
        <f t="shared" si="49"/>
        <v>Covenant</v>
      </c>
      <c r="AI87">
        <f t="shared" si="50"/>
        <v>0</v>
      </c>
      <c r="AJ87" t="str">
        <f t="shared" si="51"/>
        <v/>
      </c>
      <c r="AK87">
        <f t="shared" si="52"/>
        <v>0</v>
      </c>
      <c r="AL87">
        <f t="shared" si="53"/>
        <v>0</v>
      </c>
    </row>
    <row r="88" spans="1:38" x14ac:dyDescent="0.25">
      <c r="A88" t="s">
        <v>1298</v>
      </c>
      <c r="B88" t="s">
        <v>1299</v>
      </c>
      <c r="C88" t="s">
        <v>1328</v>
      </c>
      <c r="D88" t="s">
        <v>1329</v>
      </c>
      <c r="E88" t="s">
        <v>1330</v>
      </c>
      <c r="F88" t="s">
        <v>925</v>
      </c>
      <c r="G88">
        <v>255</v>
      </c>
      <c r="J88" t="s">
        <v>904</v>
      </c>
      <c r="L88" t="str">
        <f t="shared" si="54"/>
        <v>LLC_BI__Covenant_Compliance2__c</v>
      </c>
      <c r="M88" t="str">
        <f t="shared" si="55"/>
        <v>Covenant Compliance Indicator Value</v>
      </c>
      <c r="N88" t="s">
        <v>1148</v>
      </c>
      <c r="O88" t="s">
        <v>903</v>
      </c>
      <c r="P88" t="str">
        <f t="shared" si="40"/>
        <v>LLC_BI__Covenant_Compliance2__c</v>
      </c>
      <c r="Q88" t="str">
        <f t="shared" si="41"/>
        <v>Covenant Compliance Indicator Value</v>
      </c>
      <c r="R88" t="s">
        <v>1148</v>
      </c>
      <c r="S88">
        <v>255</v>
      </c>
      <c r="T88" t="str">
        <f>IF($H88="","",O88)</f>
        <v/>
      </c>
      <c r="U88" t="str">
        <f>IF($I88="","",I88)</f>
        <v/>
      </c>
      <c r="V88" t="str">
        <f>IF(Q88= "", "", IF(F88="Picklist", "Y", "N"))</f>
        <v>N</v>
      </c>
      <c r="W88" t="str">
        <f t="shared" si="42"/>
        <v>LLC_BI__Covenant_Compliance2__c</v>
      </c>
      <c r="X88" t="str">
        <f t="shared" si="43"/>
        <v>Covenant Compliance Indicator Value</v>
      </c>
      <c r="Y88" t="str">
        <f t="shared" si="44"/>
        <v>String</v>
      </c>
      <c r="Z88">
        <f t="shared" si="45"/>
        <v>255</v>
      </c>
      <c r="AA88" t="str">
        <f t="shared" si="46"/>
        <v/>
      </c>
      <c r="AB88" t="str">
        <f t="shared" si="47"/>
        <v/>
      </c>
      <c r="AG88" t="str">
        <f t="shared" si="48"/>
        <v>LLC_BI__Covenant_Compliance2__c</v>
      </c>
      <c r="AH88" t="str">
        <f t="shared" si="49"/>
        <v>Covenant Compliance Indicator Value</v>
      </c>
      <c r="AI88" t="str">
        <f t="shared" si="50"/>
        <v>String</v>
      </c>
      <c r="AJ88">
        <f t="shared" si="51"/>
        <v>255</v>
      </c>
      <c r="AK88" t="str">
        <f t="shared" si="52"/>
        <v/>
      </c>
      <c r="AL88" t="str">
        <f t="shared" si="53"/>
        <v/>
      </c>
    </row>
    <row r="89" spans="1:38" x14ac:dyDescent="0.25">
      <c r="A89" t="s">
        <v>1298</v>
      </c>
      <c r="B89" t="s">
        <v>1299</v>
      </c>
      <c r="C89" t="s">
        <v>1331</v>
      </c>
      <c r="D89" t="s">
        <v>1332</v>
      </c>
      <c r="E89" t="s">
        <v>1333</v>
      </c>
      <c r="F89" t="s">
        <v>1203</v>
      </c>
      <c r="G89" t="s">
        <v>1334</v>
      </c>
      <c r="J89" t="s">
        <v>904</v>
      </c>
      <c r="L89" t="str">
        <f t="shared" si="54"/>
        <v>LLC_BI__Covenant_Compliance2__c</v>
      </c>
      <c r="M89" t="str">
        <f t="shared" si="55"/>
        <v>Denominator</v>
      </c>
      <c r="N89" t="s">
        <v>1205</v>
      </c>
      <c r="P89" t="str">
        <f t="shared" si="40"/>
        <v>LLC_BI__Covenant_Compliance2__c</v>
      </c>
      <c r="Q89" t="str">
        <f t="shared" si="41"/>
        <v>Denominator</v>
      </c>
      <c r="R89" t="s">
        <v>1206</v>
      </c>
      <c r="S89" t="str">
        <f>G89</f>
        <v>12, 2</v>
      </c>
      <c r="T89">
        <f>H89</f>
        <v>0</v>
      </c>
      <c r="U89">
        <f>I89</f>
        <v>0</v>
      </c>
      <c r="W89" t="str">
        <f t="shared" si="42"/>
        <v>LLC_BI__Covenant_Compliance2__c</v>
      </c>
      <c r="X89" t="str">
        <f t="shared" si="43"/>
        <v>Denominator</v>
      </c>
      <c r="Y89" t="str">
        <f t="shared" si="44"/>
        <v>Decimal</v>
      </c>
      <c r="Z89" t="str">
        <f t="shared" si="45"/>
        <v>12, 2</v>
      </c>
      <c r="AA89">
        <f t="shared" si="46"/>
        <v>0</v>
      </c>
      <c r="AB89">
        <f t="shared" si="47"/>
        <v>0</v>
      </c>
      <c r="AG89" t="str">
        <f t="shared" si="48"/>
        <v>LLC_BI__Covenant_Compliance2__c</v>
      </c>
      <c r="AH89" t="str">
        <f t="shared" si="49"/>
        <v>Denominator</v>
      </c>
      <c r="AI89" t="str">
        <f t="shared" si="50"/>
        <v>Decimal</v>
      </c>
      <c r="AJ89" t="str">
        <f t="shared" si="51"/>
        <v>12, 2</v>
      </c>
      <c r="AK89">
        <f t="shared" si="52"/>
        <v>0</v>
      </c>
      <c r="AL89">
        <f t="shared" si="53"/>
        <v>0</v>
      </c>
    </row>
    <row r="90" spans="1:38" x14ac:dyDescent="0.25">
      <c r="A90" t="s">
        <v>1298</v>
      </c>
      <c r="B90" t="s">
        <v>1299</v>
      </c>
      <c r="C90" t="s">
        <v>1197</v>
      </c>
      <c r="D90" t="s">
        <v>1198</v>
      </c>
      <c r="E90" t="s">
        <v>1335</v>
      </c>
      <c r="F90" t="s">
        <v>27</v>
      </c>
      <c r="J90" t="s">
        <v>904</v>
      </c>
      <c r="L90" t="str">
        <f t="shared" si="54"/>
        <v>LLC_BI__Covenant_Compliance2__c</v>
      </c>
      <c r="M90" t="str">
        <f t="shared" si="55"/>
        <v>Effective Date</v>
      </c>
      <c r="N90" t="s">
        <v>158</v>
      </c>
      <c r="P90" t="str">
        <f t="shared" si="40"/>
        <v>LLC_BI__Covenant_Compliance2__c</v>
      </c>
      <c r="Q90" t="str">
        <f t="shared" si="41"/>
        <v>Effective Date</v>
      </c>
      <c r="R90" t="s">
        <v>27</v>
      </c>
      <c r="W90" t="str">
        <f t="shared" si="42"/>
        <v>LLC_BI__Covenant_Compliance2__c</v>
      </c>
      <c r="X90" t="str">
        <f t="shared" si="43"/>
        <v>Effective Date</v>
      </c>
      <c r="Y90" t="str">
        <f t="shared" si="44"/>
        <v>Date</v>
      </c>
      <c r="Z90" t="str">
        <f t="shared" si="45"/>
        <v/>
      </c>
      <c r="AA90">
        <f t="shared" si="46"/>
        <v>0</v>
      </c>
      <c r="AB90">
        <f t="shared" si="47"/>
        <v>0</v>
      </c>
      <c r="AG90" t="str">
        <f t="shared" si="48"/>
        <v>LLC_BI__Covenant_Compliance2__c</v>
      </c>
      <c r="AH90" t="str">
        <f t="shared" si="49"/>
        <v>Effective Date</v>
      </c>
      <c r="AI90" t="str">
        <f t="shared" si="50"/>
        <v>Date</v>
      </c>
      <c r="AJ90" t="str">
        <f t="shared" si="51"/>
        <v/>
      </c>
      <c r="AK90">
        <f t="shared" si="52"/>
        <v>0</v>
      </c>
      <c r="AL90">
        <f t="shared" si="53"/>
        <v>0</v>
      </c>
    </row>
    <row r="91" spans="1:38" x14ac:dyDescent="0.25">
      <c r="A91" t="s">
        <v>1298</v>
      </c>
      <c r="B91" t="s">
        <v>1299</v>
      </c>
      <c r="C91" t="s">
        <v>1336</v>
      </c>
      <c r="D91" t="s">
        <v>1337</v>
      </c>
      <c r="E91" t="s">
        <v>1338</v>
      </c>
      <c r="F91" t="s">
        <v>908</v>
      </c>
      <c r="G91" t="s">
        <v>1146</v>
      </c>
      <c r="I91" t="s">
        <v>1150</v>
      </c>
      <c r="J91" t="s">
        <v>904</v>
      </c>
      <c r="L91" t="str">
        <f t="shared" si="54"/>
        <v>LLC_BI__Covenant_Compliance2__c</v>
      </c>
      <c r="M91" t="str">
        <f t="shared" si="55"/>
        <v>Evaluated By</v>
      </c>
      <c r="N91" t="s">
        <v>1148</v>
      </c>
      <c r="O91" t="s">
        <v>903</v>
      </c>
      <c r="P91" t="str">
        <f t="shared" si="40"/>
        <v>LLC_BI__Covenant_Compliance2__c</v>
      </c>
      <c r="Q91" t="str">
        <f t="shared" si="41"/>
        <v>Evaluated By</v>
      </c>
      <c r="R91" t="s">
        <v>1148</v>
      </c>
      <c r="S91">
        <v>18</v>
      </c>
      <c r="W91" t="str">
        <f t="shared" si="42"/>
        <v>LLC_BI__Covenant_Compliance2__c</v>
      </c>
      <c r="X91" t="str">
        <f t="shared" si="43"/>
        <v>Evaluated By</v>
      </c>
      <c r="Y91" t="str">
        <f t="shared" si="44"/>
        <v>String</v>
      </c>
      <c r="Z91">
        <f t="shared" si="45"/>
        <v>18</v>
      </c>
      <c r="AA91">
        <f t="shared" si="46"/>
        <v>0</v>
      </c>
      <c r="AB91">
        <f t="shared" si="47"/>
        <v>0</v>
      </c>
      <c r="AG91" t="str">
        <f t="shared" si="48"/>
        <v>LLC_BI__Covenant_Compliance2__c</v>
      </c>
      <c r="AH91" t="str">
        <f t="shared" si="49"/>
        <v>Evaluated By</v>
      </c>
      <c r="AI91" t="str">
        <f t="shared" si="50"/>
        <v>String</v>
      </c>
      <c r="AJ91">
        <f t="shared" si="51"/>
        <v>18</v>
      </c>
      <c r="AK91">
        <f t="shared" si="52"/>
        <v>0</v>
      </c>
      <c r="AL91">
        <f t="shared" si="53"/>
        <v>0</v>
      </c>
    </row>
    <row r="92" spans="1:38" x14ac:dyDescent="0.25">
      <c r="A92" t="s">
        <v>1298</v>
      </c>
      <c r="B92" t="s">
        <v>1299</v>
      </c>
      <c r="C92" t="s">
        <v>1339</v>
      </c>
      <c r="D92" t="s">
        <v>1340</v>
      </c>
      <c r="E92" t="s">
        <v>1341</v>
      </c>
      <c r="F92" t="s">
        <v>27</v>
      </c>
      <c r="J92" t="s">
        <v>904</v>
      </c>
      <c r="L92" t="str">
        <f t="shared" si="54"/>
        <v>LLC_BI__Covenant_Compliance2__c</v>
      </c>
      <c r="M92" t="str">
        <f t="shared" si="55"/>
        <v>Evaluation Date</v>
      </c>
      <c r="N92" t="s">
        <v>158</v>
      </c>
      <c r="P92" t="str">
        <f t="shared" si="40"/>
        <v>LLC_BI__Covenant_Compliance2__c</v>
      </c>
      <c r="Q92" t="str">
        <f t="shared" si="41"/>
        <v>Evaluation Date</v>
      </c>
      <c r="R92" t="s">
        <v>27</v>
      </c>
      <c r="W92" t="str">
        <f t="shared" si="42"/>
        <v>LLC_BI__Covenant_Compliance2__c</v>
      </c>
      <c r="X92" t="str">
        <f t="shared" si="43"/>
        <v>Evaluation Date</v>
      </c>
      <c r="Y92" t="str">
        <f t="shared" si="44"/>
        <v>Date</v>
      </c>
      <c r="Z92" t="str">
        <f t="shared" si="45"/>
        <v/>
      </c>
      <c r="AA92">
        <f t="shared" si="46"/>
        <v>0</v>
      </c>
      <c r="AB92">
        <f t="shared" si="47"/>
        <v>0</v>
      </c>
      <c r="AG92" t="str">
        <f t="shared" si="48"/>
        <v>LLC_BI__Covenant_Compliance2__c</v>
      </c>
      <c r="AH92" t="str">
        <f t="shared" si="49"/>
        <v>Evaluation Date</v>
      </c>
      <c r="AI92" t="str">
        <f t="shared" si="50"/>
        <v>Date</v>
      </c>
      <c r="AJ92" t="str">
        <f t="shared" si="51"/>
        <v/>
      </c>
      <c r="AK92">
        <f t="shared" si="52"/>
        <v>0</v>
      </c>
      <c r="AL92">
        <f t="shared" si="53"/>
        <v>0</v>
      </c>
    </row>
    <row r="93" spans="1:38" x14ac:dyDescent="0.25">
      <c r="A93" t="s">
        <v>1298</v>
      </c>
      <c r="B93" t="s">
        <v>1299</v>
      </c>
      <c r="C93" t="s">
        <v>1342</v>
      </c>
      <c r="D93" t="s">
        <v>1343</v>
      </c>
      <c r="E93" t="s">
        <v>1344</v>
      </c>
      <c r="F93" t="s">
        <v>27</v>
      </c>
      <c r="J93" t="s">
        <v>904</v>
      </c>
      <c r="L93" t="str">
        <f t="shared" si="54"/>
        <v>LLC_BI__Covenant_Compliance2__c</v>
      </c>
      <c r="M93" t="str">
        <f t="shared" si="55"/>
        <v>Exception Date</v>
      </c>
      <c r="N93" t="s">
        <v>158</v>
      </c>
      <c r="P93" t="str">
        <f t="shared" si="40"/>
        <v>LLC_BI__Covenant_Compliance2__c</v>
      </c>
      <c r="Q93" t="str">
        <f t="shared" si="41"/>
        <v>Exception Date</v>
      </c>
      <c r="R93" t="s">
        <v>27</v>
      </c>
      <c r="W93" t="str">
        <f t="shared" si="42"/>
        <v>LLC_BI__Covenant_Compliance2__c</v>
      </c>
      <c r="X93" t="str">
        <f t="shared" si="43"/>
        <v>Exception Date</v>
      </c>
      <c r="Y93" t="str">
        <f t="shared" si="44"/>
        <v>Date</v>
      </c>
      <c r="Z93" t="str">
        <f t="shared" si="45"/>
        <v/>
      </c>
      <c r="AA93">
        <f t="shared" si="46"/>
        <v>0</v>
      </c>
      <c r="AB93">
        <f t="shared" si="47"/>
        <v>0</v>
      </c>
      <c r="AG93" t="str">
        <f t="shared" si="48"/>
        <v>LLC_BI__Covenant_Compliance2__c</v>
      </c>
      <c r="AH93" t="str">
        <f t="shared" si="49"/>
        <v>Exception Date</v>
      </c>
      <c r="AI93" t="str">
        <f t="shared" si="50"/>
        <v>Date</v>
      </c>
      <c r="AJ93" t="str">
        <f t="shared" si="51"/>
        <v/>
      </c>
      <c r="AK93">
        <f t="shared" si="52"/>
        <v>0</v>
      </c>
      <c r="AL93">
        <f t="shared" si="53"/>
        <v>0</v>
      </c>
    </row>
    <row r="94" spans="1:38" x14ac:dyDescent="0.25">
      <c r="A94" t="s">
        <v>1298</v>
      </c>
      <c r="B94" t="s">
        <v>1299</v>
      </c>
      <c r="C94" t="s">
        <v>1207</v>
      </c>
      <c r="D94" t="s">
        <v>1345</v>
      </c>
      <c r="E94" t="s">
        <v>1301</v>
      </c>
      <c r="F94" t="s">
        <v>913</v>
      </c>
      <c r="G94" t="s">
        <v>1153</v>
      </c>
      <c r="J94" t="s">
        <v>904</v>
      </c>
      <c r="L94" t="str">
        <f t="shared" si="54"/>
        <v>LLC_BI__Covenant_Compliance2__c</v>
      </c>
      <c r="M94" t="str">
        <f t="shared" si="55"/>
        <v>Frequency</v>
      </c>
      <c r="P94" t="str">
        <f t="shared" si="40"/>
        <v>LLC_BI__Covenant_Compliance2__c</v>
      </c>
      <c r="Q94" t="str">
        <f t="shared" si="41"/>
        <v>Frequency</v>
      </c>
      <c r="R94" t="s">
        <v>1148</v>
      </c>
      <c r="S94">
        <v>255</v>
      </c>
      <c r="T94" t="str">
        <f>IF($O94="","",O94)</f>
        <v/>
      </c>
      <c r="U94" t="str">
        <f>IF($O94="","",P94)</f>
        <v/>
      </c>
      <c r="V94" t="str">
        <f>IF(Q94= "", "", IF(F94="Picklist", "Y", "N"))</f>
        <v>Y</v>
      </c>
      <c r="W94" t="str">
        <f t="shared" si="42"/>
        <v>LLC_BI__Covenant_Compliance2__c</v>
      </c>
      <c r="X94" t="str">
        <f t="shared" si="43"/>
        <v>Frequency</v>
      </c>
      <c r="Y94" t="str">
        <f t="shared" si="44"/>
        <v>String</v>
      </c>
      <c r="Z94">
        <f t="shared" si="45"/>
        <v>255</v>
      </c>
      <c r="AA94" t="str">
        <f t="shared" si="46"/>
        <v/>
      </c>
      <c r="AB94" t="str">
        <f t="shared" si="47"/>
        <v/>
      </c>
      <c r="AG94" t="str">
        <f t="shared" si="48"/>
        <v>LLC_BI__Covenant_Compliance2__c</v>
      </c>
      <c r="AH94" t="str">
        <f t="shared" si="49"/>
        <v>Frequency</v>
      </c>
      <c r="AI94" t="str">
        <f t="shared" si="50"/>
        <v>String</v>
      </c>
      <c r="AJ94">
        <f t="shared" si="51"/>
        <v>255</v>
      </c>
      <c r="AK94" t="str">
        <f t="shared" si="52"/>
        <v/>
      </c>
      <c r="AL94" t="str">
        <f t="shared" si="53"/>
        <v/>
      </c>
    </row>
    <row r="95" spans="1:38" x14ac:dyDescent="0.25">
      <c r="A95" t="s">
        <v>1298</v>
      </c>
      <c r="B95" t="s">
        <v>1299</v>
      </c>
      <c r="C95" t="s">
        <v>1346</v>
      </c>
      <c r="D95" t="s">
        <v>1347</v>
      </c>
      <c r="E95" t="s">
        <v>1348</v>
      </c>
      <c r="F95" t="s">
        <v>1203</v>
      </c>
      <c r="G95" t="s">
        <v>1204</v>
      </c>
      <c r="H95" t="s">
        <v>903</v>
      </c>
      <c r="J95" t="s">
        <v>904</v>
      </c>
      <c r="L95" t="str">
        <f t="shared" si="54"/>
        <v>LLC_BI__Covenant_Compliance2__c</v>
      </c>
      <c r="M95" t="str">
        <f t="shared" si="55"/>
        <v>Historic Financial Indicator Value</v>
      </c>
      <c r="N95" t="s">
        <v>1205</v>
      </c>
      <c r="P95" t="str">
        <f t="shared" si="40"/>
        <v>LLC_BI__Covenant_Compliance2__c</v>
      </c>
      <c r="Q95" t="str">
        <f t="shared" si="41"/>
        <v>Historic Financial Indicator Value</v>
      </c>
      <c r="R95" t="s">
        <v>1206</v>
      </c>
      <c r="S95" t="str">
        <f t="shared" ref="S95:U96" si="56">G95</f>
        <v>15, 3</v>
      </c>
      <c r="T95" t="str">
        <f t="shared" si="56"/>
        <v>Y</v>
      </c>
      <c r="U95">
        <f t="shared" si="56"/>
        <v>0</v>
      </c>
      <c r="W95" t="str">
        <f t="shared" si="42"/>
        <v>LLC_BI__Covenant_Compliance2__c</v>
      </c>
      <c r="X95" t="str">
        <f t="shared" si="43"/>
        <v>Historic Financial Indicator Value</v>
      </c>
      <c r="Y95" t="str">
        <f t="shared" si="44"/>
        <v>Decimal</v>
      </c>
      <c r="Z95" t="str">
        <f t="shared" si="45"/>
        <v>15, 3</v>
      </c>
      <c r="AA95" t="str">
        <f t="shared" si="46"/>
        <v>Y</v>
      </c>
      <c r="AB95">
        <f t="shared" si="47"/>
        <v>0</v>
      </c>
      <c r="AG95" t="str">
        <f t="shared" si="48"/>
        <v>LLC_BI__Covenant_Compliance2__c</v>
      </c>
      <c r="AH95" t="str">
        <f t="shared" si="49"/>
        <v>Historic Financial Indicator Value</v>
      </c>
      <c r="AI95" t="str">
        <f t="shared" si="50"/>
        <v>Decimal</v>
      </c>
      <c r="AJ95" t="str">
        <f t="shared" si="51"/>
        <v>15, 3</v>
      </c>
      <c r="AK95" t="str">
        <f t="shared" si="52"/>
        <v>Y</v>
      </c>
      <c r="AL95">
        <f t="shared" si="53"/>
        <v>0</v>
      </c>
    </row>
    <row r="96" spans="1:38" x14ac:dyDescent="0.25">
      <c r="A96" t="s">
        <v>1298</v>
      </c>
      <c r="B96" t="s">
        <v>1299</v>
      </c>
      <c r="C96" t="s">
        <v>1349</v>
      </c>
      <c r="D96" t="s">
        <v>1350</v>
      </c>
      <c r="E96" t="s">
        <v>1351</v>
      </c>
      <c r="F96" t="s">
        <v>1203</v>
      </c>
      <c r="G96" t="s">
        <v>1352</v>
      </c>
      <c r="J96" t="s">
        <v>904</v>
      </c>
      <c r="L96" t="str">
        <f t="shared" si="54"/>
        <v>LLC_BI__Covenant_Compliance2__c</v>
      </c>
      <c r="M96" t="str">
        <f t="shared" si="55"/>
        <v>Numerator</v>
      </c>
      <c r="N96" t="s">
        <v>1205</v>
      </c>
      <c r="P96" t="str">
        <f t="shared" si="40"/>
        <v>LLC_BI__Covenant_Compliance2__c</v>
      </c>
      <c r="Q96" t="str">
        <f t="shared" si="41"/>
        <v>Numerator</v>
      </c>
      <c r="R96" t="s">
        <v>1206</v>
      </c>
      <c r="S96" t="str">
        <f t="shared" si="56"/>
        <v>15, 2</v>
      </c>
      <c r="T96">
        <f t="shared" si="56"/>
        <v>0</v>
      </c>
      <c r="U96">
        <f t="shared" si="56"/>
        <v>0</v>
      </c>
      <c r="W96" t="str">
        <f t="shared" si="42"/>
        <v>LLC_BI__Covenant_Compliance2__c</v>
      </c>
      <c r="X96" t="str">
        <f t="shared" si="43"/>
        <v>Numerator</v>
      </c>
      <c r="Y96" t="str">
        <f t="shared" si="44"/>
        <v>Decimal</v>
      </c>
      <c r="Z96" t="str">
        <f t="shared" si="45"/>
        <v>15, 2</v>
      </c>
      <c r="AA96">
        <f t="shared" si="46"/>
        <v>0</v>
      </c>
      <c r="AB96">
        <f t="shared" si="47"/>
        <v>0</v>
      </c>
      <c r="AG96" t="str">
        <f t="shared" si="48"/>
        <v>LLC_BI__Covenant_Compliance2__c</v>
      </c>
      <c r="AH96" t="str">
        <f t="shared" si="49"/>
        <v>Numerator</v>
      </c>
      <c r="AI96" t="str">
        <f t="shared" si="50"/>
        <v>Decimal</v>
      </c>
      <c r="AJ96" t="str">
        <f t="shared" si="51"/>
        <v>15, 2</v>
      </c>
      <c r="AK96">
        <f t="shared" si="52"/>
        <v>0</v>
      </c>
      <c r="AL96">
        <f t="shared" si="53"/>
        <v>0</v>
      </c>
    </row>
    <row r="97" spans="1:38" x14ac:dyDescent="0.25">
      <c r="A97" t="s">
        <v>1298</v>
      </c>
      <c r="B97" t="s">
        <v>1299</v>
      </c>
      <c r="C97" t="s">
        <v>1353</v>
      </c>
      <c r="D97" t="s">
        <v>1354</v>
      </c>
      <c r="E97" t="s">
        <v>1301</v>
      </c>
      <c r="F97" t="s">
        <v>913</v>
      </c>
      <c r="G97" t="s">
        <v>1153</v>
      </c>
      <c r="J97" t="s">
        <v>904</v>
      </c>
      <c r="L97" t="str">
        <f t="shared" si="54"/>
        <v>LLC_BI__Covenant_Compliance2__c</v>
      </c>
      <c r="M97" t="str">
        <f t="shared" si="55"/>
        <v>Outcome</v>
      </c>
      <c r="P97" t="str">
        <f t="shared" si="40"/>
        <v>LLC_BI__Covenant_Compliance2__c</v>
      </c>
      <c r="Q97" t="str">
        <f t="shared" si="41"/>
        <v>Outcome</v>
      </c>
      <c r="R97" t="s">
        <v>1148</v>
      </c>
      <c r="S97">
        <v>255</v>
      </c>
      <c r="T97" t="str">
        <f>IF($O97="","",O97)</f>
        <v/>
      </c>
      <c r="U97" t="str">
        <f>IF($O97="","",P97)</f>
        <v/>
      </c>
      <c r="V97" t="str">
        <f>IF(Q97= "", "", IF(F97="Picklist", "Y", "N"))</f>
        <v>Y</v>
      </c>
      <c r="W97" t="str">
        <f t="shared" si="42"/>
        <v>LLC_BI__Covenant_Compliance2__c</v>
      </c>
      <c r="X97" t="str">
        <f t="shared" si="43"/>
        <v>Outcome</v>
      </c>
      <c r="Y97" t="str">
        <f t="shared" si="44"/>
        <v>String</v>
      </c>
      <c r="Z97">
        <f t="shared" si="45"/>
        <v>255</v>
      </c>
      <c r="AA97" t="str">
        <f t="shared" si="46"/>
        <v/>
      </c>
      <c r="AB97" t="str">
        <f t="shared" si="47"/>
        <v/>
      </c>
      <c r="AG97" t="str">
        <f t="shared" si="48"/>
        <v>LLC_BI__Covenant_Compliance2__c</v>
      </c>
      <c r="AH97" t="str">
        <f t="shared" si="49"/>
        <v>Outcome</v>
      </c>
      <c r="AI97" t="str">
        <f t="shared" si="50"/>
        <v>String</v>
      </c>
      <c r="AJ97">
        <f t="shared" si="51"/>
        <v>255</v>
      </c>
      <c r="AK97" t="str">
        <f t="shared" si="52"/>
        <v/>
      </c>
      <c r="AL97" t="str">
        <f t="shared" si="53"/>
        <v/>
      </c>
    </row>
    <row r="98" spans="1:38" x14ac:dyDescent="0.25">
      <c r="A98" t="s">
        <v>1298</v>
      </c>
      <c r="B98" t="s">
        <v>1299</v>
      </c>
      <c r="C98" t="s">
        <v>1247</v>
      </c>
      <c r="D98" t="s">
        <v>1248</v>
      </c>
      <c r="E98" t="s">
        <v>1301</v>
      </c>
      <c r="F98" t="s">
        <v>27</v>
      </c>
      <c r="J98" t="s">
        <v>904</v>
      </c>
      <c r="L98" t="str">
        <f t="shared" si="54"/>
        <v>LLC_BI__Covenant_Compliance2__c</v>
      </c>
      <c r="M98" t="str">
        <f t="shared" si="55"/>
        <v>Period End</v>
      </c>
      <c r="N98" t="s">
        <v>158</v>
      </c>
      <c r="P98" t="str">
        <f t="shared" si="40"/>
        <v>LLC_BI__Covenant_Compliance2__c</v>
      </c>
      <c r="Q98" t="str">
        <f t="shared" si="41"/>
        <v>Period End</v>
      </c>
      <c r="R98" t="s">
        <v>27</v>
      </c>
      <c r="W98" t="str">
        <f t="shared" si="42"/>
        <v>LLC_BI__Covenant_Compliance2__c</v>
      </c>
      <c r="X98" t="str">
        <f t="shared" si="43"/>
        <v>Period End</v>
      </c>
      <c r="Y98" t="str">
        <f t="shared" si="44"/>
        <v>Date</v>
      </c>
      <c r="Z98" t="str">
        <f t="shared" si="45"/>
        <v/>
      </c>
      <c r="AA98">
        <f t="shared" si="46"/>
        <v>0</v>
      </c>
      <c r="AB98">
        <f t="shared" si="47"/>
        <v>0</v>
      </c>
      <c r="AG98" t="str">
        <f t="shared" si="48"/>
        <v>LLC_BI__Covenant_Compliance2__c</v>
      </c>
      <c r="AH98" t="str">
        <f t="shared" si="49"/>
        <v>Period End</v>
      </c>
      <c r="AI98" t="str">
        <f t="shared" si="50"/>
        <v>Date</v>
      </c>
      <c r="AJ98" t="str">
        <f t="shared" si="51"/>
        <v/>
      </c>
      <c r="AK98">
        <f t="shared" si="52"/>
        <v>0</v>
      </c>
      <c r="AL98">
        <f t="shared" si="53"/>
        <v>0</v>
      </c>
    </row>
    <row r="99" spans="1:38" x14ac:dyDescent="0.25">
      <c r="A99" t="s">
        <v>1298</v>
      </c>
      <c r="B99" t="s">
        <v>1299</v>
      </c>
      <c r="C99" t="s">
        <v>391</v>
      </c>
      <c r="D99" t="s">
        <v>390</v>
      </c>
      <c r="E99" t="s">
        <v>1355</v>
      </c>
      <c r="F99" t="s">
        <v>1320</v>
      </c>
      <c r="G99">
        <v>1300</v>
      </c>
      <c r="H99" t="s">
        <v>903</v>
      </c>
      <c r="J99" t="s">
        <v>904</v>
      </c>
      <c r="K99" t="s">
        <v>1356</v>
      </c>
      <c r="L99" t="str">
        <f t="shared" si="54"/>
        <v>LLC_BI__Covenant_Compliance2__c</v>
      </c>
      <c r="M99" t="str">
        <f t="shared" si="55"/>
        <v>Period Key</v>
      </c>
      <c r="N99" t="s">
        <v>1148</v>
      </c>
      <c r="O99" t="s">
        <v>903</v>
      </c>
      <c r="P99" t="str">
        <f t="shared" ref="P99:P125" si="57">L99</f>
        <v>LLC_BI__Covenant_Compliance2__c</v>
      </c>
      <c r="Q99" t="str">
        <f t="shared" ref="Q99:Q125" si="58">M99</f>
        <v>Period Key</v>
      </c>
      <c r="R99" t="s">
        <v>1148</v>
      </c>
      <c r="S99">
        <v>1300</v>
      </c>
      <c r="T99" t="str">
        <f>J99</f>
        <v>N</v>
      </c>
      <c r="W99" t="str">
        <f t="shared" ref="W99:W125" si="59">P99</f>
        <v>LLC_BI__Covenant_Compliance2__c</v>
      </c>
      <c r="X99" t="str">
        <f t="shared" ref="X99:X125" si="60">Q99</f>
        <v>Period Key</v>
      </c>
      <c r="Y99" t="str">
        <f t="shared" ref="Y99:Y125" si="61">R99</f>
        <v>String</v>
      </c>
      <c r="Z99">
        <f t="shared" ref="Z99:Z125" si="62">IF(S99="","",S99)</f>
        <v>1300</v>
      </c>
      <c r="AA99" t="str">
        <f t="shared" ref="AA99:AA125" si="63">T99</f>
        <v>N</v>
      </c>
      <c r="AB99">
        <f t="shared" ref="AB99:AB125" si="64">U99</f>
        <v>0</v>
      </c>
      <c r="AG99" t="str">
        <f t="shared" ref="AG99:AG125" si="65">W99</f>
        <v>LLC_BI__Covenant_Compliance2__c</v>
      </c>
      <c r="AH99" t="str">
        <f t="shared" ref="AH99:AH125" si="66">X99</f>
        <v>Period Key</v>
      </c>
      <c r="AI99" t="str">
        <f t="shared" ref="AI99:AI125" si="67">Y99</f>
        <v>String</v>
      </c>
      <c r="AJ99">
        <f t="shared" ref="AJ99:AJ125" si="68">Z99</f>
        <v>1300</v>
      </c>
      <c r="AK99" t="str">
        <f t="shared" ref="AK99:AK125" si="69">AA99</f>
        <v>N</v>
      </c>
      <c r="AL99">
        <f t="shared" ref="AL99:AL125" si="70">AB99</f>
        <v>0</v>
      </c>
    </row>
    <row r="100" spans="1:38" x14ac:dyDescent="0.25">
      <c r="A100" t="s">
        <v>1298</v>
      </c>
      <c r="B100" t="s">
        <v>1299</v>
      </c>
      <c r="C100" t="s">
        <v>1357</v>
      </c>
      <c r="D100" t="s">
        <v>1358</v>
      </c>
      <c r="E100" t="s">
        <v>1301</v>
      </c>
      <c r="F100" t="s">
        <v>1203</v>
      </c>
      <c r="G100" t="s">
        <v>1352</v>
      </c>
      <c r="J100" t="s">
        <v>904</v>
      </c>
      <c r="L100" t="str">
        <f t="shared" si="54"/>
        <v>LLC_BI__Covenant_Compliance2__c</v>
      </c>
      <c r="M100" t="str">
        <f t="shared" si="55"/>
        <v>Result</v>
      </c>
      <c r="N100" t="s">
        <v>1205</v>
      </c>
      <c r="P100" t="str">
        <f t="shared" si="57"/>
        <v>LLC_BI__Covenant_Compliance2__c</v>
      </c>
      <c r="Q100" t="str">
        <f t="shared" si="58"/>
        <v>Result</v>
      </c>
      <c r="R100" t="s">
        <v>1206</v>
      </c>
      <c r="S100" t="str">
        <f>G100</f>
        <v>15, 2</v>
      </c>
      <c r="T100">
        <f>H100</f>
        <v>0</v>
      </c>
      <c r="U100">
        <f>I100</f>
        <v>0</v>
      </c>
      <c r="W100" t="str">
        <f t="shared" si="59"/>
        <v>LLC_BI__Covenant_Compliance2__c</v>
      </c>
      <c r="X100" t="str">
        <f t="shared" si="60"/>
        <v>Result</v>
      </c>
      <c r="Y100" t="str">
        <f t="shared" si="61"/>
        <v>Decimal</v>
      </c>
      <c r="Z100" t="str">
        <f t="shared" si="62"/>
        <v>15, 2</v>
      </c>
      <c r="AA100">
        <f t="shared" si="63"/>
        <v>0</v>
      </c>
      <c r="AB100">
        <f t="shared" si="64"/>
        <v>0</v>
      </c>
      <c r="AG100" t="str">
        <f t="shared" si="65"/>
        <v>LLC_BI__Covenant_Compliance2__c</v>
      </c>
      <c r="AH100" t="str">
        <f t="shared" si="66"/>
        <v>Result</v>
      </c>
      <c r="AI100" t="str">
        <f t="shared" si="67"/>
        <v>Decimal</v>
      </c>
      <c r="AJ100" t="str">
        <f t="shared" si="68"/>
        <v>15, 2</v>
      </c>
      <c r="AK100">
        <f t="shared" si="69"/>
        <v>0</v>
      </c>
      <c r="AL100">
        <f t="shared" si="70"/>
        <v>0</v>
      </c>
    </row>
    <row r="101" spans="1:38" x14ac:dyDescent="0.25">
      <c r="A101" t="s">
        <v>1298</v>
      </c>
      <c r="B101" t="s">
        <v>1299</v>
      </c>
      <c r="C101" t="s">
        <v>1275</v>
      </c>
      <c r="D101" t="s">
        <v>1359</v>
      </c>
      <c r="E101" t="s">
        <v>1360</v>
      </c>
      <c r="F101" t="s">
        <v>913</v>
      </c>
      <c r="G101" t="s">
        <v>1153</v>
      </c>
      <c r="J101" t="s">
        <v>904</v>
      </c>
      <c r="L101" t="str">
        <f t="shared" si="54"/>
        <v>LLC_BI__Covenant_Compliance2__c</v>
      </c>
      <c r="M101" t="str">
        <f t="shared" si="55"/>
        <v>Status</v>
      </c>
      <c r="P101" t="str">
        <f t="shared" si="57"/>
        <v>LLC_BI__Covenant_Compliance2__c</v>
      </c>
      <c r="Q101" t="str">
        <f t="shared" si="58"/>
        <v>Status</v>
      </c>
      <c r="R101" t="s">
        <v>1148</v>
      </c>
      <c r="S101">
        <v>255</v>
      </c>
      <c r="T101" t="str">
        <f>IF($O101="","",O101)</f>
        <v/>
      </c>
      <c r="U101" t="str">
        <f>IF($O101="","",P101)</f>
        <v/>
      </c>
      <c r="V101" t="str">
        <f>IF(Q101= "", "", IF(F101="Picklist", "Y", "N"))</f>
        <v>Y</v>
      </c>
      <c r="W101" t="str">
        <f t="shared" si="59"/>
        <v>LLC_BI__Covenant_Compliance2__c</v>
      </c>
      <c r="X101" t="str">
        <f t="shared" si="60"/>
        <v>Status</v>
      </c>
      <c r="Y101" t="str">
        <f t="shared" si="61"/>
        <v>String</v>
      </c>
      <c r="Z101">
        <f t="shared" si="62"/>
        <v>255</v>
      </c>
      <c r="AA101" t="str">
        <f t="shared" si="63"/>
        <v/>
      </c>
      <c r="AB101" t="str">
        <f t="shared" si="64"/>
        <v/>
      </c>
      <c r="AG101" t="str">
        <f t="shared" si="65"/>
        <v>LLC_BI__Covenant_Compliance2__c</v>
      </c>
      <c r="AH101" t="str">
        <f t="shared" si="66"/>
        <v>Status</v>
      </c>
      <c r="AI101" t="str">
        <f t="shared" si="67"/>
        <v>String</v>
      </c>
      <c r="AJ101">
        <f t="shared" si="68"/>
        <v>255</v>
      </c>
      <c r="AK101" t="str">
        <f t="shared" si="69"/>
        <v/>
      </c>
      <c r="AL101" t="str">
        <f t="shared" si="70"/>
        <v/>
      </c>
    </row>
    <row r="102" spans="1:38" x14ac:dyDescent="0.25">
      <c r="A102" t="s">
        <v>1298</v>
      </c>
      <c r="B102" t="s">
        <v>1299</v>
      </c>
      <c r="C102" t="s">
        <v>278</v>
      </c>
      <c r="D102" t="s">
        <v>1273</v>
      </c>
      <c r="E102" t="s">
        <v>1301</v>
      </c>
      <c r="F102" t="s">
        <v>1203</v>
      </c>
      <c r="G102" t="s">
        <v>1352</v>
      </c>
      <c r="J102" t="s">
        <v>904</v>
      </c>
      <c r="L102" t="str">
        <f t="shared" si="54"/>
        <v>LLC_BI__Covenant_Compliance2__c</v>
      </c>
      <c r="M102" t="str">
        <f t="shared" si="55"/>
        <v>Value</v>
      </c>
      <c r="N102" t="s">
        <v>1205</v>
      </c>
      <c r="P102" t="str">
        <f t="shared" si="57"/>
        <v>LLC_BI__Covenant_Compliance2__c</v>
      </c>
      <c r="Q102" t="str">
        <f t="shared" si="58"/>
        <v>Value</v>
      </c>
      <c r="R102" t="s">
        <v>1206</v>
      </c>
      <c r="S102" t="str">
        <f>G102</f>
        <v>15, 2</v>
      </c>
      <c r="T102">
        <f>H102</f>
        <v>0</v>
      </c>
      <c r="U102">
        <f>I102</f>
        <v>0</v>
      </c>
      <c r="W102" t="str">
        <f t="shared" si="59"/>
        <v>LLC_BI__Covenant_Compliance2__c</v>
      </c>
      <c r="X102" t="str">
        <f t="shared" si="60"/>
        <v>Value</v>
      </c>
      <c r="Y102" t="str">
        <f t="shared" si="61"/>
        <v>Decimal</v>
      </c>
      <c r="Z102" t="str">
        <f t="shared" si="62"/>
        <v>15, 2</v>
      </c>
      <c r="AA102">
        <f t="shared" si="63"/>
        <v>0</v>
      </c>
      <c r="AB102">
        <f t="shared" si="64"/>
        <v>0</v>
      </c>
      <c r="AG102" t="str">
        <f t="shared" si="65"/>
        <v>LLC_BI__Covenant_Compliance2__c</v>
      </c>
      <c r="AH102" t="str">
        <f t="shared" si="66"/>
        <v>Value</v>
      </c>
      <c r="AI102" t="str">
        <f t="shared" si="67"/>
        <v>Decimal</v>
      </c>
      <c r="AJ102" t="str">
        <f t="shared" si="68"/>
        <v>15, 2</v>
      </c>
      <c r="AK102">
        <f t="shared" si="69"/>
        <v>0</v>
      </c>
      <c r="AL102">
        <f t="shared" si="70"/>
        <v>0</v>
      </c>
    </row>
    <row r="103" spans="1:38" x14ac:dyDescent="0.25">
      <c r="A103" t="s">
        <v>1298</v>
      </c>
      <c r="B103" t="s">
        <v>1299</v>
      </c>
      <c r="C103" t="s">
        <v>1361</v>
      </c>
      <c r="D103" t="s">
        <v>1362</v>
      </c>
      <c r="F103" t="s">
        <v>925</v>
      </c>
      <c r="G103">
        <v>255</v>
      </c>
      <c r="I103" t="s">
        <v>1150</v>
      </c>
      <c r="J103" t="s">
        <v>904</v>
      </c>
      <c r="L103" t="str">
        <f t="shared" si="54"/>
        <v>LLC_BI__Covenant_Compliance2__c</v>
      </c>
      <c r="M103" t="str">
        <f t="shared" si="55"/>
        <v>Migration Id</v>
      </c>
      <c r="N103" t="s">
        <v>1148</v>
      </c>
      <c r="O103" t="s">
        <v>903</v>
      </c>
      <c r="P103" t="str">
        <f t="shared" si="57"/>
        <v>LLC_BI__Covenant_Compliance2__c</v>
      </c>
      <c r="Q103" t="str">
        <f t="shared" si="58"/>
        <v>Migration Id</v>
      </c>
      <c r="R103" t="s">
        <v>1148</v>
      </c>
      <c r="S103">
        <v>255</v>
      </c>
      <c r="T103" t="str">
        <f>IF($H103="","",O103)</f>
        <v/>
      </c>
      <c r="U103" t="str">
        <f>IF($I103="","",I103)</f>
        <v>F</v>
      </c>
      <c r="V103" t="str">
        <f>IF(Q103= "", "", IF(F103="Picklist", "Y", "N"))</f>
        <v>N</v>
      </c>
      <c r="W103" t="str">
        <f t="shared" si="59"/>
        <v>LLC_BI__Covenant_Compliance2__c</v>
      </c>
      <c r="X103" t="str">
        <f t="shared" si="60"/>
        <v>Migration Id</v>
      </c>
      <c r="Y103" t="str">
        <f t="shared" si="61"/>
        <v>String</v>
      </c>
      <c r="Z103">
        <f t="shared" si="62"/>
        <v>255</v>
      </c>
      <c r="AA103" t="str">
        <f t="shared" si="63"/>
        <v/>
      </c>
      <c r="AB103" t="str">
        <f t="shared" si="64"/>
        <v>F</v>
      </c>
      <c r="AG103" t="str">
        <f t="shared" si="65"/>
        <v>LLC_BI__Covenant_Compliance2__c</v>
      </c>
      <c r="AH103" t="str">
        <f t="shared" si="66"/>
        <v>Migration Id</v>
      </c>
      <c r="AI103" t="str">
        <f t="shared" si="67"/>
        <v>String</v>
      </c>
      <c r="AJ103">
        <f t="shared" si="68"/>
        <v>255</v>
      </c>
      <c r="AK103" t="str">
        <f t="shared" si="69"/>
        <v/>
      </c>
      <c r="AL103" t="str">
        <f t="shared" si="70"/>
        <v>F</v>
      </c>
    </row>
    <row r="104" spans="1:38" x14ac:dyDescent="0.25">
      <c r="A104" t="s">
        <v>1363</v>
      </c>
      <c r="B104" t="s">
        <v>1364</v>
      </c>
      <c r="C104" t="s">
        <v>143</v>
      </c>
      <c r="D104" t="s">
        <v>143</v>
      </c>
      <c r="E104" t="s">
        <v>143</v>
      </c>
      <c r="F104" t="s">
        <v>143</v>
      </c>
      <c r="G104" t="s">
        <v>1146</v>
      </c>
      <c r="H104" t="s">
        <v>904</v>
      </c>
      <c r="I104" t="s">
        <v>1147</v>
      </c>
      <c r="J104" t="s">
        <v>903</v>
      </c>
      <c r="L104" t="str">
        <f t="shared" si="54"/>
        <v>LLC_BI__Account_Covenant__c</v>
      </c>
      <c r="M104" t="str">
        <f t="shared" si="55"/>
        <v>Id</v>
      </c>
      <c r="N104" t="s">
        <v>1148</v>
      </c>
      <c r="P104" t="str">
        <f t="shared" si="57"/>
        <v>LLC_BI__Account_Covenant__c</v>
      </c>
      <c r="Q104" t="str">
        <f t="shared" si="58"/>
        <v>Id</v>
      </c>
      <c r="R104" t="s">
        <v>1148</v>
      </c>
      <c r="S104">
        <v>18</v>
      </c>
      <c r="T104" t="s">
        <v>904</v>
      </c>
      <c r="U104" t="s">
        <v>1147</v>
      </c>
      <c r="V104" t="s">
        <v>904</v>
      </c>
      <c r="W104" t="str">
        <f t="shared" si="59"/>
        <v>LLC_BI__Account_Covenant__c</v>
      </c>
      <c r="X104" t="str">
        <f t="shared" si="60"/>
        <v>Id</v>
      </c>
      <c r="Y104" t="str">
        <f t="shared" si="61"/>
        <v>String</v>
      </c>
      <c r="Z104">
        <f t="shared" si="62"/>
        <v>18</v>
      </c>
      <c r="AA104" t="str">
        <f t="shared" si="63"/>
        <v>N</v>
      </c>
      <c r="AB104" t="str">
        <f t="shared" si="64"/>
        <v>P</v>
      </c>
      <c r="AG104" t="str">
        <f t="shared" si="65"/>
        <v>LLC_BI__Account_Covenant__c</v>
      </c>
      <c r="AH104" t="str">
        <f t="shared" si="66"/>
        <v>Id</v>
      </c>
      <c r="AI104" t="str">
        <f t="shared" si="67"/>
        <v>String</v>
      </c>
      <c r="AJ104">
        <f t="shared" si="68"/>
        <v>18</v>
      </c>
      <c r="AK104" t="str">
        <f t="shared" si="69"/>
        <v>N</v>
      </c>
      <c r="AL104" t="str">
        <f t="shared" si="70"/>
        <v>P</v>
      </c>
    </row>
    <row r="105" spans="1:38" x14ac:dyDescent="0.25">
      <c r="A105" t="s">
        <v>1363</v>
      </c>
      <c r="B105" t="s">
        <v>1364</v>
      </c>
      <c r="C105" t="s">
        <v>165</v>
      </c>
      <c r="D105" t="s">
        <v>164</v>
      </c>
      <c r="E105" t="s">
        <v>909</v>
      </c>
      <c r="F105" t="s">
        <v>910</v>
      </c>
      <c r="J105" t="s">
        <v>903</v>
      </c>
      <c r="L105" t="str">
        <f t="shared" si="54"/>
        <v>LLC_BI__Account_Covenant__c</v>
      </c>
      <c r="M105" t="str">
        <f t="shared" si="55"/>
        <v>Created Date</v>
      </c>
      <c r="N105" t="s">
        <v>1148</v>
      </c>
      <c r="O105" t="s">
        <v>903</v>
      </c>
      <c r="P105" t="str">
        <f t="shared" si="57"/>
        <v>LLC_BI__Account_Covenant__c</v>
      </c>
      <c r="Q105" t="str">
        <f t="shared" si="58"/>
        <v>Created Date</v>
      </c>
      <c r="R105" t="s">
        <v>1149</v>
      </c>
      <c r="W105" t="str">
        <f t="shared" si="59"/>
        <v>LLC_BI__Account_Covenant__c</v>
      </c>
      <c r="X105" t="str">
        <f t="shared" si="60"/>
        <v>Created Date</v>
      </c>
      <c r="Y105" t="str">
        <f t="shared" si="61"/>
        <v>DATETIME</v>
      </c>
      <c r="Z105" t="str">
        <f t="shared" si="62"/>
        <v/>
      </c>
      <c r="AA105">
        <f t="shared" si="63"/>
        <v>0</v>
      </c>
      <c r="AB105">
        <f t="shared" si="64"/>
        <v>0</v>
      </c>
      <c r="AG105" t="str">
        <f t="shared" si="65"/>
        <v>LLC_BI__Account_Covenant__c</v>
      </c>
      <c r="AH105" t="str">
        <f t="shared" si="66"/>
        <v>Created Date</v>
      </c>
      <c r="AI105" t="str">
        <f t="shared" si="67"/>
        <v>DATETIME</v>
      </c>
      <c r="AJ105" t="str">
        <f t="shared" si="68"/>
        <v/>
      </c>
      <c r="AK105">
        <f t="shared" si="69"/>
        <v>0</v>
      </c>
      <c r="AL105">
        <f t="shared" si="70"/>
        <v>0</v>
      </c>
    </row>
    <row r="106" spans="1:38" x14ac:dyDescent="0.25">
      <c r="A106" t="s">
        <v>1363</v>
      </c>
      <c r="B106" t="s">
        <v>1364</v>
      </c>
      <c r="C106" t="s">
        <v>906</v>
      </c>
      <c r="D106" t="s">
        <v>168</v>
      </c>
      <c r="E106" t="s">
        <v>907</v>
      </c>
      <c r="F106" t="s">
        <v>908</v>
      </c>
      <c r="G106" t="s">
        <v>1146</v>
      </c>
      <c r="I106" t="s">
        <v>1150</v>
      </c>
      <c r="J106" t="s">
        <v>903</v>
      </c>
      <c r="L106" t="str">
        <f t="shared" si="54"/>
        <v>LLC_BI__Account_Covenant__c</v>
      </c>
      <c r="M106" t="str">
        <f t="shared" si="55"/>
        <v>Created By</v>
      </c>
      <c r="N106" t="s">
        <v>1148</v>
      </c>
      <c r="O106" t="s">
        <v>903</v>
      </c>
      <c r="P106" t="str">
        <f t="shared" si="57"/>
        <v>LLC_BI__Account_Covenant__c</v>
      </c>
      <c r="Q106" t="str">
        <f t="shared" si="58"/>
        <v>Created By</v>
      </c>
      <c r="R106" t="s">
        <v>1148</v>
      </c>
      <c r="S106">
        <v>18</v>
      </c>
      <c r="W106" t="str">
        <f t="shared" si="59"/>
        <v>LLC_BI__Account_Covenant__c</v>
      </c>
      <c r="X106" t="str">
        <f t="shared" si="60"/>
        <v>Created By</v>
      </c>
      <c r="Y106" t="str">
        <f t="shared" si="61"/>
        <v>String</v>
      </c>
      <c r="Z106">
        <f t="shared" si="62"/>
        <v>18</v>
      </c>
      <c r="AA106">
        <f t="shared" si="63"/>
        <v>0</v>
      </c>
      <c r="AB106">
        <f t="shared" si="64"/>
        <v>0</v>
      </c>
      <c r="AG106" t="str">
        <f t="shared" si="65"/>
        <v>LLC_BI__Account_Covenant__c</v>
      </c>
      <c r="AH106" t="str">
        <f t="shared" si="66"/>
        <v>Created By</v>
      </c>
      <c r="AI106" t="str">
        <f t="shared" si="67"/>
        <v>String</v>
      </c>
      <c r="AJ106">
        <f t="shared" si="68"/>
        <v>18</v>
      </c>
      <c r="AK106">
        <f t="shared" si="69"/>
        <v>0</v>
      </c>
      <c r="AL106">
        <f t="shared" si="70"/>
        <v>0</v>
      </c>
    </row>
    <row r="107" spans="1:38" x14ac:dyDescent="0.25">
      <c r="A107" t="s">
        <v>1363</v>
      </c>
      <c r="B107" t="s">
        <v>1364</v>
      </c>
      <c r="C107" t="s">
        <v>173</v>
      </c>
      <c r="D107" t="s">
        <v>172</v>
      </c>
      <c r="E107" t="s">
        <v>918</v>
      </c>
      <c r="F107" t="s">
        <v>910</v>
      </c>
      <c r="J107" t="s">
        <v>903</v>
      </c>
      <c r="L107" t="str">
        <f t="shared" si="54"/>
        <v>LLC_BI__Account_Covenant__c</v>
      </c>
      <c r="M107" t="str">
        <f t="shared" si="55"/>
        <v>Last Modified Date</v>
      </c>
      <c r="N107" t="s">
        <v>1148</v>
      </c>
      <c r="O107" t="s">
        <v>903</v>
      </c>
      <c r="P107" t="str">
        <f t="shared" si="57"/>
        <v>LLC_BI__Account_Covenant__c</v>
      </c>
      <c r="Q107" t="str">
        <f t="shared" si="58"/>
        <v>Last Modified Date</v>
      </c>
      <c r="R107" t="s">
        <v>1149</v>
      </c>
      <c r="W107" t="str">
        <f t="shared" si="59"/>
        <v>LLC_BI__Account_Covenant__c</v>
      </c>
      <c r="X107" t="str">
        <f t="shared" si="60"/>
        <v>Last Modified Date</v>
      </c>
      <c r="Y107" t="str">
        <f t="shared" si="61"/>
        <v>DATETIME</v>
      </c>
      <c r="Z107" t="str">
        <f t="shared" si="62"/>
        <v/>
      </c>
      <c r="AA107">
        <f t="shared" si="63"/>
        <v>0</v>
      </c>
      <c r="AB107">
        <f t="shared" si="64"/>
        <v>0</v>
      </c>
      <c r="AG107" t="str">
        <f t="shared" si="65"/>
        <v>LLC_BI__Account_Covenant__c</v>
      </c>
      <c r="AH107" t="str">
        <f t="shared" si="66"/>
        <v>Last Modified Date</v>
      </c>
      <c r="AI107" t="str">
        <f t="shared" si="67"/>
        <v>DATETIME</v>
      </c>
      <c r="AJ107" t="str">
        <f t="shared" si="68"/>
        <v/>
      </c>
      <c r="AK107">
        <f t="shared" si="69"/>
        <v>0</v>
      </c>
      <c r="AL107">
        <f t="shared" si="70"/>
        <v>0</v>
      </c>
    </row>
    <row r="108" spans="1:38" x14ac:dyDescent="0.25">
      <c r="A108" t="s">
        <v>1363</v>
      </c>
      <c r="B108" t="s">
        <v>1364</v>
      </c>
      <c r="C108" t="s">
        <v>916</v>
      </c>
      <c r="D108" t="s">
        <v>175</v>
      </c>
      <c r="E108" t="s">
        <v>917</v>
      </c>
      <c r="F108" t="s">
        <v>908</v>
      </c>
      <c r="G108" t="s">
        <v>1146</v>
      </c>
      <c r="I108" t="s">
        <v>1150</v>
      </c>
      <c r="J108" t="s">
        <v>903</v>
      </c>
      <c r="L108" t="str">
        <f t="shared" si="54"/>
        <v>LLC_BI__Account_Covenant__c</v>
      </c>
      <c r="M108" t="str">
        <f t="shared" si="55"/>
        <v>Last Modified By</v>
      </c>
      <c r="N108" t="s">
        <v>1148</v>
      </c>
      <c r="O108" t="s">
        <v>903</v>
      </c>
      <c r="P108" t="str">
        <f t="shared" si="57"/>
        <v>LLC_BI__Account_Covenant__c</v>
      </c>
      <c r="Q108" t="str">
        <f t="shared" si="58"/>
        <v>Last Modified By</v>
      </c>
      <c r="R108" t="s">
        <v>1148</v>
      </c>
      <c r="S108">
        <v>18</v>
      </c>
      <c r="W108" t="str">
        <f t="shared" si="59"/>
        <v>LLC_BI__Account_Covenant__c</v>
      </c>
      <c r="X108" t="str">
        <f t="shared" si="60"/>
        <v>Last Modified By</v>
      </c>
      <c r="Y108" t="str">
        <f t="shared" si="61"/>
        <v>String</v>
      </c>
      <c r="Z108">
        <f t="shared" si="62"/>
        <v>18</v>
      </c>
      <c r="AA108">
        <f t="shared" si="63"/>
        <v>0</v>
      </c>
      <c r="AB108">
        <f t="shared" si="64"/>
        <v>0</v>
      </c>
      <c r="AG108" t="str">
        <f t="shared" si="65"/>
        <v>LLC_BI__Account_Covenant__c</v>
      </c>
      <c r="AH108" t="str">
        <f t="shared" si="66"/>
        <v>Last Modified By</v>
      </c>
      <c r="AI108" t="str">
        <f t="shared" si="67"/>
        <v>String</v>
      </c>
      <c r="AJ108">
        <f t="shared" si="68"/>
        <v>18</v>
      </c>
      <c r="AK108">
        <f t="shared" si="69"/>
        <v>0</v>
      </c>
      <c r="AL108">
        <f t="shared" si="70"/>
        <v>0</v>
      </c>
    </row>
    <row r="109" spans="1:38" x14ac:dyDescent="0.25">
      <c r="A109" t="s">
        <v>1363</v>
      </c>
      <c r="B109" t="s">
        <v>1364</v>
      </c>
      <c r="C109" t="s">
        <v>1365</v>
      </c>
      <c r="D109" t="s">
        <v>28</v>
      </c>
      <c r="E109" t="s">
        <v>1366</v>
      </c>
      <c r="F109" t="s">
        <v>1282</v>
      </c>
      <c r="G109">
        <v>80</v>
      </c>
      <c r="H109" t="s">
        <v>904</v>
      </c>
      <c r="J109" t="s">
        <v>903</v>
      </c>
      <c r="L109" t="str">
        <f t="shared" ref="L109:L125" si="71">IF(B109="","",B109)</f>
        <v>LLC_BI__Account_Covenant__c</v>
      </c>
      <c r="M109" t="str">
        <f t="shared" ref="M109:M125" si="72">IF(D109="","",C109)</f>
        <v>Covenant Number</v>
      </c>
      <c r="P109" t="str">
        <f t="shared" si="57"/>
        <v>LLC_BI__Account_Covenant__c</v>
      </c>
      <c r="Q109" t="str">
        <f t="shared" si="58"/>
        <v>Covenant Number</v>
      </c>
      <c r="R109" t="s">
        <v>1148</v>
      </c>
      <c r="S109">
        <f>G109</f>
        <v>80</v>
      </c>
      <c r="W109" t="str">
        <f t="shared" si="59"/>
        <v>LLC_BI__Account_Covenant__c</v>
      </c>
      <c r="X109" t="str">
        <f t="shared" si="60"/>
        <v>Covenant Number</v>
      </c>
      <c r="Y109" t="str">
        <f t="shared" si="61"/>
        <v>String</v>
      </c>
      <c r="Z109">
        <f t="shared" si="62"/>
        <v>80</v>
      </c>
      <c r="AA109">
        <f t="shared" si="63"/>
        <v>0</v>
      </c>
      <c r="AB109">
        <f t="shared" si="64"/>
        <v>0</v>
      </c>
      <c r="AG109" t="str">
        <f t="shared" si="65"/>
        <v>LLC_BI__Account_Covenant__c</v>
      </c>
      <c r="AH109" t="str">
        <f t="shared" si="66"/>
        <v>Covenant Number</v>
      </c>
      <c r="AI109" t="str">
        <f t="shared" si="67"/>
        <v>String</v>
      </c>
      <c r="AJ109">
        <f t="shared" si="68"/>
        <v>80</v>
      </c>
      <c r="AK109">
        <f t="shared" si="69"/>
        <v>0</v>
      </c>
      <c r="AL109">
        <f t="shared" si="70"/>
        <v>0</v>
      </c>
    </row>
    <row r="110" spans="1:38" x14ac:dyDescent="0.25">
      <c r="A110" t="s">
        <v>1363</v>
      </c>
      <c r="B110" t="s">
        <v>1364</v>
      </c>
      <c r="C110" t="s">
        <v>911</v>
      </c>
      <c r="D110" t="s">
        <v>160</v>
      </c>
      <c r="E110" t="s">
        <v>912</v>
      </c>
      <c r="F110" t="s">
        <v>913</v>
      </c>
      <c r="G110" t="s">
        <v>1151</v>
      </c>
      <c r="J110" t="s">
        <v>904</v>
      </c>
      <c r="L110" t="str">
        <f t="shared" si="71"/>
        <v>LLC_BI__Account_Covenant__c</v>
      </c>
      <c r="M110" t="str">
        <f t="shared" si="72"/>
        <v>Currency</v>
      </c>
      <c r="P110" t="str">
        <f t="shared" si="57"/>
        <v>LLC_BI__Account_Covenant__c</v>
      </c>
      <c r="Q110" t="str">
        <f t="shared" si="58"/>
        <v>Currency</v>
      </c>
      <c r="R110" t="s">
        <v>1148</v>
      </c>
      <c r="S110">
        <v>3</v>
      </c>
      <c r="T110" t="str">
        <f>IF($O110="","",O110)</f>
        <v/>
      </c>
      <c r="U110" t="str">
        <f>IF($O110="","",P110)</f>
        <v/>
      </c>
      <c r="V110" t="str">
        <f>IF(Q110= "", "", IF(F110="Picklist", "Y", "N"))</f>
        <v>Y</v>
      </c>
      <c r="W110" t="str">
        <f t="shared" si="59"/>
        <v>LLC_BI__Account_Covenant__c</v>
      </c>
      <c r="X110" t="str">
        <f t="shared" si="60"/>
        <v>Currency</v>
      </c>
      <c r="Y110" t="str">
        <f t="shared" si="61"/>
        <v>String</v>
      </c>
      <c r="Z110">
        <f t="shared" si="62"/>
        <v>3</v>
      </c>
      <c r="AA110" t="str">
        <f t="shared" si="63"/>
        <v/>
      </c>
      <c r="AB110" t="str">
        <f t="shared" si="64"/>
        <v/>
      </c>
      <c r="AG110" t="str">
        <f t="shared" si="65"/>
        <v>LLC_BI__Account_Covenant__c</v>
      </c>
      <c r="AH110" t="str">
        <f t="shared" si="66"/>
        <v>Currency</v>
      </c>
      <c r="AI110" t="str">
        <f t="shared" si="67"/>
        <v>String</v>
      </c>
      <c r="AJ110">
        <f t="shared" si="68"/>
        <v>3</v>
      </c>
      <c r="AK110" t="str">
        <f t="shared" si="69"/>
        <v/>
      </c>
      <c r="AL110" t="str">
        <f t="shared" si="70"/>
        <v/>
      </c>
    </row>
    <row r="111" spans="1:38" x14ac:dyDescent="0.25">
      <c r="A111" t="s">
        <v>1363</v>
      </c>
      <c r="B111" t="s">
        <v>1364</v>
      </c>
      <c r="C111" t="s">
        <v>1367</v>
      </c>
      <c r="D111" t="s">
        <v>1164</v>
      </c>
      <c r="E111" t="s">
        <v>1368</v>
      </c>
      <c r="F111" t="s">
        <v>1327</v>
      </c>
      <c r="G111">
        <v>18</v>
      </c>
      <c r="H111" t="s">
        <v>904</v>
      </c>
      <c r="J111" t="s">
        <v>904</v>
      </c>
      <c r="L111" t="str">
        <f t="shared" si="71"/>
        <v>LLC_BI__Account_Covenant__c</v>
      </c>
      <c r="M111" t="str">
        <f t="shared" si="72"/>
        <v>Covenant2</v>
      </c>
      <c r="P111" t="str">
        <f t="shared" si="57"/>
        <v>LLC_BI__Account_Covenant__c</v>
      </c>
      <c r="Q111" t="str">
        <f t="shared" si="58"/>
        <v>Covenant2</v>
      </c>
      <c r="W111" t="str">
        <f t="shared" si="59"/>
        <v>LLC_BI__Account_Covenant__c</v>
      </c>
      <c r="X111" t="str">
        <f t="shared" si="60"/>
        <v>Covenant2</v>
      </c>
      <c r="Y111">
        <f t="shared" si="61"/>
        <v>0</v>
      </c>
      <c r="Z111" t="str">
        <f t="shared" si="62"/>
        <v/>
      </c>
      <c r="AA111">
        <f t="shared" si="63"/>
        <v>0</v>
      </c>
      <c r="AB111">
        <f t="shared" si="64"/>
        <v>0</v>
      </c>
      <c r="AG111" t="str">
        <f t="shared" si="65"/>
        <v>LLC_BI__Account_Covenant__c</v>
      </c>
      <c r="AH111" t="str">
        <f t="shared" si="66"/>
        <v>Covenant2</v>
      </c>
      <c r="AI111">
        <f t="shared" si="67"/>
        <v>0</v>
      </c>
      <c r="AJ111" t="str">
        <f t="shared" si="68"/>
        <v/>
      </c>
      <c r="AK111">
        <f t="shared" si="69"/>
        <v>0</v>
      </c>
      <c r="AL111">
        <f t="shared" si="70"/>
        <v>0</v>
      </c>
    </row>
    <row r="112" spans="1:38" x14ac:dyDescent="0.25">
      <c r="A112" t="s">
        <v>1363</v>
      </c>
      <c r="B112" t="s">
        <v>1364</v>
      </c>
      <c r="C112" t="s">
        <v>223</v>
      </c>
      <c r="D112" t="s">
        <v>1166</v>
      </c>
      <c r="E112" t="s">
        <v>1369</v>
      </c>
      <c r="F112" t="s">
        <v>1370</v>
      </c>
      <c r="G112">
        <v>18</v>
      </c>
      <c r="H112" t="s">
        <v>904</v>
      </c>
      <c r="J112" t="s">
        <v>904</v>
      </c>
      <c r="L112" t="str">
        <f t="shared" si="71"/>
        <v>LLC_BI__Account_Covenant__c</v>
      </c>
      <c r="M112" t="str">
        <f t="shared" si="72"/>
        <v>Relationship</v>
      </c>
      <c r="P112" t="str">
        <f t="shared" si="57"/>
        <v>LLC_BI__Account_Covenant__c</v>
      </c>
      <c r="Q112" t="str">
        <f t="shared" si="58"/>
        <v>Relationship</v>
      </c>
      <c r="W112" t="str">
        <f t="shared" si="59"/>
        <v>LLC_BI__Account_Covenant__c</v>
      </c>
      <c r="X112" t="str">
        <f t="shared" si="60"/>
        <v>Relationship</v>
      </c>
      <c r="Y112">
        <f t="shared" si="61"/>
        <v>0</v>
      </c>
      <c r="Z112" t="str">
        <f t="shared" si="62"/>
        <v/>
      </c>
      <c r="AA112">
        <f t="shared" si="63"/>
        <v>0</v>
      </c>
      <c r="AB112">
        <f t="shared" si="64"/>
        <v>0</v>
      </c>
      <c r="AG112" t="str">
        <f t="shared" si="65"/>
        <v>LLC_BI__Account_Covenant__c</v>
      </c>
      <c r="AH112" t="str">
        <f t="shared" si="66"/>
        <v>Relationship</v>
      </c>
      <c r="AI112">
        <f t="shared" si="67"/>
        <v>0</v>
      </c>
      <c r="AJ112" t="str">
        <f t="shared" si="68"/>
        <v/>
      </c>
      <c r="AK112">
        <f t="shared" si="69"/>
        <v>0</v>
      </c>
      <c r="AL112">
        <f t="shared" si="70"/>
        <v>0</v>
      </c>
    </row>
    <row r="113" spans="1:38" x14ac:dyDescent="0.25">
      <c r="A113" t="s">
        <v>1371</v>
      </c>
      <c r="B113" t="s">
        <v>1372</v>
      </c>
      <c r="C113" t="s">
        <v>143</v>
      </c>
      <c r="D113" t="s">
        <v>143</v>
      </c>
      <c r="E113" t="s">
        <v>143</v>
      </c>
      <c r="F113" t="s">
        <v>143</v>
      </c>
      <c r="G113" t="s">
        <v>1146</v>
      </c>
      <c r="H113" t="s">
        <v>904</v>
      </c>
      <c r="I113" t="s">
        <v>1147</v>
      </c>
      <c r="J113" t="s">
        <v>903</v>
      </c>
      <c r="L113" t="str">
        <f t="shared" si="71"/>
        <v>LLC_BI__Loan_Covenant__c</v>
      </c>
      <c r="M113" t="str">
        <f t="shared" si="72"/>
        <v>Id</v>
      </c>
      <c r="N113" t="s">
        <v>1148</v>
      </c>
      <c r="P113" t="str">
        <f t="shared" si="57"/>
        <v>LLC_BI__Loan_Covenant__c</v>
      </c>
      <c r="Q113" t="str">
        <f t="shared" si="58"/>
        <v>Id</v>
      </c>
      <c r="R113" t="s">
        <v>1148</v>
      </c>
      <c r="S113">
        <v>18</v>
      </c>
      <c r="T113" t="s">
        <v>904</v>
      </c>
      <c r="U113" t="s">
        <v>1147</v>
      </c>
      <c r="V113" t="s">
        <v>904</v>
      </c>
      <c r="W113" t="str">
        <f t="shared" si="59"/>
        <v>LLC_BI__Loan_Covenant__c</v>
      </c>
      <c r="X113" t="str">
        <f t="shared" si="60"/>
        <v>Id</v>
      </c>
      <c r="Y113" t="str">
        <f t="shared" si="61"/>
        <v>String</v>
      </c>
      <c r="Z113">
        <f t="shared" si="62"/>
        <v>18</v>
      </c>
      <c r="AA113" t="str">
        <f t="shared" si="63"/>
        <v>N</v>
      </c>
      <c r="AB113" t="str">
        <f t="shared" si="64"/>
        <v>P</v>
      </c>
      <c r="AG113" t="str">
        <f t="shared" si="65"/>
        <v>LLC_BI__Loan_Covenant__c</v>
      </c>
      <c r="AH113" t="str">
        <f t="shared" si="66"/>
        <v>Id</v>
      </c>
      <c r="AI113" t="str">
        <f t="shared" si="67"/>
        <v>String</v>
      </c>
      <c r="AJ113">
        <f t="shared" si="68"/>
        <v>18</v>
      </c>
      <c r="AK113" t="str">
        <f t="shared" si="69"/>
        <v>N</v>
      </c>
      <c r="AL113" t="str">
        <f t="shared" si="70"/>
        <v>P</v>
      </c>
    </row>
    <row r="114" spans="1:38" x14ac:dyDescent="0.25">
      <c r="A114" t="s">
        <v>1371</v>
      </c>
      <c r="B114" t="s">
        <v>1372</v>
      </c>
      <c r="C114" t="s">
        <v>165</v>
      </c>
      <c r="D114" t="s">
        <v>164</v>
      </c>
      <c r="E114" t="s">
        <v>909</v>
      </c>
      <c r="F114" t="s">
        <v>910</v>
      </c>
      <c r="J114" t="s">
        <v>903</v>
      </c>
      <c r="L114" t="str">
        <f t="shared" si="71"/>
        <v>LLC_BI__Loan_Covenant__c</v>
      </c>
      <c r="M114" t="str">
        <f t="shared" si="72"/>
        <v>Created Date</v>
      </c>
      <c r="N114" t="s">
        <v>1148</v>
      </c>
      <c r="O114" t="s">
        <v>903</v>
      </c>
      <c r="P114" t="str">
        <f t="shared" si="57"/>
        <v>LLC_BI__Loan_Covenant__c</v>
      </c>
      <c r="Q114" t="str">
        <f t="shared" si="58"/>
        <v>Created Date</v>
      </c>
      <c r="R114" t="s">
        <v>1149</v>
      </c>
      <c r="W114" t="str">
        <f t="shared" si="59"/>
        <v>LLC_BI__Loan_Covenant__c</v>
      </c>
      <c r="X114" t="str">
        <f t="shared" si="60"/>
        <v>Created Date</v>
      </c>
      <c r="Y114" t="str">
        <f t="shared" si="61"/>
        <v>DATETIME</v>
      </c>
      <c r="Z114" t="str">
        <f t="shared" si="62"/>
        <v/>
      </c>
      <c r="AA114">
        <f t="shared" si="63"/>
        <v>0</v>
      </c>
      <c r="AB114">
        <f t="shared" si="64"/>
        <v>0</v>
      </c>
      <c r="AG114" t="str">
        <f t="shared" si="65"/>
        <v>LLC_BI__Loan_Covenant__c</v>
      </c>
      <c r="AH114" t="str">
        <f t="shared" si="66"/>
        <v>Created Date</v>
      </c>
      <c r="AI114" t="str">
        <f t="shared" si="67"/>
        <v>DATETIME</v>
      </c>
      <c r="AJ114" t="str">
        <f t="shared" si="68"/>
        <v/>
      </c>
      <c r="AK114">
        <f t="shared" si="69"/>
        <v>0</v>
      </c>
      <c r="AL114">
        <f t="shared" si="70"/>
        <v>0</v>
      </c>
    </row>
    <row r="115" spans="1:38" x14ac:dyDescent="0.25">
      <c r="A115" t="s">
        <v>1371</v>
      </c>
      <c r="B115" t="s">
        <v>1372</v>
      </c>
      <c r="C115" t="s">
        <v>906</v>
      </c>
      <c r="D115" t="s">
        <v>168</v>
      </c>
      <c r="E115" t="s">
        <v>907</v>
      </c>
      <c r="F115" t="s">
        <v>908</v>
      </c>
      <c r="G115" t="s">
        <v>1146</v>
      </c>
      <c r="I115" t="s">
        <v>1150</v>
      </c>
      <c r="J115" t="s">
        <v>903</v>
      </c>
      <c r="L115" t="str">
        <f t="shared" si="71"/>
        <v>LLC_BI__Loan_Covenant__c</v>
      </c>
      <c r="M115" t="str">
        <f t="shared" si="72"/>
        <v>Created By</v>
      </c>
      <c r="N115" t="s">
        <v>1148</v>
      </c>
      <c r="O115" t="s">
        <v>903</v>
      </c>
      <c r="P115" t="str">
        <f t="shared" si="57"/>
        <v>LLC_BI__Loan_Covenant__c</v>
      </c>
      <c r="Q115" t="str">
        <f t="shared" si="58"/>
        <v>Created By</v>
      </c>
      <c r="R115" t="s">
        <v>1148</v>
      </c>
      <c r="S115">
        <v>18</v>
      </c>
      <c r="W115" t="str">
        <f t="shared" si="59"/>
        <v>LLC_BI__Loan_Covenant__c</v>
      </c>
      <c r="X115" t="str">
        <f t="shared" si="60"/>
        <v>Created By</v>
      </c>
      <c r="Y115" t="str">
        <f t="shared" si="61"/>
        <v>String</v>
      </c>
      <c r="Z115">
        <f t="shared" si="62"/>
        <v>18</v>
      </c>
      <c r="AA115">
        <f t="shared" si="63"/>
        <v>0</v>
      </c>
      <c r="AB115">
        <f t="shared" si="64"/>
        <v>0</v>
      </c>
      <c r="AG115" t="str">
        <f t="shared" si="65"/>
        <v>LLC_BI__Loan_Covenant__c</v>
      </c>
      <c r="AH115" t="str">
        <f t="shared" si="66"/>
        <v>Created By</v>
      </c>
      <c r="AI115" t="str">
        <f t="shared" si="67"/>
        <v>String</v>
      </c>
      <c r="AJ115">
        <f t="shared" si="68"/>
        <v>18</v>
      </c>
      <c r="AK115">
        <f t="shared" si="69"/>
        <v>0</v>
      </c>
      <c r="AL115">
        <f t="shared" si="70"/>
        <v>0</v>
      </c>
    </row>
    <row r="116" spans="1:38" x14ac:dyDescent="0.25">
      <c r="A116" t="s">
        <v>1371</v>
      </c>
      <c r="B116" t="s">
        <v>1372</v>
      </c>
      <c r="C116" t="s">
        <v>173</v>
      </c>
      <c r="D116" t="s">
        <v>172</v>
      </c>
      <c r="E116" t="s">
        <v>918</v>
      </c>
      <c r="F116" t="s">
        <v>910</v>
      </c>
      <c r="J116" t="s">
        <v>903</v>
      </c>
      <c r="L116" t="str">
        <f t="shared" si="71"/>
        <v>LLC_BI__Loan_Covenant__c</v>
      </c>
      <c r="M116" t="str">
        <f t="shared" si="72"/>
        <v>Last Modified Date</v>
      </c>
      <c r="N116" t="s">
        <v>1148</v>
      </c>
      <c r="O116" t="s">
        <v>903</v>
      </c>
      <c r="P116" t="str">
        <f t="shared" si="57"/>
        <v>LLC_BI__Loan_Covenant__c</v>
      </c>
      <c r="Q116" t="str">
        <f t="shared" si="58"/>
        <v>Last Modified Date</v>
      </c>
      <c r="R116" t="s">
        <v>1149</v>
      </c>
      <c r="W116" t="str">
        <f t="shared" si="59"/>
        <v>LLC_BI__Loan_Covenant__c</v>
      </c>
      <c r="X116" t="str">
        <f t="shared" si="60"/>
        <v>Last Modified Date</v>
      </c>
      <c r="Y116" t="str">
        <f t="shared" si="61"/>
        <v>DATETIME</v>
      </c>
      <c r="Z116" t="str">
        <f t="shared" si="62"/>
        <v/>
      </c>
      <c r="AA116">
        <f t="shared" si="63"/>
        <v>0</v>
      </c>
      <c r="AB116">
        <f t="shared" si="64"/>
        <v>0</v>
      </c>
      <c r="AG116" t="str">
        <f t="shared" si="65"/>
        <v>LLC_BI__Loan_Covenant__c</v>
      </c>
      <c r="AH116" t="str">
        <f t="shared" si="66"/>
        <v>Last Modified Date</v>
      </c>
      <c r="AI116" t="str">
        <f t="shared" si="67"/>
        <v>DATETIME</v>
      </c>
      <c r="AJ116" t="str">
        <f t="shared" si="68"/>
        <v/>
      </c>
      <c r="AK116">
        <f t="shared" si="69"/>
        <v>0</v>
      </c>
      <c r="AL116">
        <f t="shared" si="70"/>
        <v>0</v>
      </c>
    </row>
    <row r="117" spans="1:38" x14ac:dyDescent="0.25">
      <c r="A117" t="s">
        <v>1371</v>
      </c>
      <c r="B117" t="s">
        <v>1372</v>
      </c>
      <c r="C117" t="s">
        <v>916</v>
      </c>
      <c r="D117" t="s">
        <v>175</v>
      </c>
      <c r="E117" t="s">
        <v>917</v>
      </c>
      <c r="F117" t="s">
        <v>908</v>
      </c>
      <c r="G117" t="s">
        <v>1146</v>
      </c>
      <c r="I117" t="s">
        <v>1150</v>
      </c>
      <c r="J117" t="s">
        <v>903</v>
      </c>
      <c r="L117" t="str">
        <f t="shared" si="71"/>
        <v>LLC_BI__Loan_Covenant__c</v>
      </c>
      <c r="M117" t="str">
        <f t="shared" si="72"/>
        <v>Last Modified By</v>
      </c>
      <c r="N117" t="s">
        <v>1148</v>
      </c>
      <c r="O117" t="s">
        <v>903</v>
      </c>
      <c r="P117" t="str">
        <f t="shared" si="57"/>
        <v>LLC_BI__Loan_Covenant__c</v>
      </c>
      <c r="Q117" t="str">
        <f t="shared" si="58"/>
        <v>Last Modified By</v>
      </c>
      <c r="R117" t="s">
        <v>1148</v>
      </c>
      <c r="S117">
        <v>18</v>
      </c>
      <c r="W117" t="str">
        <f t="shared" si="59"/>
        <v>LLC_BI__Loan_Covenant__c</v>
      </c>
      <c r="X117" t="str">
        <f t="shared" si="60"/>
        <v>Last Modified By</v>
      </c>
      <c r="Y117" t="str">
        <f t="shared" si="61"/>
        <v>String</v>
      </c>
      <c r="Z117">
        <f t="shared" si="62"/>
        <v>18</v>
      </c>
      <c r="AA117">
        <f t="shared" si="63"/>
        <v>0</v>
      </c>
      <c r="AB117">
        <f t="shared" si="64"/>
        <v>0</v>
      </c>
      <c r="AG117" t="str">
        <f t="shared" si="65"/>
        <v>LLC_BI__Loan_Covenant__c</v>
      </c>
      <c r="AH117" t="str">
        <f t="shared" si="66"/>
        <v>Last Modified By</v>
      </c>
      <c r="AI117" t="str">
        <f t="shared" si="67"/>
        <v>String</v>
      </c>
      <c r="AJ117">
        <f t="shared" si="68"/>
        <v>18</v>
      </c>
      <c r="AK117">
        <f t="shared" si="69"/>
        <v>0</v>
      </c>
      <c r="AL117">
        <f t="shared" si="70"/>
        <v>0</v>
      </c>
    </row>
    <row r="118" spans="1:38" x14ac:dyDescent="0.25">
      <c r="A118" t="s">
        <v>1371</v>
      </c>
      <c r="B118" t="s">
        <v>1372</v>
      </c>
      <c r="C118" t="s">
        <v>911</v>
      </c>
      <c r="D118" t="s">
        <v>160</v>
      </c>
      <c r="E118" t="s">
        <v>912</v>
      </c>
      <c r="F118" t="s">
        <v>913</v>
      </c>
      <c r="G118" t="s">
        <v>1151</v>
      </c>
      <c r="J118" t="s">
        <v>904</v>
      </c>
      <c r="L118" t="str">
        <f t="shared" si="71"/>
        <v>LLC_BI__Loan_Covenant__c</v>
      </c>
      <c r="M118" t="str">
        <f t="shared" si="72"/>
        <v>Currency</v>
      </c>
      <c r="P118" t="str">
        <f t="shared" si="57"/>
        <v>LLC_BI__Loan_Covenant__c</v>
      </c>
      <c r="Q118" t="str">
        <f t="shared" si="58"/>
        <v>Currency</v>
      </c>
      <c r="R118" t="s">
        <v>1148</v>
      </c>
      <c r="S118">
        <v>3</v>
      </c>
      <c r="T118" t="str">
        <f>IF($O118="","",O118)</f>
        <v/>
      </c>
      <c r="U118" t="str">
        <f>IF($O118="","",P118)</f>
        <v/>
      </c>
      <c r="V118" t="str">
        <f>IF(Q118= "", "", IF(F118="Picklist", "Y", "N"))</f>
        <v>Y</v>
      </c>
      <c r="W118" t="str">
        <f t="shared" si="59"/>
        <v>LLC_BI__Loan_Covenant__c</v>
      </c>
      <c r="X118" t="str">
        <f t="shared" si="60"/>
        <v>Currency</v>
      </c>
      <c r="Y118" t="str">
        <f t="shared" si="61"/>
        <v>String</v>
      </c>
      <c r="Z118">
        <f t="shared" si="62"/>
        <v>3</v>
      </c>
      <c r="AA118" t="str">
        <f t="shared" si="63"/>
        <v/>
      </c>
      <c r="AB118" t="str">
        <f t="shared" si="64"/>
        <v/>
      </c>
      <c r="AG118" t="str">
        <f t="shared" si="65"/>
        <v>LLC_BI__Loan_Covenant__c</v>
      </c>
      <c r="AH118" t="str">
        <f t="shared" si="66"/>
        <v>Currency</v>
      </c>
      <c r="AI118" t="str">
        <f t="shared" si="67"/>
        <v>String</v>
      </c>
      <c r="AJ118">
        <f t="shared" si="68"/>
        <v>3</v>
      </c>
      <c r="AK118" t="str">
        <f t="shared" si="69"/>
        <v/>
      </c>
      <c r="AL118" t="str">
        <f t="shared" si="70"/>
        <v/>
      </c>
    </row>
    <row r="119" spans="1:38" x14ac:dyDescent="0.25">
      <c r="A119" t="s">
        <v>1371</v>
      </c>
      <c r="B119" t="s">
        <v>1372</v>
      </c>
      <c r="C119" t="s">
        <v>1373</v>
      </c>
      <c r="D119" t="s">
        <v>28</v>
      </c>
      <c r="F119" t="s">
        <v>1282</v>
      </c>
      <c r="G119">
        <v>80</v>
      </c>
      <c r="H119" t="s">
        <v>904</v>
      </c>
      <c r="J119" t="s">
        <v>903</v>
      </c>
      <c r="L119" t="str">
        <f t="shared" si="71"/>
        <v>LLC_BI__Loan_Covenant__c</v>
      </c>
      <c r="M119" t="str">
        <f t="shared" si="72"/>
        <v>FacilityCovenant Number</v>
      </c>
      <c r="P119" t="str">
        <f t="shared" si="57"/>
        <v>LLC_BI__Loan_Covenant__c</v>
      </c>
      <c r="Q119" t="str">
        <f t="shared" si="58"/>
        <v>FacilityCovenant Number</v>
      </c>
      <c r="R119" t="s">
        <v>1148</v>
      </c>
      <c r="S119">
        <f>G119</f>
        <v>80</v>
      </c>
      <c r="W119" t="str">
        <f t="shared" si="59"/>
        <v>LLC_BI__Loan_Covenant__c</v>
      </c>
      <c r="X119" t="str">
        <f t="shared" si="60"/>
        <v>FacilityCovenant Number</v>
      </c>
      <c r="Y119" t="str">
        <f t="shared" si="61"/>
        <v>String</v>
      </c>
      <c r="Z119">
        <f t="shared" si="62"/>
        <v>80</v>
      </c>
      <c r="AA119">
        <f t="shared" si="63"/>
        <v>0</v>
      </c>
      <c r="AB119">
        <f t="shared" si="64"/>
        <v>0</v>
      </c>
      <c r="AG119" t="str">
        <f t="shared" si="65"/>
        <v>LLC_BI__Loan_Covenant__c</v>
      </c>
      <c r="AH119" t="str">
        <f t="shared" si="66"/>
        <v>FacilityCovenant Number</v>
      </c>
      <c r="AI119" t="str">
        <f t="shared" si="67"/>
        <v>String</v>
      </c>
      <c r="AJ119">
        <f t="shared" si="68"/>
        <v>80</v>
      </c>
      <c r="AK119">
        <f t="shared" si="69"/>
        <v>0</v>
      </c>
      <c r="AL119">
        <f t="shared" si="70"/>
        <v>0</v>
      </c>
    </row>
    <row r="120" spans="1:38" x14ac:dyDescent="0.25">
      <c r="A120" t="s">
        <v>1371</v>
      </c>
      <c r="B120" t="s">
        <v>1372</v>
      </c>
      <c r="C120" t="s">
        <v>1171</v>
      </c>
      <c r="D120" t="s">
        <v>1172</v>
      </c>
      <c r="E120" t="s">
        <v>1374</v>
      </c>
      <c r="F120" t="s">
        <v>1050</v>
      </c>
      <c r="H120" t="s">
        <v>904</v>
      </c>
      <c r="J120" t="s">
        <v>904</v>
      </c>
      <c r="L120" t="str">
        <f t="shared" si="71"/>
        <v>LLC_BI__Loan_Covenant__c</v>
      </c>
      <c r="M120" t="str">
        <f t="shared" si="72"/>
        <v>Active</v>
      </c>
      <c r="N120" t="s">
        <v>1148</v>
      </c>
      <c r="O120" t="s">
        <v>903</v>
      </c>
      <c r="P120" t="str">
        <f t="shared" si="57"/>
        <v>LLC_BI__Loan_Covenant__c</v>
      </c>
      <c r="Q120" t="str">
        <f t="shared" si="58"/>
        <v>Active</v>
      </c>
      <c r="R120" t="s">
        <v>1159</v>
      </c>
      <c r="T120" t="str">
        <f>IF($O120="","",O120)</f>
        <v>Y</v>
      </c>
      <c r="V120" t="str">
        <f>IF(Q120= "", "", IF(F120="Picklist", "Y", "N"))</f>
        <v>N</v>
      </c>
      <c r="W120" t="str">
        <f t="shared" si="59"/>
        <v>LLC_BI__Loan_Covenant__c</v>
      </c>
      <c r="X120" t="str">
        <f t="shared" si="60"/>
        <v>Active</v>
      </c>
      <c r="Y120" t="str">
        <f t="shared" si="61"/>
        <v>Bool</v>
      </c>
      <c r="Z120" t="str">
        <f t="shared" si="62"/>
        <v/>
      </c>
      <c r="AA120" t="str">
        <f t="shared" si="63"/>
        <v>Y</v>
      </c>
      <c r="AB120">
        <f t="shared" si="64"/>
        <v>0</v>
      </c>
      <c r="AG120" t="str">
        <f t="shared" si="65"/>
        <v>LLC_BI__Loan_Covenant__c</v>
      </c>
      <c r="AH120" t="str">
        <f t="shared" si="66"/>
        <v>Active</v>
      </c>
      <c r="AI120" t="str">
        <f t="shared" si="67"/>
        <v>Bool</v>
      </c>
      <c r="AJ120" t="str">
        <f t="shared" si="68"/>
        <v/>
      </c>
      <c r="AK120" t="str">
        <f t="shared" si="69"/>
        <v>Y</v>
      </c>
      <c r="AL120">
        <f t="shared" si="70"/>
        <v>0</v>
      </c>
    </row>
    <row r="121" spans="1:38" x14ac:dyDescent="0.25">
      <c r="A121" t="s">
        <v>1371</v>
      </c>
      <c r="B121" t="s">
        <v>1372</v>
      </c>
      <c r="C121" t="s">
        <v>1367</v>
      </c>
      <c r="D121" t="s">
        <v>1164</v>
      </c>
      <c r="E121" t="s">
        <v>1375</v>
      </c>
      <c r="F121" t="s">
        <v>1327</v>
      </c>
      <c r="G121">
        <v>18</v>
      </c>
      <c r="H121" t="s">
        <v>904</v>
      </c>
      <c r="J121" t="s">
        <v>904</v>
      </c>
      <c r="L121" t="str">
        <f t="shared" si="71"/>
        <v>LLC_BI__Loan_Covenant__c</v>
      </c>
      <c r="M121" t="str">
        <f t="shared" si="72"/>
        <v>Covenant2</v>
      </c>
      <c r="P121" t="str">
        <f t="shared" si="57"/>
        <v>LLC_BI__Loan_Covenant__c</v>
      </c>
      <c r="Q121" t="str">
        <f t="shared" si="58"/>
        <v>Covenant2</v>
      </c>
      <c r="W121" t="str">
        <f t="shared" si="59"/>
        <v>LLC_BI__Loan_Covenant__c</v>
      </c>
      <c r="X121" t="str">
        <f t="shared" si="60"/>
        <v>Covenant2</v>
      </c>
      <c r="Y121">
        <f t="shared" si="61"/>
        <v>0</v>
      </c>
      <c r="Z121" t="str">
        <f t="shared" si="62"/>
        <v/>
      </c>
      <c r="AA121">
        <f t="shared" si="63"/>
        <v>0</v>
      </c>
      <c r="AB121">
        <f t="shared" si="64"/>
        <v>0</v>
      </c>
      <c r="AG121" t="str">
        <f t="shared" si="65"/>
        <v>LLC_BI__Loan_Covenant__c</v>
      </c>
      <c r="AH121" t="str">
        <f t="shared" si="66"/>
        <v>Covenant2</v>
      </c>
      <c r="AI121">
        <f t="shared" si="67"/>
        <v>0</v>
      </c>
      <c r="AJ121" t="str">
        <f t="shared" si="68"/>
        <v/>
      </c>
      <c r="AK121">
        <f t="shared" si="69"/>
        <v>0</v>
      </c>
      <c r="AL121">
        <f t="shared" si="70"/>
        <v>0</v>
      </c>
    </row>
    <row r="122" spans="1:38" x14ac:dyDescent="0.25">
      <c r="A122" t="s">
        <v>1371</v>
      </c>
      <c r="B122" t="s">
        <v>1372</v>
      </c>
      <c r="C122" t="s">
        <v>1376</v>
      </c>
      <c r="D122" t="s">
        <v>1377</v>
      </c>
      <c r="E122" t="s">
        <v>1378</v>
      </c>
      <c r="F122" t="s">
        <v>1379</v>
      </c>
      <c r="G122">
        <v>18</v>
      </c>
      <c r="H122" t="s">
        <v>904</v>
      </c>
      <c r="J122" t="s">
        <v>904</v>
      </c>
      <c r="L122" t="str">
        <f t="shared" si="71"/>
        <v>LLC_BI__Loan_Covenant__c</v>
      </c>
      <c r="M122" t="str">
        <f t="shared" si="72"/>
        <v>Loan</v>
      </c>
      <c r="P122" t="str">
        <f t="shared" si="57"/>
        <v>LLC_BI__Loan_Covenant__c</v>
      </c>
      <c r="Q122" t="str">
        <f t="shared" si="58"/>
        <v>Loan</v>
      </c>
      <c r="W122" t="str">
        <f t="shared" si="59"/>
        <v>LLC_BI__Loan_Covenant__c</v>
      </c>
      <c r="X122" t="str">
        <f t="shared" si="60"/>
        <v>Loan</v>
      </c>
      <c r="Y122">
        <f t="shared" si="61"/>
        <v>0</v>
      </c>
      <c r="Z122" t="str">
        <f t="shared" si="62"/>
        <v/>
      </c>
      <c r="AA122">
        <f t="shared" si="63"/>
        <v>0</v>
      </c>
      <c r="AB122">
        <f t="shared" si="64"/>
        <v>0</v>
      </c>
      <c r="AG122" t="str">
        <f t="shared" si="65"/>
        <v>LLC_BI__Loan_Covenant__c</v>
      </c>
      <c r="AH122" t="str">
        <f t="shared" si="66"/>
        <v>Loan</v>
      </c>
      <c r="AI122">
        <f t="shared" si="67"/>
        <v>0</v>
      </c>
      <c r="AJ122" t="str">
        <f t="shared" si="68"/>
        <v/>
      </c>
      <c r="AK122">
        <f t="shared" si="69"/>
        <v>0</v>
      </c>
      <c r="AL122">
        <f t="shared" si="70"/>
        <v>0</v>
      </c>
    </row>
    <row r="123" spans="1:38" x14ac:dyDescent="0.25">
      <c r="A123" t="s">
        <v>1371</v>
      </c>
      <c r="B123" t="s">
        <v>1372</v>
      </c>
      <c r="C123" t="s">
        <v>1264</v>
      </c>
      <c r="D123" t="s">
        <v>1265</v>
      </c>
      <c r="E123" t="s">
        <v>1380</v>
      </c>
      <c r="F123" t="s">
        <v>913</v>
      </c>
      <c r="G123" t="s">
        <v>1153</v>
      </c>
      <c r="J123" t="s">
        <v>904</v>
      </c>
      <c r="L123" t="str">
        <f t="shared" si="71"/>
        <v>LLC_BI__Loan_Covenant__c</v>
      </c>
      <c r="M123" t="str">
        <f t="shared" si="72"/>
        <v>Restricted User</v>
      </c>
      <c r="P123" t="str">
        <f t="shared" si="57"/>
        <v>LLC_BI__Loan_Covenant__c</v>
      </c>
      <c r="Q123" t="str">
        <f t="shared" si="58"/>
        <v>Restricted User</v>
      </c>
      <c r="R123" t="s">
        <v>1148</v>
      </c>
      <c r="S123">
        <v>255</v>
      </c>
      <c r="T123" t="str">
        <f>IF($O123="","",O123)</f>
        <v/>
      </c>
      <c r="U123" t="str">
        <f>IF($O123="","",P123)</f>
        <v/>
      </c>
      <c r="V123" t="str">
        <f>IF(Q123= "", "", IF(F123="Picklist", "Y", "N"))</f>
        <v>Y</v>
      </c>
      <c r="W123" t="str">
        <f t="shared" si="59"/>
        <v>LLC_BI__Loan_Covenant__c</v>
      </c>
      <c r="X123" t="str">
        <f t="shared" si="60"/>
        <v>Restricted User</v>
      </c>
      <c r="Y123" t="str">
        <f t="shared" si="61"/>
        <v>String</v>
      </c>
      <c r="Z123">
        <f t="shared" si="62"/>
        <v>255</v>
      </c>
      <c r="AA123" t="str">
        <f t="shared" si="63"/>
        <v/>
      </c>
      <c r="AB123" t="str">
        <f t="shared" si="64"/>
        <v/>
      </c>
      <c r="AG123" t="str">
        <f t="shared" si="65"/>
        <v>LLC_BI__Loan_Covenant__c</v>
      </c>
      <c r="AH123" t="str">
        <f t="shared" si="66"/>
        <v>Restricted User</v>
      </c>
      <c r="AI123" t="str">
        <f t="shared" si="67"/>
        <v>String</v>
      </c>
      <c r="AJ123">
        <f t="shared" si="68"/>
        <v>255</v>
      </c>
      <c r="AK123" t="str">
        <f t="shared" si="69"/>
        <v/>
      </c>
      <c r="AL123" t="str">
        <f t="shared" si="70"/>
        <v/>
      </c>
    </row>
    <row r="124" spans="1:38" x14ac:dyDescent="0.25">
      <c r="A124" t="s">
        <v>1371</v>
      </c>
      <c r="B124" t="s">
        <v>1372</v>
      </c>
      <c r="C124" t="s">
        <v>1381</v>
      </c>
      <c r="D124" t="s">
        <v>1382</v>
      </c>
      <c r="F124" t="s">
        <v>1066</v>
      </c>
      <c r="G124" t="s">
        <v>1383</v>
      </c>
      <c r="H124" t="s">
        <v>903</v>
      </c>
      <c r="J124" t="s">
        <v>903</v>
      </c>
      <c r="K124" t="s">
        <v>1384</v>
      </c>
      <c r="L124" t="str">
        <f t="shared" si="71"/>
        <v>LLC_BI__Loan_Covenant__c</v>
      </c>
      <c r="M124" t="str">
        <f t="shared" si="72"/>
        <v>UserProfile</v>
      </c>
      <c r="N124" t="s">
        <v>1148</v>
      </c>
      <c r="O124" t="s">
        <v>903</v>
      </c>
      <c r="P124" t="str">
        <f t="shared" si="57"/>
        <v>LLC_BI__Loan_Covenant__c</v>
      </c>
      <c r="Q124" t="str">
        <f t="shared" si="58"/>
        <v>UserProfile</v>
      </c>
      <c r="R124" t="s">
        <v>1148</v>
      </c>
      <c r="S124">
        <v>1300</v>
      </c>
      <c r="T124" t="str">
        <f>J124</f>
        <v>Y</v>
      </c>
      <c r="W124" t="str">
        <f t="shared" si="59"/>
        <v>LLC_BI__Loan_Covenant__c</v>
      </c>
      <c r="X124" t="str">
        <f t="shared" si="60"/>
        <v>UserProfile</v>
      </c>
      <c r="Y124" t="str">
        <f t="shared" si="61"/>
        <v>String</v>
      </c>
      <c r="Z124">
        <f t="shared" si="62"/>
        <v>1300</v>
      </c>
      <c r="AA124" t="str">
        <f t="shared" si="63"/>
        <v>Y</v>
      </c>
      <c r="AB124">
        <f t="shared" si="64"/>
        <v>0</v>
      </c>
      <c r="AG124" t="str">
        <f t="shared" si="65"/>
        <v>LLC_BI__Loan_Covenant__c</v>
      </c>
      <c r="AH124" t="str">
        <f t="shared" si="66"/>
        <v>UserProfile</v>
      </c>
      <c r="AI124" t="str">
        <f t="shared" si="67"/>
        <v>String</v>
      </c>
      <c r="AJ124">
        <f t="shared" si="68"/>
        <v>1300</v>
      </c>
      <c r="AK124" t="str">
        <f t="shared" si="69"/>
        <v>Y</v>
      </c>
      <c r="AL124">
        <f t="shared" si="70"/>
        <v>0</v>
      </c>
    </row>
    <row r="125" spans="1:38" x14ac:dyDescent="0.25">
      <c r="A125" t="s">
        <v>1371</v>
      </c>
      <c r="B125" t="s">
        <v>1372</v>
      </c>
      <c r="C125" t="s">
        <v>1361</v>
      </c>
      <c r="D125" t="s">
        <v>1385</v>
      </c>
      <c r="E125" t="s">
        <v>1386</v>
      </c>
      <c r="F125" t="s">
        <v>925</v>
      </c>
      <c r="G125">
        <v>255</v>
      </c>
      <c r="I125" t="s">
        <v>1150</v>
      </c>
      <c r="J125" t="s">
        <v>904</v>
      </c>
      <c r="L125" t="str">
        <f t="shared" si="71"/>
        <v>LLC_BI__Loan_Covenant__c</v>
      </c>
      <c r="M125" t="str">
        <f t="shared" si="72"/>
        <v>Migration Id</v>
      </c>
      <c r="N125" t="s">
        <v>1148</v>
      </c>
      <c r="O125" t="s">
        <v>903</v>
      </c>
      <c r="P125" t="str">
        <f t="shared" si="57"/>
        <v>LLC_BI__Loan_Covenant__c</v>
      </c>
      <c r="Q125" t="str">
        <f t="shared" si="58"/>
        <v>Migration Id</v>
      </c>
      <c r="R125" t="s">
        <v>1148</v>
      </c>
      <c r="S125">
        <v>255</v>
      </c>
      <c r="T125" t="str">
        <f>IF($H125="","",O125)</f>
        <v/>
      </c>
      <c r="U125" t="str">
        <f>IF($I125="","",I125)</f>
        <v>F</v>
      </c>
      <c r="V125" t="str">
        <f>IF(Q125= "", "", IF(F125="Picklist", "Y", "N"))</f>
        <v>N</v>
      </c>
      <c r="W125" t="str">
        <f t="shared" si="59"/>
        <v>LLC_BI__Loan_Covenant__c</v>
      </c>
      <c r="X125" t="str">
        <f t="shared" si="60"/>
        <v>Migration Id</v>
      </c>
      <c r="Y125" t="str">
        <f t="shared" si="61"/>
        <v>String</v>
      </c>
      <c r="Z125">
        <f t="shared" si="62"/>
        <v>255</v>
      </c>
      <c r="AA125" t="str">
        <f t="shared" si="63"/>
        <v/>
      </c>
      <c r="AB125" t="str">
        <f t="shared" si="64"/>
        <v>F</v>
      </c>
      <c r="AG125" t="str">
        <f t="shared" si="65"/>
        <v>LLC_BI__Loan_Covenant__c</v>
      </c>
      <c r="AH125" t="str">
        <f t="shared" si="66"/>
        <v>Migration Id</v>
      </c>
      <c r="AI125" t="str">
        <f t="shared" si="67"/>
        <v>String</v>
      </c>
      <c r="AJ125">
        <f t="shared" si="68"/>
        <v>255</v>
      </c>
      <c r="AK125" t="str">
        <f t="shared" si="69"/>
        <v/>
      </c>
      <c r="AL125" t="str">
        <f t="shared" si="70"/>
        <v>F</v>
      </c>
    </row>
  </sheetData>
  <autoFilter ref="A2:AN125" xr:uid="{00000000-0009-0000-0000-00000A000000}">
    <sortState xmlns:xlrd2="http://schemas.microsoft.com/office/spreadsheetml/2017/richdata2" ref="A3:AN125">
      <sortCondition ref="A3:A125"/>
    </sortState>
  </autoFilter>
  <mergeCells count="5">
    <mergeCell ref="A1:I1"/>
    <mergeCell ref="L1:O1"/>
    <mergeCell ref="P1:V1"/>
    <mergeCell ref="W1:AF1"/>
    <mergeCell ref="AG1:AN1"/>
  </mergeCells>
  <pageMargins left="0.7" right="0.7" top="0.75" bottom="0.75" header="0.3" footer="0.511811023622047"/>
  <pageSetup paperSize="9" orientation="portrait" horizontalDpi="300" verticalDpi="300"/>
  <headerFooter>
    <oddHeader>&amp;L&amp;12&amp;K0000ffClassification: Limited&amp;1#</oddHeader>
  </headerFooter>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1:R16"/>
  <sheetViews>
    <sheetView zoomScale="75" zoomScaleNormal="75" workbookViewId="0">
      <selection activeCell="N33" sqref="N33"/>
    </sheetView>
  </sheetViews>
  <sheetFormatPr defaultColWidth="11" defaultRowHeight="15" x14ac:dyDescent="0.25"/>
  <cols>
    <col min="1" max="1" width="18.5703125" style="332" customWidth="1"/>
    <col min="2" max="2" width="45.140625" style="332" customWidth="1"/>
    <col min="3" max="3" width="31.140625" style="332" customWidth="1"/>
    <col min="4" max="4" width="16.42578125" style="332" customWidth="1"/>
    <col min="5" max="5" width="7" style="84" customWidth="1"/>
    <col min="6" max="6" width="31.140625" style="332" customWidth="1"/>
    <col min="7" max="7" width="9.5703125" style="332" customWidth="1"/>
    <col min="8" max="8" width="17.5703125" style="332" customWidth="1"/>
    <col min="9" max="9" width="7" style="332" customWidth="1"/>
    <col min="10" max="10" width="26.140625" style="332" customWidth="1"/>
    <col min="11" max="11" width="9.5703125" style="332" customWidth="1"/>
    <col min="12" max="12" width="10.140625" style="332" customWidth="1"/>
    <col min="13" max="13" width="7" style="332" customWidth="1"/>
    <col min="14" max="14" width="45.7109375" style="332" customWidth="1"/>
    <col min="15" max="15" width="26.140625" style="332" customWidth="1"/>
    <col min="16" max="16" width="9.5703125" style="332" customWidth="1"/>
    <col min="17" max="17" width="10.140625" style="332" customWidth="1"/>
    <col min="18" max="18" width="7" style="332" customWidth="1"/>
    <col min="19" max="16384" width="11" style="332"/>
  </cols>
  <sheetData>
    <row r="1" spans="1:18" ht="25.5" customHeight="1" x14ac:dyDescent="0.25">
      <c r="A1" s="369" t="s">
        <v>1387</v>
      </c>
      <c r="B1" s="369"/>
      <c r="C1" s="370" t="s">
        <v>1388</v>
      </c>
      <c r="D1" s="370"/>
      <c r="E1" s="370"/>
      <c r="F1" s="371" t="s">
        <v>1389</v>
      </c>
      <c r="G1" s="371"/>
      <c r="H1" s="371"/>
      <c r="I1" s="371"/>
      <c r="J1" s="372" t="s">
        <v>1390</v>
      </c>
      <c r="K1" s="372"/>
      <c r="L1" s="372"/>
      <c r="M1" s="372"/>
      <c r="N1" s="372"/>
      <c r="O1" s="373" t="s">
        <v>1391</v>
      </c>
      <c r="P1" s="373"/>
      <c r="Q1" s="373"/>
      <c r="R1" s="373"/>
    </row>
    <row r="2" spans="1:18" ht="30" x14ac:dyDescent="0.25">
      <c r="A2" s="333" t="s">
        <v>1392</v>
      </c>
      <c r="B2" s="333" t="s">
        <v>1121</v>
      </c>
      <c r="C2" s="322" t="s">
        <v>1392</v>
      </c>
      <c r="D2" s="322" t="s">
        <v>115</v>
      </c>
      <c r="E2" s="322" t="s">
        <v>133</v>
      </c>
      <c r="F2" s="317" t="s">
        <v>1392</v>
      </c>
      <c r="G2" s="317" t="s">
        <v>1393</v>
      </c>
      <c r="H2" s="317" t="s">
        <v>878</v>
      </c>
      <c r="I2" s="317" t="s">
        <v>133</v>
      </c>
      <c r="J2" s="334" t="s">
        <v>1392</v>
      </c>
      <c r="K2" s="334" t="s">
        <v>1393</v>
      </c>
      <c r="L2" s="334" t="s">
        <v>878</v>
      </c>
      <c r="M2" s="334" t="s">
        <v>133</v>
      </c>
      <c r="N2" s="334" t="s">
        <v>123</v>
      </c>
      <c r="O2" s="318" t="s">
        <v>1392</v>
      </c>
      <c r="P2" s="318" t="s">
        <v>1393</v>
      </c>
      <c r="Q2" s="318" t="s">
        <v>878</v>
      </c>
      <c r="R2" s="318" t="s">
        <v>133</v>
      </c>
    </row>
    <row r="3" spans="1:18" x14ac:dyDescent="0.25">
      <c r="A3" s="70" t="s">
        <v>1394</v>
      </c>
      <c r="B3" s="70" t="s">
        <v>1395</v>
      </c>
      <c r="C3" s="70" t="s">
        <v>1396</v>
      </c>
      <c r="D3" s="335" t="s">
        <v>1397</v>
      </c>
      <c r="E3" s="310" t="s">
        <v>1398</v>
      </c>
      <c r="F3" s="70" t="s">
        <v>1396</v>
      </c>
      <c r="G3" s="310" t="s">
        <v>146</v>
      </c>
      <c r="H3" s="335" t="s">
        <v>1397</v>
      </c>
      <c r="I3" s="310" t="s">
        <v>1398</v>
      </c>
      <c r="J3" s="70" t="s">
        <v>1398</v>
      </c>
      <c r="K3" s="310" t="s">
        <v>1398</v>
      </c>
      <c r="L3" s="310" t="s">
        <v>1398</v>
      </c>
      <c r="M3" s="310" t="s">
        <v>1398</v>
      </c>
      <c r="N3" s="310" t="s">
        <v>1399</v>
      </c>
      <c r="O3" s="70" t="s">
        <v>1398</v>
      </c>
      <c r="P3" s="310" t="s">
        <v>1398</v>
      </c>
      <c r="Q3" s="310" t="s">
        <v>1398</v>
      </c>
      <c r="R3" s="310" t="s">
        <v>1398</v>
      </c>
    </row>
    <row r="4" spans="1:18" x14ac:dyDescent="0.25">
      <c r="A4" s="70" t="s">
        <v>1400</v>
      </c>
      <c r="B4" s="70" t="s">
        <v>1401</v>
      </c>
      <c r="C4" s="70" t="s">
        <v>1402</v>
      </c>
      <c r="D4" s="335" t="s">
        <v>1403</v>
      </c>
      <c r="E4" s="310">
        <v>255</v>
      </c>
      <c r="F4" s="70" t="s">
        <v>1402</v>
      </c>
      <c r="G4" s="310" t="s">
        <v>146</v>
      </c>
      <c r="H4" s="335" t="s">
        <v>1403</v>
      </c>
      <c r="I4" s="310">
        <v>255</v>
      </c>
      <c r="J4" s="70" t="s">
        <v>1398</v>
      </c>
      <c r="K4" s="310" t="s">
        <v>1398</v>
      </c>
      <c r="L4" s="310" t="s">
        <v>1398</v>
      </c>
      <c r="M4" s="310" t="s">
        <v>1398</v>
      </c>
      <c r="N4" s="310" t="s">
        <v>1399</v>
      </c>
      <c r="O4" s="70" t="s">
        <v>1398</v>
      </c>
      <c r="P4" s="310" t="s">
        <v>1398</v>
      </c>
      <c r="Q4" s="310" t="s">
        <v>1398</v>
      </c>
      <c r="R4" s="310" t="s">
        <v>1398</v>
      </c>
    </row>
    <row r="5" spans="1:18" x14ac:dyDescent="0.25">
      <c r="A5" s="70" t="s">
        <v>1404</v>
      </c>
      <c r="B5" s="70" t="s">
        <v>1401</v>
      </c>
      <c r="C5" s="70" t="s">
        <v>1405</v>
      </c>
      <c r="D5" s="335" t="s">
        <v>1406</v>
      </c>
      <c r="E5" s="310">
        <v>255</v>
      </c>
      <c r="F5" s="70" t="s">
        <v>1405</v>
      </c>
      <c r="G5" s="310" t="s">
        <v>146</v>
      </c>
      <c r="H5" s="335" t="s">
        <v>1406</v>
      </c>
      <c r="I5" s="310">
        <v>255</v>
      </c>
      <c r="J5" s="70" t="s">
        <v>1398</v>
      </c>
      <c r="K5" s="310" t="s">
        <v>1398</v>
      </c>
      <c r="L5" s="310" t="s">
        <v>1398</v>
      </c>
      <c r="M5" s="310" t="s">
        <v>1398</v>
      </c>
      <c r="N5" s="310" t="s">
        <v>1399</v>
      </c>
      <c r="O5" s="70" t="s">
        <v>1398</v>
      </c>
      <c r="P5" s="310" t="s">
        <v>1398</v>
      </c>
      <c r="Q5" s="310" t="s">
        <v>1398</v>
      </c>
      <c r="R5" s="310" t="s">
        <v>1398</v>
      </c>
    </row>
    <row r="6" spans="1:18" ht="45" x14ac:dyDescent="0.25">
      <c r="A6" s="70" t="s">
        <v>1407</v>
      </c>
      <c r="B6" s="70" t="s">
        <v>1401</v>
      </c>
      <c r="C6" s="70" t="s">
        <v>1408</v>
      </c>
      <c r="D6" s="335" t="s">
        <v>1403</v>
      </c>
      <c r="E6" s="310">
        <v>255</v>
      </c>
      <c r="F6" s="70" t="s">
        <v>1408</v>
      </c>
      <c r="G6" s="310" t="s">
        <v>146</v>
      </c>
      <c r="H6" s="335" t="s">
        <v>1403</v>
      </c>
      <c r="I6" s="310">
        <v>255</v>
      </c>
      <c r="J6" s="70" t="s">
        <v>1408</v>
      </c>
      <c r="K6" s="310" t="s">
        <v>146</v>
      </c>
      <c r="L6" s="310" t="s">
        <v>1403</v>
      </c>
      <c r="M6" s="310">
        <v>255</v>
      </c>
      <c r="N6" s="336" t="s">
        <v>1409</v>
      </c>
      <c r="O6" s="70" t="s">
        <v>1408</v>
      </c>
      <c r="P6" s="310" t="s">
        <v>146</v>
      </c>
      <c r="Q6" s="310" t="s">
        <v>1403</v>
      </c>
      <c r="R6" s="310">
        <v>255</v>
      </c>
    </row>
    <row r="7" spans="1:18" x14ac:dyDescent="0.25">
      <c r="A7" s="70" t="s">
        <v>1410</v>
      </c>
      <c r="B7" s="70" t="s">
        <v>1401</v>
      </c>
      <c r="C7" s="70" t="s">
        <v>1411</v>
      </c>
      <c r="D7" s="335" t="s">
        <v>1406</v>
      </c>
      <c r="E7" s="310">
        <v>255</v>
      </c>
      <c r="F7" s="70" t="s">
        <v>1411</v>
      </c>
      <c r="G7" s="310" t="s">
        <v>146</v>
      </c>
      <c r="H7" s="335" t="s">
        <v>1406</v>
      </c>
      <c r="I7" s="310">
        <v>255</v>
      </c>
      <c r="J7" s="70" t="s">
        <v>1398</v>
      </c>
      <c r="K7" s="310" t="s">
        <v>1398</v>
      </c>
      <c r="L7" s="310" t="s">
        <v>1398</v>
      </c>
      <c r="M7" s="310" t="s">
        <v>1398</v>
      </c>
      <c r="N7" s="310" t="s">
        <v>1399</v>
      </c>
      <c r="O7" s="70" t="s">
        <v>1398</v>
      </c>
      <c r="P7" s="310" t="s">
        <v>1398</v>
      </c>
      <c r="Q7" s="310" t="s">
        <v>1398</v>
      </c>
      <c r="R7" s="310" t="s">
        <v>1398</v>
      </c>
    </row>
    <row r="8" spans="1:18" x14ac:dyDescent="0.25">
      <c r="A8" s="70" t="s">
        <v>1412</v>
      </c>
      <c r="B8" s="70" t="s">
        <v>1401</v>
      </c>
      <c r="C8" s="70" t="s">
        <v>1413</v>
      </c>
      <c r="D8" s="335" t="s">
        <v>1403</v>
      </c>
      <c r="E8" s="310">
        <v>255</v>
      </c>
      <c r="F8" s="70" t="s">
        <v>1413</v>
      </c>
      <c r="G8" s="310" t="s">
        <v>146</v>
      </c>
      <c r="H8" s="335" t="s">
        <v>1403</v>
      </c>
      <c r="I8" s="310">
        <v>255</v>
      </c>
      <c r="J8" s="70" t="s">
        <v>1398</v>
      </c>
      <c r="K8" s="310" t="s">
        <v>1398</v>
      </c>
      <c r="L8" s="310" t="s">
        <v>1398</v>
      </c>
      <c r="M8" s="310" t="s">
        <v>1398</v>
      </c>
      <c r="N8" s="310" t="s">
        <v>1399</v>
      </c>
      <c r="O8" s="70" t="s">
        <v>1398</v>
      </c>
      <c r="P8" s="310" t="s">
        <v>1398</v>
      </c>
      <c r="Q8" s="310" t="s">
        <v>1398</v>
      </c>
      <c r="R8" s="310" t="s">
        <v>1398</v>
      </c>
    </row>
    <row r="9" spans="1:18" x14ac:dyDescent="0.25">
      <c r="A9" s="70" t="s">
        <v>1414</v>
      </c>
      <c r="B9" s="70" t="s">
        <v>1401</v>
      </c>
      <c r="C9" s="70" t="s">
        <v>1415</v>
      </c>
      <c r="D9" s="335" t="s">
        <v>1403</v>
      </c>
      <c r="E9" s="310">
        <v>255</v>
      </c>
      <c r="F9" s="70" t="s">
        <v>1415</v>
      </c>
      <c r="G9" s="310" t="s">
        <v>146</v>
      </c>
      <c r="H9" s="335" t="s">
        <v>1403</v>
      </c>
      <c r="I9" s="310">
        <v>255</v>
      </c>
      <c r="J9" s="70" t="s">
        <v>1398</v>
      </c>
      <c r="K9" s="310" t="s">
        <v>1398</v>
      </c>
      <c r="L9" s="310" t="s">
        <v>1398</v>
      </c>
      <c r="M9" s="310" t="s">
        <v>1398</v>
      </c>
      <c r="N9" s="310" t="s">
        <v>1399</v>
      </c>
      <c r="O9" s="70" t="s">
        <v>1398</v>
      </c>
      <c r="P9" s="310" t="s">
        <v>1398</v>
      </c>
      <c r="Q9" s="310" t="s">
        <v>1398</v>
      </c>
      <c r="R9" s="310" t="s">
        <v>1398</v>
      </c>
    </row>
    <row r="10" spans="1:18" x14ac:dyDescent="0.25">
      <c r="A10" s="70" t="s">
        <v>1416</v>
      </c>
      <c r="B10" s="70" t="s">
        <v>1401</v>
      </c>
      <c r="C10" s="70" t="s">
        <v>1417</v>
      </c>
      <c r="D10" s="335" t="s">
        <v>1397</v>
      </c>
      <c r="E10" s="310" t="s">
        <v>1398</v>
      </c>
      <c r="F10" s="70" t="s">
        <v>1417</v>
      </c>
      <c r="G10" s="310" t="s">
        <v>146</v>
      </c>
      <c r="H10" s="335" t="s">
        <v>1397</v>
      </c>
      <c r="I10" s="310" t="s">
        <v>1398</v>
      </c>
      <c r="J10" s="70" t="s">
        <v>1398</v>
      </c>
      <c r="K10" s="310" t="s">
        <v>1398</v>
      </c>
      <c r="L10" s="310" t="s">
        <v>1398</v>
      </c>
      <c r="M10" s="310" t="s">
        <v>1398</v>
      </c>
      <c r="N10" s="310" t="s">
        <v>1399</v>
      </c>
      <c r="O10" s="70" t="s">
        <v>1398</v>
      </c>
      <c r="P10" s="310" t="s">
        <v>1398</v>
      </c>
      <c r="Q10" s="310" t="s">
        <v>1398</v>
      </c>
      <c r="R10" s="310" t="s">
        <v>1398</v>
      </c>
    </row>
    <row r="11" spans="1:18" x14ac:dyDescent="0.25">
      <c r="A11" s="70" t="s">
        <v>1418</v>
      </c>
      <c r="B11" s="70" t="s">
        <v>1401</v>
      </c>
      <c r="C11" s="70" t="s">
        <v>1417</v>
      </c>
      <c r="D11" s="335" t="s">
        <v>1397</v>
      </c>
      <c r="E11" s="310" t="s">
        <v>1398</v>
      </c>
      <c r="F11" s="70" t="s">
        <v>1417</v>
      </c>
      <c r="G11" s="310" t="s">
        <v>146</v>
      </c>
      <c r="H11" s="335" t="s">
        <v>1397</v>
      </c>
      <c r="I11" s="310" t="s">
        <v>1398</v>
      </c>
      <c r="J11" s="70" t="s">
        <v>1398</v>
      </c>
      <c r="K11" s="310" t="s">
        <v>1398</v>
      </c>
      <c r="L11" s="310" t="s">
        <v>1398</v>
      </c>
      <c r="M11" s="310" t="s">
        <v>1398</v>
      </c>
      <c r="N11" s="310" t="s">
        <v>1399</v>
      </c>
      <c r="O11" s="70" t="s">
        <v>1398</v>
      </c>
      <c r="P11" s="310" t="s">
        <v>1398</v>
      </c>
      <c r="Q11" s="310" t="s">
        <v>1398</v>
      </c>
      <c r="R11" s="310" t="s">
        <v>1398</v>
      </c>
    </row>
    <row r="12" spans="1:18" x14ac:dyDescent="0.25">
      <c r="A12" s="70" t="s">
        <v>1419</v>
      </c>
      <c r="B12" s="70" t="s">
        <v>1401</v>
      </c>
      <c r="C12" s="70" t="s">
        <v>1420</v>
      </c>
      <c r="D12" s="335" t="s">
        <v>1403</v>
      </c>
      <c r="E12" s="310">
        <v>255</v>
      </c>
      <c r="F12" s="70" t="s">
        <v>1420</v>
      </c>
      <c r="G12" s="310" t="s">
        <v>146</v>
      </c>
      <c r="H12" s="335" t="s">
        <v>1403</v>
      </c>
      <c r="I12" s="310">
        <v>255</v>
      </c>
      <c r="J12" s="70" t="s">
        <v>1398</v>
      </c>
      <c r="K12" s="310" t="s">
        <v>1398</v>
      </c>
      <c r="L12" s="310" t="s">
        <v>1398</v>
      </c>
      <c r="M12" s="310" t="s">
        <v>1398</v>
      </c>
      <c r="N12" s="310" t="s">
        <v>1399</v>
      </c>
      <c r="O12" s="70" t="s">
        <v>1398</v>
      </c>
      <c r="P12" s="310" t="s">
        <v>1398</v>
      </c>
      <c r="Q12" s="310" t="s">
        <v>1398</v>
      </c>
      <c r="R12" s="310" t="s">
        <v>1398</v>
      </c>
    </row>
    <row r="13" spans="1:18" x14ac:dyDescent="0.25">
      <c r="A13" s="70" t="s">
        <v>1421</v>
      </c>
      <c r="B13" s="70" t="s">
        <v>1401</v>
      </c>
      <c r="C13" s="70" t="s">
        <v>1422</v>
      </c>
      <c r="D13" s="335" t="s">
        <v>1397</v>
      </c>
      <c r="E13" s="310" t="s">
        <v>1398</v>
      </c>
      <c r="F13" s="70" t="s">
        <v>1422</v>
      </c>
      <c r="G13" s="310" t="s">
        <v>146</v>
      </c>
      <c r="H13" s="335" t="s">
        <v>1397</v>
      </c>
      <c r="I13" s="310" t="s">
        <v>1398</v>
      </c>
      <c r="J13" s="70" t="s">
        <v>1398</v>
      </c>
      <c r="K13" s="310" t="s">
        <v>1398</v>
      </c>
      <c r="L13" s="310" t="s">
        <v>1398</v>
      </c>
      <c r="M13" s="310" t="s">
        <v>1398</v>
      </c>
      <c r="N13" s="310" t="s">
        <v>1399</v>
      </c>
      <c r="O13" s="70" t="s">
        <v>1398</v>
      </c>
      <c r="P13" s="310" t="s">
        <v>1398</v>
      </c>
      <c r="Q13" s="310" t="s">
        <v>1398</v>
      </c>
      <c r="R13" s="310" t="s">
        <v>1398</v>
      </c>
    </row>
    <row r="14" spans="1:18" x14ac:dyDescent="0.25">
      <c r="A14" s="70" t="s">
        <v>1423</v>
      </c>
      <c r="B14" s="70" t="s">
        <v>1395</v>
      </c>
      <c r="C14" s="70" t="s">
        <v>1424</v>
      </c>
      <c r="D14" s="335" t="s">
        <v>1403</v>
      </c>
      <c r="E14" s="310">
        <v>255</v>
      </c>
      <c r="F14" s="70" t="s">
        <v>1424</v>
      </c>
      <c r="G14" s="310" t="s">
        <v>146</v>
      </c>
      <c r="H14" s="335" t="s">
        <v>1403</v>
      </c>
      <c r="I14" s="310">
        <v>255</v>
      </c>
      <c r="J14" s="70" t="s">
        <v>1398</v>
      </c>
      <c r="K14" s="310" t="s">
        <v>1398</v>
      </c>
      <c r="L14" s="310" t="s">
        <v>1398</v>
      </c>
      <c r="M14" s="310" t="s">
        <v>1398</v>
      </c>
      <c r="N14" s="310" t="s">
        <v>1399</v>
      </c>
      <c r="O14" s="70" t="s">
        <v>1398</v>
      </c>
      <c r="P14" s="310" t="s">
        <v>1398</v>
      </c>
      <c r="Q14" s="310" t="s">
        <v>1398</v>
      </c>
      <c r="R14" s="310" t="s">
        <v>1398</v>
      </c>
    </row>
    <row r="15" spans="1:18" x14ac:dyDescent="0.25">
      <c r="A15" s="70" t="s">
        <v>1425</v>
      </c>
      <c r="B15" s="70" t="s">
        <v>1395</v>
      </c>
      <c r="C15" s="70" t="s">
        <v>1426</v>
      </c>
      <c r="D15" s="335" t="s">
        <v>1403</v>
      </c>
      <c r="E15" s="310">
        <v>255</v>
      </c>
      <c r="F15" s="70" t="s">
        <v>1426</v>
      </c>
      <c r="G15" s="310" t="s">
        <v>146</v>
      </c>
      <c r="H15" s="335" t="s">
        <v>1403</v>
      </c>
      <c r="I15" s="310">
        <v>255</v>
      </c>
      <c r="J15" s="70" t="s">
        <v>1398</v>
      </c>
      <c r="K15" s="310" t="s">
        <v>1398</v>
      </c>
      <c r="L15" s="310" t="s">
        <v>1398</v>
      </c>
      <c r="M15" s="310" t="s">
        <v>1398</v>
      </c>
      <c r="N15" s="310" t="s">
        <v>1399</v>
      </c>
      <c r="O15" s="70" t="s">
        <v>1398</v>
      </c>
      <c r="P15" s="310" t="s">
        <v>1398</v>
      </c>
      <c r="Q15" s="310" t="s">
        <v>1398</v>
      </c>
      <c r="R15" s="310" t="s">
        <v>1398</v>
      </c>
    </row>
    <row r="16" spans="1:18" ht="60" x14ac:dyDescent="0.25">
      <c r="A16" s="310" t="s">
        <v>1398</v>
      </c>
      <c r="B16" s="310" t="s">
        <v>1398</v>
      </c>
      <c r="C16" s="310" t="s">
        <v>1398</v>
      </c>
      <c r="D16" s="310" t="s">
        <v>1398</v>
      </c>
      <c r="E16" s="310" t="s">
        <v>1398</v>
      </c>
      <c r="F16" s="70" t="s">
        <v>1427</v>
      </c>
      <c r="G16" s="310" t="s">
        <v>146</v>
      </c>
      <c r="H16" s="335" t="s">
        <v>1149</v>
      </c>
      <c r="I16" s="310" t="s">
        <v>1398</v>
      </c>
      <c r="J16" s="70" t="s">
        <v>1427</v>
      </c>
      <c r="K16" s="310" t="s">
        <v>146</v>
      </c>
      <c r="L16" s="310" t="s">
        <v>1149</v>
      </c>
      <c r="M16" s="310" t="s">
        <v>1398</v>
      </c>
      <c r="N16" s="336" t="s">
        <v>1428</v>
      </c>
      <c r="O16" s="70" t="s">
        <v>1427</v>
      </c>
      <c r="P16" s="310" t="s">
        <v>146</v>
      </c>
      <c r="Q16" s="310" t="s">
        <v>1149</v>
      </c>
      <c r="R16" s="310" t="s">
        <v>1398</v>
      </c>
    </row>
  </sheetData>
  <mergeCells count="5">
    <mergeCell ref="A1:B1"/>
    <mergeCell ref="C1:E1"/>
    <mergeCell ref="F1:I1"/>
    <mergeCell ref="J1:N1"/>
    <mergeCell ref="O1:R1"/>
  </mergeCells>
  <conditionalFormatting sqref="E1:E4">
    <cfRule type="cellIs" dxfId="14" priority="2" operator="equal">
      <formula>"tbc"</formula>
    </cfRule>
  </conditionalFormatting>
  <conditionalFormatting sqref="K3:K16 G3:G16">
    <cfRule type="cellIs" dxfId="13" priority="3" operator="equal">
      <formula>"no"</formula>
    </cfRule>
    <cfRule type="cellIs" dxfId="12" priority="4" operator="equal">
      <formula>"yes"</formula>
    </cfRule>
  </conditionalFormatting>
  <conditionalFormatting sqref="K3:N16 G3:G16">
    <cfRule type="cellIs" dxfId="11" priority="5" operator="equal">
      <formula>"tbc"</formula>
    </cfRule>
    <cfRule type="cellIs" dxfId="10" priority="6" operator="equal">
      <formula>"tbc"</formula>
    </cfRule>
  </conditionalFormatting>
  <conditionalFormatting sqref="I3:I4">
    <cfRule type="cellIs" dxfId="9" priority="7" operator="equal">
      <formula>"tbc"</formula>
    </cfRule>
  </conditionalFormatting>
  <conditionalFormatting sqref="M3:N15">
    <cfRule type="cellIs" dxfId="8" priority="8" operator="equal">
      <formula>"n/a"</formula>
    </cfRule>
  </conditionalFormatting>
  <conditionalFormatting sqref="P2:P16">
    <cfRule type="cellIs" dxfId="7" priority="9" operator="equal">
      <formula>"no"</formula>
    </cfRule>
    <cfRule type="cellIs" dxfId="6" priority="10" operator="equal">
      <formula>"yes"</formula>
    </cfRule>
  </conditionalFormatting>
  <conditionalFormatting sqref="P2:R15">
    <cfRule type="cellIs" dxfId="5" priority="11" operator="equal">
      <formula>"tbc"</formula>
    </cfRule>
    <cfRule type="cellIs" dxfId="4" priority="12" operator="equal">
      <formula>"tbc"</formula>
    </cfRule>
  </conditionalFormatting>
  <conditionalFormatting sqref="R2:R16">
    <cfRule type="cellIs" dxfId="3" priority="13" operator="equal">
      <formula>"n/a"</formula>
    </cfRule>
  </conditionalFormatting>
  <conditionalFormatting sqref="M16:N16">
    <cfRule type="cellIs" dxfId="2" priority="14" operator="equal">
      <formula>"n/a"</formula>
    </cfRule>
  </conditionalFormatting>
  <conditionalFormatting sqref="P16:R16">
    <cfRule type="cellIs" dxfId="1" priority="15" operator="equal">
      <formula>"tbc"</formula>
    </cfRule>
    <cfRule type="cellIs" dxfId="0" priority="16" operator="equal">
      <formula>"tbc"</formula>
    </cfRule>
  </conditionalFormatting>
  <pageMargins left="0.7" right="0.7" top="0.75" bottom="0.75" header="0.511811023622047" footer="0.511811023622047"/>
  <pageSetup paperSize="9"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U14"/>
  <sheetViews>
    <sheetView topLeftCell="B1" zoomScale="75" zoomScaleNormal="75" workbookViewId="0">
      <pane ySplit="2" topLeftCell="A3" activePane="bottomLeft" state="frozen"/>
      <selection activeCell="B1" sqref="B1"/>
      <selection pane="bottomLeft" activeCell="U4" sqref="U4"/>
    </sheetView>
  </sheetViews>
  <sheetFormatPr defaultColWidth="8.5703125" defaultRowHeight="15" x14ac:dyDescent="0.25"/>
  <cols>
    <col min="1" max="1" width="5" hidden="1" customWidth="1"/>
    <col min="2" max="2" width="24.140625" customWidth="1"/>
    <col min="3" max="3" width="25" customWidth="1"/>
    <col min="4" max="4" width="46.140625" customWidth="1"/>
    <col min="5" max="5" width="13.140625" customWidth="1"/>
    <col min="6" max="6" width="8.28515625" customWidth="1"/>
    <col min="7" max="7" width="8.7109375" customWidth="1"/>
    <col min="8" max="8" width="8.140625" customWidth="1"/>
    <col min="9" max="9" width="10.42578125" customWidth="1"/>
    <col min="10" max="10" width="13.85546875" customWidth="1"/>
    <col min="11" max="11" width="6.85546875" customWidth="1"/>
    <col min="12" max="12" width="29.7109375" customWidth="1"/>
    <col min="13" max="14" width="22.7109375" customWidth="1"/>
    <col min="15" max="15" width="51.85546875" style="330" customWidth="1"/>
    <col min="16" max="16" width="13.85546875" customWidth="1"/>
    <col min="20" max="20" width="23.5703125" customWidth="1"/>
    <col min="21" max="21" width="6.28515625" customWidth="1"/>
  </cols>
  <sheetData>
    <row r="1" spans="1:21" s="314" customFormat="1" ht="19.5" customHeight="1" x14ac:dyDescent="0.2">
      <c r="B1" s="374" t="s">
        <v>1391</v>
      </c>
      <c r="C1" s="374"/>
      <c r="D1" s="374"/>
      <c r="E1" s="374"/>
      <c r="F1" s="374"/>
      <c r="G1" s="374"/>
      <c r="H1" s="374"/>
      <c r="I1" s="374"/>
      <c r="J1" s="374"/>
      <c r="K1" s="338"/>
      <c r="L1" s="1" t="s">
        <v>1429</v>
      </c>
      <c r="M1" s="1"/>
      <c r="N1" s="1"/>
      <c r="O1" s="1"/>
      <c r="P1" s="1"/>
      <c r="Q1" s="1"/>
      <c r="R1" s="1"/>
      <c r="S1" s="1"/>
      <c r="T1" s="1"/>
      <c r="U1" s="1"/>
    </row>
    <row r="2" spans="1:21" s="320" customFormat="1" ht="105" x14ac:dyDescent="0.2">
      <c r="A2" s="320" t="s">
        <v>124</v>
      </c>
      <c r="B2" s="337" t="s">
        <v>113</v>
      </c>
      <c r="C2" s="339" t="s">
        <v>1392</v>
      </c>
      <c r="D2" s="339" t="s">
        <v>1</v>
      </c>
      <c r="E2" s="337" t="s">
        <v>115</v>
      </c>
      <c r="F2" s="340" t="s">
        <v>1124</v>
      </c>
      <c r="G2" s="337" t="s">
        <v>1126</v>
      </c>
      <c r="H2" s="337" t="s">
        <v>1127</v>
      </c>
      <c r="I2" s="337" t="s">
        <v>1128</v>
      </c>
      <c r="J2" s="337" t="s">
        <v>1430</v>
      </c>
      <c r="K2" s="341" t="s">
        <v>1431</v>
      </c>
      <c r="L2" s="319" t="s">
        <v>1432</v>
      </c>
      <c r="M2" s="319" t="s">
        <v>1433</v>
      </c>
      <c r="N2" s="319" t="s">
        <v>1434</v>
      </c>
      <c r="O2" s="319" t="s">
        <v>1</v>
      </c>
      <c r="P2" s="319" t="s">
        <v>115</v>
      </c>
      <c r="Q2" s="327" t="s">
        <v>1124</v>
      </c>
      <c r="R2" s="319" t="s">
        <v>1126</v>
      </c>
      <c r="S2" s="319" t="s">
        <v>1138</v>
      </c>
      <c r="T2" s="328" t="s">
        <v>1435</v>
      </c>
      <c r="U2" s="328" t="s">
        <v>1141</v>
      </c>
    </row>
    <row r="3" spans="1:21" x14ac:dyDescent="0.25">
      <c r="A3" t="str">
        <f t="shared" ref="A3:A9" si="0">B3&amp;C3</f>
        <v/>
      </c>
      <c r="C3" s="71"/>
      <c r="N3" t="e">
        <f>VLOOKUP($L3&amp;$M3,nCino_DevProc!$A$1:$S$353,7,0)</f>
        <v>#N/A</v>
      </c>
      <c r="O3" s="330" t="e">
        <f>VLOOKUP($L3&amp;$M3,Mappings!$A$2:$AK$118,6,0)</f>
        <v>#N/A</v>
      </c>
      <c r="P3" t="e">
        <f>VLOOKUP($L3&amp;$M3,Mappings!$A$2:$AK$118,30,0)</f>
        <v>#N/A</v>
      </c>
      <c r="Q3" t="e">
        <f>VLOOKUP($L3&amp;$M3,Mappings!$A$2:$AK$118,31,0)</f>
        <v>#N/A</v>
      </c>
      <c r="R3" t="e">
        <f>VLOOKUP($L3&amp;$M3,Mappings!$A$2:$AK$118,32,0)</f>
        <v>#N/A</v>
      </c>
      <c r="S3" t="e">
        <f>VLOOKUP($L3&amp;$M3,Mappings!$A$2:$AK$118,33,0)</f>
        <v>#N/A</v>
      </c>
      <c r="T3" t="e">
        <f>IF(VLOOKUP($L3&amp;$M3,Mappings!$A$3:$O$117,15,0)=0,"",VLOOKUP($L3&amp;$M3,Mappings!$A$3:$O$117,15,0))</f>
        <v>#N/A</v>
      </c>
    </row>
    <row r="4" spans="1:21" x14ac:dyDescent="0.25">
      <c r="A4" t="str">
        <f t="shared" si="0"/>
        <v/>
      </c>
      <c r="C4" s="71"/>
      <c r="N4" t="e">
        <f>VLOOKUP($L4&amp;$M4,nCino_DevProc!$A$1:$S$353,7,0)</f>
        <v>#N/A</v>
      </c>
      <c r="O4" s="330" t="e">
        <f>VLOOKUP($L4&amp;$M4,Mappings!$A$2:$AK$118,6,0)</f>
        <v>#N/A</v>
      </c>
      <c r="P4" t="e">
        <f>VLOOKUP($L4&amp;$M4,Mappings!$A$2:$AK$118,30,0)</f>
        <v>#N/A</v>
      </c>
      <c r="Q4" t="e">
        <f>VLOOKUP($L4&amp;$M4,Mappings!$A$2:$AK$118,31,0)</f>
        <v>#N/A</v>
      </c>
      <c r="R4" t="e">
        <f>VLOOKUP($L4&amp;$M4,Mappings!$A$2:$AK$118,32,0)</f>
        <v>#N/A</v>
      </c>
      <c r="S4" t="e">
        <f>VLOOKUP($L4&amp;$M4,Mappings!$A$2:$AK$118,33,0)</f>
        <v>#N/A</v>
      </c>
      <c r="T4" t="e">
        <f>IF(VLOOKUP($L4&amp;$M4,Mappings!$A$3:$O$117,15,0)=0,"",VLOOKUP($L4&amp;$M4,Mappings!$A$3:$O$117,15,0))</f>
        <v>#N/A</v>
      </c>
    </row>
    <row r="5" spans="1:21" x14ac:dyDescent="0.25">
      <c r="A5" t="str">
        <f t="shared" si="0"/>
        <v/>
      </c>
      <c r="C5" s="71"/>
      <c r="N5" t="e">
        <f>VLOOKUP($L5&amp;$M5,nCino_DevProc!$A$1:$S$353,7,0)</f>
        <v>#N/A</v>
      </c>
      <c r="O5" s="330" t="e">
        <f>VLOOKUP($L5&amp;$M5,Mappings!$A$2:$AK$118,6,0)</f>
        <v>#N/A</v>
      </c>
      <c r="P5" t="e">
        <f>VLOOKUP($L5&amp;$M5,Mappings!$A$2:$AK$118,30,0)</f>
        <v>#N/A</v>
      </c>
      <c r="Q5" t="e">
        <f>VLOOKUP($L5&amp;$M5,Mappings!$A$2:$AK$118,31,0)</f>
        <v>#N/A</v>
      </c>
      <c r="R5" t="e">
        <f>VLOOKUP($L5&amp;$M5,Mappings!$A$2:$AK$118,32,0)</f>
        <v>#N/A</v>
      </c>
      <c r="S5" t="e">
        <f>VLOOKUP($L5&amp;$M5,Mappings!$A$2:$AK$118,33,0)</f>
        <v>#N/A</v>
      </c>
      <c r="T5" t="e">
        <f>IF(VLOOKUP($L5&amp;$M5,Mappings!$A$3:$O$117,15,0)=0,"",VLOOKUP($L5&amp;$M5,Mappings!$A$3:$O$117,15,0))</f>
        <v>#N/A</v>
      </c>
    </row>
    <row r="6" spans="1:21" x14ac:dyDescent="0.25">
      <c r="A6" t="str">
        <f t="shared" si="0"/>
        <v/>
      </c>
      <c r="C6" s="71"/>
      <c r="N6" t="e">
        <f>VLOOKUP($L6&amp;$M6,nCino_DevProc!$A$1:$S$353,7,0)</f>
        <v>#N/A</v>
      </c>
      <c r="O6" s="330" t="e">
        <f>VLOOKUP($L6&amp;$M6,Mappings!$A$2:$AK$118,6,0)</f>
        <v>#N/A</v>
      </c>
      <c r="P6" t="e">
        <f>VLOOKUP($L6&amp;$M6,Mappings!$A$2:$AK$118,30,0)</f>
        <v>#N/A</v>
      </c>
      <c r="Q6" t="e">
        <f>VLOOKUP($L6&amp;$M6,Mappings!$A$2:$AK$118,31,0)</f>
        <v>#N/A</v>
      </c>
      <c r="R6" t="e">
        <f>VLOOKUP($L6&amp;$M6,Mappings!$A$2:$AK$118,32,0)</f>
        <v>#N/A</v>
      </c>
      <c r="S6" t="e">
        <f>VLOOKUP($L6&amp;$M6,Mappings!$A$2:$AK$118,33,0)</f>
        <v>#N/A</v>
      </c>
      <c r="T6" t="e">
        <f>IF(VLOOKUP($L6&amp;$M6,Mappings!$A$3:$O$117,15,0)=0,"",VLOOKUP($L6&amp;$M6,Mappings!$A$3:$O$117,15,0))</f>
        <v>#N/A</v>
      </c>
    </row>
    <row r="7" spans="1:21" x14ac:dyDescent="0.25">
      <c r="A7" t="str">
        <f t="shared" si="0"/>
        <v/>
      </c>
      <c r="C7" s="71"/>
      <c r="N7" t="e">
        <f>VLOOKUP($L7&amp;$M7,nCino_DevProc!$A$1:$S$353,7,0)</f>
        <v>#N/A</v>
      </c>
      <c r="O7" s="330" t="e">
        <f>VLOOKUP($L7&amp;$M7,Mappings!$A$2:$AK$118,6,0)</f>
        <v>#N/A</v>
      </c>
      <c r="P7" t="e">
        <f>VLOOKUP($L7&amp;$M7,Mappings!$A$2:$AK$118,30,0)</f>
        <v>#N/A</v>
      </c>
      <c r="Q7" t="e">
        <f>VLOOKUP($L7&amp;$M7,Mappings!$A$2:$AK$118,31,0)</f>
        <v>#N/A</v>
      </c>
      <c r="R7" t="e">
        <f>VLOOKUP($L7&amp;$M7,Mappings!$A$2:$AK$118,32,0)</f>
        <v>#N/A</v>
      </c>
      <c r="S7" t="e">
        <f>VLOOKUP($L7&amp;$M7,Mappings!$A$2:$AK$118,33,0)</f>
        <v>#N/A</v>
      </c>
      <c r="T7" t="e">
        <f>IF(VLOOKUP($L7&amp;$M7,Mappings!$A$3:$O$117,15,0)=0,"",VLOOKUP($L7&amp;$M7,Mappings!$A$3:$O$117,15,0))</f>
        <v>#N/A</v>
      </c>
    </row>
    <row r="8" spans="1:21" x14ac:dyDescent="0.25">
      <c r="A8" t="str">
        <f t="shared" si="0"/>
        <v/>
      </c>
      <c r="C8" s="71"/>
      <c r="N8" t="e">
        <f>VLOOKUP($L8&amp;$M8,nCino_DevProc!$A$1:$S$353,7,0)</f>
        <v>#N/A</v>
      </c>
      <c r="O8" s="330" t="e">
        <f>VLOOKUP($L8&amp;$M8,Mappings!$A$2:$AK$118,6,0)</f>
        <v>#N/A</v>
      </c>
      <c r="P8" t="e">
        <f>VLOOKUP($L8&amp;$M8,Mappings!$A$2:$AK$118,30,0)</f>
        <v>#N/A</v>
      </c>
      <c r="Q8" t="e">
        <f>VLOOKUP($L8&amp;$M8,Mappings!$A$2:$AK$118,31,0)</f>
        <v>#N/A</v>
      </c>
      <c r="R8" t="e">
        <f>VLOOKUP($L8&amp;$M8,Mappings!$A$2:$AK$118,32,0)</f>
        <v>#N/A</v>
      </c>
      <c r="S8" t="e">
        <f>VLOOKUP($L8&amp;$M8,Mappings!$A$2:$AK$118,33,0)</f>
        <v>#N/A</v>
      </c>
      <c r="T8" t="e">
        <f>IF(VLOOKUP($L8&amp;$M8,Mappings!$A$3:$O$117,15,0)=0,"",VLOOKUP($L8&amp;$M8,Mappings!$A$3:$O$117,15,0))</f>
        <v>#N/A</v>
      </c>
    </row>
    <row r="9" spans="1:21" x14ac:dyDescent="0.25">
      <c r="A9" t="str">
        <f t="shared" si="0"/>
        <v/>
      </c>
      <c r="C9" s="71"/>
      <c r="N9" t="e">
        <f>VLOOKUP($L9&amp;$M9,nCino_DevProc!$A$1:$S$353,7,0)</f>
        <v>#N/A</v>
      </c>
      <c r="O9" s="330" t="e">
        <f>VLOOKUP($L9&amp;$M9,Mappings!$A$2:$AK$118,6,0)</f>
        <v>#N/A</v>
      </c>
      <c r="P9" t="e">
        <f>VLOOKUP($L9&amp;$M9,Mappings!$A$2:$AK$118,30,0)</f>
        <v>#N/A</v>
      </c>
      <c r="Q9" t="e">
        <f>VLOOKUP($L9&amp;$M9,Mappings!$A$2:$AK$118,31,0)</f>
        <v>#N/A</v>
      </c>
      <c r="R9" t="e">
        <f>VLOOKUP($L9&amp;$M9,Mappings!$A$2:$AK$118,32,0)</f>
        <v>#N/A</v>
      </c>
      <c r="S9" t="e">
        <f>VLOOKUP($L9&amp;$M9,Mappings!$A$2:$AK$118,33,0)</f>
        <v>#N/A</v>
      </c>
      <c r="T9" t="e">
        <f>IF(VLOOKUP($L9&amp;$M9,Mappings!$A$3:$O$117,15,0)=0,"",VLOOKUP($L9&amp;$M9,Mappings!$A$3:$O$117,15,0))</f>
        <v>#N/A</v>
      </c>
    </row>
    <row r="11" spans="1:21" x14ac:dyDescent="0.25">
      <c r="C11" s="71"/>
    </row>
    <row r="12" spans="1:21" x14ac:dyDescent="0.25">
      <c r="C12" s="71"/>
    </row>
    <row r="13" spans="1:21" x14ac:dyDescent="0.25">
      <c r="C13" s="71"/>
    </row>
    <row r="14" spans="1:21" x14ac:dyDescent="0.25">
      <c r="C14" s="71"/>
    </row>
  </sheetData>
  <autoFilter ref="B2:U10" xr:uid="{00000000-0009-0000-0000-00000C000000}"/>
  <mergeCells count="2">
    <mergeCell ref="B1:J1"/>
    <mergeCell ref="L1:U1"/>
  </mergeCells>
  <pageMargins left="0.7" right="0.7" top="0.75" bottom="0.75" header="0.3" footer="0.511811023622047"/>
  <pageSetup paperSize="9" orientation="portrait" horizontalDpi="300" verticalDpi="300"/>
  <headerFooter>
    <oddHeader>&amp;L&amp;12&amp;K0000ffClassification: Limited&amp;1#</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W23"/>
  <sheetViews>
    <sheetView topLeftCell="B1" zoomScale="75" zoomScaleNormal="75" workbookViewId="0">
      <pane ySplit="2" topLeftCell="A3" activePane="bottomLeft" state="frozen"/>
      <selection activeCell="B1" sqref="B1"/>
      <selection pane="bottomLeft" activeCell="B2" sqref="B2"/>
    </sheetView>
  </sheetViews>
  <sheetFormatPr defaultColWidth="8.5703125" defaultRowHeight="15" x14ac:dyDescent="0.25"/>
  <cols>
    <col min="1" max="1" width="5" hidden="1" customWidth="1"/>
    <col min="2" max="2" width="24.140625" customWidth="1"/>
    <col min="3" max="3" width="25" customWidth="1"/>
    <col min="4" max="4" width="46.140625" customWidth="1"/>
    <col min="5" max="5" width="13.140625" customWidth="1"/>
    <col min="6" max="6" width="8.28515625" customWidth="1"/>
    <col min="7" max="7" width="8.7109375" customWidth="1"/>
    <col min="8" max="8" width="8.140625" customWidth="1"/>
    <col min="9" max="9" width="10.42578125" customWidth="1"/>
    <col min="10" max="10" width="13.85546875" customWidth="1"/>
    <col min="11" max="11" width="6.85546875" customWidth="1"/>
    <col min="12" max="12" width="29.7109375" customWidth="1"/>
    <col min="13" max="14" width="22.7109375" customWidth="1"/>
    <col min="15" max="15" width="51.85546875" style="330" customWidth="1"/>
    <col min="16" max="16" width="13.85546875" customWidth="1"/>
    <col min="21" max="21" width="6.28515625" customWidth="1"/>
    <col min="22" max="22" width="25" customWidth="1"/>
  </cols>
  <sheetData>
    <row r="1" spans="1:23" s="314" customFormat="1" ht="19.5" customHeight="1" x14ac:dyDescent="0.2">
      <c r="B1" s="374" t="s">
        <v>1436</v>
      </c>
      <c r="C1" s="374"/>
      <c r="D1" s="374"/>
      <c r="E1" s="374"/>
      <c r="F1" s="374"/>
      <c r="G1" s="374"/>
      <c r="H1" s="374"/>
      <c r="I1" s="374"/>
      <c r="J1" s="374"/>
      <c r="K1" s="338"/>
      <c r="L1" s="1" t="s">
        <v>1429</v>
      </c>
      <c r="M1" s="1"/>
      <c r="N1" s="1"/>
      <c r="O1" s="1"/>
      <c r="P1" s="1"/>
      <c r="Q1" s="1"/>
      <c r="R1" s="1"/>
      <c r="S1" s="1"/>
      <c r="T1" s="1"/>
      <c r="U1" s="1"/>
    </row>
    <row r="2" spans="1:23" s="320" customFormat="1" ht="105" x14ac:dyDescent="0.2">
      <c r="A2" s="320" t="s">
        <v>124</v>
      </c>
      <c r="B2" s="337" t="s">
        <v>113</v>
      </c>
      <c r="C2" s="339" t="s">
        <v>1392</v>
      </c>
      <c r="D2" s="339" t="s">
        <v>1</v>
      </c>
      <c r="E2" s="337" t="s">
        <v>115</v>
      </c>
      <c r="F2" s="340" t="s">
        <v>1124</v>
      </c>
      <c r="G2" s="337" t="s">
        <v>1126</v>
      </c>
      <c r="H2" s="337" t="s">
        <v>1127</v>
      </c>
      <c r="I2" s="337" t="s">
        <v>1128</v>
      </c>
      <c r="J2" s="337" t="s">
        <v>1430</v>
      </c>
      <c r="K2" s="341" t="s">
        <v>1431</v>
      </c>
      <c r="L2" s="319" t="s">
        <v>1432</v>
      </c>
      <c r="M2" s="319" t="s">
        <v>1433</v>
      </c>
      <c r="N2" s="319" t="s">
        <v>1434</v>
      </c>
      <c r="O2" s="319" t="s">
        <v>1</v>
      </c>
      <c r="P2" s="319" t="s">
        <v>115</v>
      </c>
      <c r="Q2" s="327" t="s">
        <v>1124</v>
      </c>
      <c r="R2" s="319" t="s">
        <v>1126</v>
      </c>
      <c r="S2" s="319" t="s">
        <v>1138</v>
      </c>
      <c r="T2" s="328" t="s">
        <v>1435</v>
      </c>
      <c r="U2" s="328" t="s">
        <v>1141</v>
      </c>
      <c r="V2" s="329" t="s">
        <v>123</v>
      </c>
      <c r="W2" s="320" t="s">
        <v>1437</v>
      </c>
    </row>
    <row r="3" spans="1:23" x14ac:dyDescent="0.25">
      <c r="A3" t="str">
        <f t="shared" ref="A3:A10" si="0">B3&amp;C3</f>
        <v>tblEntityOrgGroupMembersEntityOrgGroupMemberID</v>
      </c>
      <c r="B3" t="s">
        <v>1438</v>
      </c>
      <c r="C3" s="71" t="s">
        <v>1439</v>
      </c>
      <c r="D3" t="e">
        <f>VLOOKUP($A3,Target!$A$2:$H$156,4,0)</f>
        <v>#N/A</v>
      </c>
      <c r="E3" t="e">
        <f>VLOOKUP($A3,Target!$A$2:$H$156,5,0)</f>
        <v>#N/A</v>
      </c>
      <c r="F3" t="e">
        <f>IF(VLOOKUP($A3,Target!$A$2:$H$156,6,0)=0, "", VLOOKUP($A3,Target!$A$2:$H$156,6,0))</f>
        <v>#N/A</v>
      </c>
      <c r="G3" t="e">
        <f>IF(VLOOKUP($A3,Target!$A$2:$H$156,7,0)="N", "N", IF(VLOOKUP($A3,Target!$A$2:$H$156,7,0)="Y", "Y",""))</f>
        <v>#N/A</v>
      </c>
      <c r="H3" t="s">
        <v>1147</v>
      </c>
      <c r="J3" t="s">
        <v>1440</v>
      </c>
      <c r="K3" t="s">
        <v>1398</v>
      </c>
      <c r="L3" t="s">
        <v>1398</v>
      </c>
      <c r="M3" t="s">
        <v>1398</v>
      </c>
    </row>
    <row r="4" spans="1:23" ht="13.5" customHeight="1" x14ac:dyDescent="0.25">
      <c r="A4" t="str">
        <f t="shared" si="0"/>
        <v>tblEntityOrgGroupMembersEntityOrgGroupID</v>
      </c>
      <c r="B4" t="s">
        <v>1438</v>
      </c>
      <c r="C4" s="71" t="s">
        <v>1441</v>
      </c>
      <c r="D4" t="e">
        <f>VLOOKUP($A4,Target!$A$2:$H$156,4,0)</f>
        <v>#N/A</v>
      </c>
      <c r="E4" t="e">
        <f>VLOOKUP($A4,Target!$A$2:$H$156,5,0)</f>
        <v>#N/A</v>
      </c>
      <c r="F4" t="e">
        <f>IF(VLOOKUP($A4,Target!$A$2:$H$156,6,0)=0, "", VLOOKUP($A4,Target!$A$2:$H$156,6,0))</f>
        <v>#N/A</v>
      </c>
      <c r="G4" t="e">
        <f>IF(VLOOKUP($A4,Target!$A$2:$H$156,7,0)="N", "N", IF(VLOOKUP($A4,Target!$A$2:$H$156,7,0)="Y", "Y",""))</f>
        <v>#N/A</v>
      </c>
      <c r="H4" t="e">
        <f>IF(VLOOKUP($A4,Target!$A$2:$H$156,8,0)="Y", "Y", IF(VLOOKUP($A4,Target!$A$2:$H$156,8,0)="Y", "Y",""))</f>
        <v>#N/A</v>
      </c>
      <c r="J4" t="s">
        <v>1442</v>
      </c>
      <c r="K4" t="s">
        <v>1398</v>
      </c>
      <c r="L4" t="s">
        <v>1398</v>
      </c>
      <c r="M4" t="s">
        <v>1398</v>
      </c>
    </row>
    <row r="5" spans="1:23" x14ac:dyDescent="0.25">
      <c r="A5" t="str">
        <f t="shared" si="0"/>
        <v>tblEntityOrgGroupMembersEntityID</v>
      </c>
      <c r="B5" t="s">
        <v>1438</v>
      </c>
      <c r="C5" s="71" t="s">
        <v>1443</v>
      </c>
      <c r="D5" t="e">
        <f>VLOOKUP($A5,Target!$A$2:$H$156,4,0)</f>
        <v>#N/A</v>
      </c>
      <c r="E5" t="e">
        <f>VLOOKUP($A5,Target!$A$2:$H$156,5,0)</f>
        <v>#N/A</v>
      </c>
      <c r="F5" t="e">
        <f>IF(VLOOKUP($A5,Target!$A$2:$H$156,6,0)=0, "", VLOOKUP($A5,Target!$A$2:$H$156,6,0))</f>
        <v>#N/A</v>
      </c>
      <c r="G5" t="e">
        <f>IF(VLOOKUP($A5,Target!$A$2:$H$156,7,0)="N", "N", IF(VLOOKUP($A5,Target!$A$2:$H$156,7,0)="Y", "Y",""))</f>
        <v>#N/A</v>
      </c>
      <c r="H5" t="e">
        <f>IF(VLOOKUP($A5,Target!$A$2:$H$156,8,0)="Y", "Y", IF(VLOOKUP($A5,Target!$A$2:$H$156,8,0)="Y", "Y",""))</f>
        <v>#N/A</v>
      </c>
      <c r="J5" t="s">
        <v>1444</v>
      </c>
      <c r="K5" t="s">
        <v>1398</v>
      </c>
      <c r="L5" t="s">
        <v>1398</v>
      </c>
      <c r="M5" t="s">
        <v>1398</v>
      </c>
    </row>
    <row r="6" spans="1:23" x14ac:dyDescent="0.25">
      <c r="A6" t="str">
        <f t="shared" si="0"/>
        <v>tblEntityOrgGroupMembersEntityOrgMemberTypeID</v>
      </c>
      <c r="B6" t="s">
        <v>1438</v>
      </c>
      <c r="C6" s="71" t="s">
        <v>1445</v>
      </c>
      <c r="D6" t="s">
        <v>1446</v>
      </c>
      <c r="E6" t="s">
        <v>1186</v>
      </c>
      <c r="F6">
        <v>1</v>
      </c>
      <c r="G6" t="s">
        <v>904</v>
      </c>
      <c r="J6" t="s">
        <v>1447</v>
      </c>
      <c r="K6" t="s">
        <v>1448</v>
      </c>
      <c r="L6" t="s">
        <v>1449</v>
      </c>
      <c r="M6" t="s">
        <v>1450</v>
      </c>
      <c r="N6" t="e">
        <f>VLOOKUP($L6&amp;$M6,nCino_DevProc!$A$1:$S$353,7,0)</f>
        <v>#N/A</v>
      </c>
      <c r="O6" s="330" t="e">
        <f>VLOOKUP($L6&amp;$M6,Mappings!$A$2:$AK$118,6,0)</f>
        <v>#N/A</v>
      </c>
      <c r="P6" t="e">
        <f>VLOOKUP($L6&amp;$M6,Mappings!$A$2:$AK$118,30,0)</f>
        <v>#N/A</v>
      </c>
      <c r="Q6" t="e">
        <f>VLOOKUP($L6&amp;$M6,Mappings!$A$2:$AK$118,31,0)</f>
        <v>#N/A</v>
      </c>
      <c r="R6" t="e">
        <f>VLOOKUP($L6&amp;$M6,Mappings!$A$2:$AK$118,32,0)</f>
        <v>#N/A</v>
      </c>
      <c r="S6" t="e">
        <f>VLOOKUP($L6&amp;$M6,Mappings!$A$2:$AK$118,33,0)</f>
        <v>#N/A</v>
      </c>
      <c r="T6" t="e">
        <f>IF(VLOOKUP($L6&amp;$M6,Mappings!$A$3:$O$117,15,0)=0,"",VLOOKUP($L6&amp;$M6,Mappings!$A$3:$O$117,15,0))</f>
        <v>#N/A</v>
      </c>
      <c r="U6" t="s">
        <v>1451</v>
      </c>
    </row>
    <row r="7" spans="1:23" x14ac:dyDescent="0.25">
      <c r="A7" t="str">
        <f t="shared" si="0"/>
        <v>tblEntityOrgGroupMembersCOGGroupID</v>
      </c>
      <c r="B7" t="s">
        <v>1438</v>
      </c>
      <c r="C7" s="71" t="s">
        <v>1452</v>
      </c>
      <c r="D7" t="s">
        <v>1453</v>
      </c>
      <c r="E7" t="s">
        <v>1186</v>
      </c>
      <c r="F7">
        <v>5</v>
      </c>
      <c r="G7" t="s">
        <v>904</v>
      </c>
      <c r="I7" t="s">
        <v>903</v>
      </c>
      <c r="J7" t="s">
        <v>1454</v>
      </c>
      <c r="K7" t="s">
        <v>1398</v>
      </c>
      <c r="L7" t="s">
        <v>1398</v>
      </c>
      <c r="M7" t="s">
        <v>1398</v>
      </c>
    </row>
    <row r="8" spans="1:23" x14ac:dyDescent="0.25">
      <c r="A8" t="str">
        <f t="shared" si="0"/>
        <v>tblEntityOrgGroupMembersDateAddedToOrg</v>
      </c>
      <c r="B8" t="s">
        <v>1438</v>
      </c>
      <c r="C8" s="71" t="s">
        <v>1455</v>
      </c>
      <c r="D8" t="s">
        <v>1456</v>
      </c>
      <c r="E8" t="s">
        <v>1457</v>
      </c>
      <c r="G8" t="s">
        <v>904</v>
      </c>
      <c r="J8" t="s">
        <v>1447</v>
      </c>
      <c r="K8" t="s">
        <v>1448</v>
      </c>
      <c r="L8" t="s">
        <v>1449</v>
      </c>
      <c r="M8" t="s">
        <v>164</v>
      </c>
      <c r="N8" t="e">
        <f>VLOOKUP($L8&amp;$M8,nCino_DevProc!$A$1:$S$353,7,0)</f>
        <v>#N/A</v>
      </c>
      <c r="O8" s="330" t="e">
        <f>VLOOKUP($L8&amp;$M8,Mappings!$A$2:$AK$118,6,0)</f>
        <v>#N/A</v>
      </c>
      <c r="P8" t="e">
        <f>VLOOKUP($L8&amp;$M8,Mappings!$A$2:$AK$118,30,0)</f>
        <v>#N/A</v>
      </c>
      <c r="Q8" t="e">
        <f>VLOOKUP($L8&amp;$M8,Mappings!$A$2:$AK$118,31,0)</f>
        <v>#N/A</v>
      </c>
      <c r="R8" t="e">
        <f>VLOOKUP($L8&amp;$M8,Mappings!$A$2:$AK$118,32,0)</f>
        <v>#N/A</v>
      </c>
      <c r="S8" t="e">
        <f>VLOOKUP($L8&amp;$M8,Mappings!$A$2:$AK$118,33,0)</f>
        <v>#N/A</v>
      </c>
      <c r="T8" t="e">
        <f>IF(VLOOKUP($L8&amp;$M8,Mappings!$A$3:$O$117,15,0)=0,"",VLOOKUP($L8&amp;$M8,Mappings!$A$3:$O$117,15,0))</f>
        <v>#N/A</v>
      </c>
    </row>
    <row r="9" spans="1:23" x14ac:dyDescent="0.25">
      <c r="A9" t="str">
        <f t="shared" si="0"/>
        <v>tblEntityOrgGroupMembersLastUpdatedBySessionID</v>
      </c>
      <c r="B9" t="s">
        <v>1438</v>
      </c>
      <c r="C9" s="71" t="s">
        <v>1458</v>
      </c>
      <c r="D9" t="s">
        <v>1459</v>
      </c>
      <c r="E9" t="s">
        <v>1186</v>
      </c>
      <c r="F9">
        <v>8</v>
      </c>
      <c r="G9" t="s">
        <v>904</v>
      </c>
      <c r="I9" t="s">
        <v>903</v>
      </c>
      <c r="J9" t="s">
        <v>1460</v>
      </c>
      <c r="K9" t="s">
        <v>1398</v>
      </c>
      <c r="L9" t="s">
        <v>1398</v>
      </c>
      <c r="M9" t="s">
        <v>1398</v>
      </c>
    </row>
    <row r="10" spans="1:23" x14ac:dyDescent="0.25">
      <c r="A10" t="str">
        <f t="shared" si="0"/>
        <v>tblEntityOrgGroupMembersOCIS_ID</v>
      </c>
      <c r="B10" t="s">
        <v>1438</v>
      </c>
      <c r="C10" s="71" t="s">
        <v>1461</v>
      </c>
      <c r="D10" t="s">
        <v>1462</v>
      </c>
      <c r="E10" t="s">
        <v>1186</v>
      </c>
      <c r="F10">
        <v>10</v>
      </c>
      <c r="G10" t="s">
        <v>904</v>
      </c>
      <c r="J10" t="s">
        <v>1447</v>
      </c>
      <c r="K10" t="s">
        <v>1448</v>
      </c>
      <c r="L10" t="s">
        <v>1165</v>
      </c>
      <c r="M10" t="s">
        <v>192</v>
      </c>
      <c r="N10" t="e">
        <f>VLOOKUP($L10&amp;$M10,nCino_DevProc!$A$1:$S$353,7,0)</f>
        <v>#N/A</v>
      </c>
      <c r="O10" s="330" t="e">
        <f>VLOOKUP($L10&amp;$M10,Mappings!$A$2:$AK$118,6,0)</f>
        <v>#N/A</v>
      </c>
      <c r="P10" t="e">
        <f>VLOOKUP($L10&amp;$M10,Mappings!$A$2:$AK$118,30,0)</f>
        <v>#N/A</v>
      </c>
      <c r="Q10" t="e">
        <f>VLOOKUP($L10&amp;$M10,Mappings!$A$2:$AK$118,31,0)</f>
        <v>#N/A</v>
      </c>
      <c r="R10" t="e">
        <f>VLOOKUP($L10&amp;$M10,Mappings!$A$2:$AK$118,32,0)</f>
        <v>#N/A</v>
      </c>
      <c r="S10" t="e">
        <f>VLOOKUP($L10&amp;$M10,Mappings!$A$2:$AK$118,33,0)</f>
        <v>#N/A</v>
      </c>
      <c r="T10" t="e">
        <f>IF(VLOOKUP($L10&amp;$M10,Mappings!$A$3:$O$117,15,0)=0,"",VLOOKUP($L10&amp;$M10,Mappings!$A$3:$O$117,15,0))</f>
        <v>#N/A</v>
      </c>
    </row>
    <row r="11" spans="1:23" x14ac:dyDescent="0.25">
      <c r="C11" s="71"/>
    </row>
    <row r="12" spans="1:23" x14ac:dyDescent="0.25">
      <c r="A12" t="str">
        <f t="shared" ref="A12:A18" si="1">B12&amp;C12</f>
        <v>tblEntityOrgGroupsEntityOrgGroupID</v>
      </c>
      <c r="B12" t="s">
        <v>1463</v>
      </c>
      <c r="C12" s="71" t="s">
        <v>1441</v>
      </c>
      <c r="D12" t="s">
        <v>1464</v>
      </c>
      <c r="E12" t="s">
        <v>1186</v>
      </c>
      <c r="F12">
        <v>4</v>
      </c>
      <c r="G12" t="s">
        <v>904</v>
      </c>
      <c r="H12" t="s">
        <v>1147</v>
      </c>
      <c r="J12" t="s">
        <v>1465</v>
      </c>
      <c r="K12" t="s">
        <v>1398</v>
      </c>
      <c r="L12" t="s">
        <v>1398</v>
      </c>
      <c r="M12" t="s">
        <v>1398</v>
      </c>
    </row>
    <row r="13" spans="1:23" x14ac:dyDescent="0.25">
      <c r="A13" t="str">
        <f t="shared" si="1"/>
        <v>tblEntityOrgGroupsOrgName</v>
      </c>
      <c r="B13" t="s">
        <v>1463</v>
      </c>
      <c r="C13" s="71" t="s">
        <v>1466</v>
      </c>
      <c r="D13" t="s">
        <v>1467</v>
      </c>
      <c r="E13" t="s">
        <v>1468</v>
      </c>
      <c r="F13">
        <v>255</v>
      </c>
      <c r="G13" t="s">
        <v>904</v>
      </c>
      <c r="J13" t="s">
        <v>1447</v>
      </c>
      <c r="K13" t="s">
        <v>1448</v>
      </c>
      <c r="L13" t="s">
        <v>1449</v>
      </c>
      <c r="M13" t="s">
        <v>1469</v>
      </c>
      <c r="N13" t="e">
        <f>VLOOKUP($L13&amp;$M13,nCino_DevProc!$A$1:$S$353,7,0)</f>
        <v>#N/A</v>
      </c>
      <c r="O13" s="330" t="e">
        <f>VLOOKUP($L13&amp;$M13,Mappings!$A$2:$AK$118,6,0)</f>
        <v>#N/A</v>
      </c>
      <c r="P13" t="e">
        <f>VLOOKUP($L13&amp;$M13,Mappings!$A$2:$AK$118,30,0)</f>
        <v>#N/A</v>
      </c>
      <c r="Q13" t="e">
        <f>VLOOKUP($L13&amp;$M13,Mappings!$A$2:$AK$118,31,0)</f>
        <v>#N/A</v>
      </c>
      <c r="R13" t="e">
        <f>VLOOKUP($L13&amp;$M13,Mappings!$A$2:$AK$118,32,0)</f>
        <v>#N/A</v>
      </c>
      <c r="S13" t="e">
        <f>VLOOKUP($L13&amp;$M13,Mappings!$A$2:$AK$118,33,0)</f>
        <v>#N/A</v>
      </c>
      <c r="T13" t="e">
        <f>IF(VLOOKUP($L13&amp;$M13,Mappings!$A$3:$O$117,15,0)=0,"",VLOOKUP($L13&amp;$M13,Mappings!$A$3:$O$117,15,0))</f>
        <v>#N/A</v>
      </c>
    </row>
    <row r="14" spans="1:23" x14ac:dyDescent="0.25">
      <c r="A14" t="str">
        <f t="shared" si="1"/>
        <v>tblEntityOrgGroupsUpdateDateTime</v>
      </c>
      <c r="B14" t="s">
        <v>1463</v>
      </c>
      <c r="C14" s="71" t="s">
        <v>1470</v>
      </c>
      <c r="D14" t="s">
        <v>1471</v>
      </c>
      <c r="E14" t="s">
        <v>1457</v>
      </c>
      <c r="G14" t="s">
        <v>904</v>
      </c>
      <c r="J14" t="s">
        <v>1447</v>
      </c>
      <c r="K14" t="s">
        <v>1448</v>
      </c>
      <c r="L14" t="s">
        <v>1449</v>
      </c>
      <c r="M14" t="s">
        <v>172</v>
      </c>
      <c r="N14" t="e">
        <f>VLOOKUP($L14&amp;$M14,nCino_DevProc!$A$1:$S$353,7,0)</f>
        <v>#N/A</v>
      </c>
      <c r="O14" s="330" t="e">
        <f>VLOOKUP($L14&amp;$M14,Mappings!$A$2:$AK$118,6,0)</f>
        <v>#N/A</v>
      </c>
      <c r="P14" t="e">
        <f>VLOOKUP($L14&amp;$M14,Mappings!$A$2:$AK$118,30,0)</f>
        <v>#N/A</v>
      </c>
      <c r="Q14" t="e">
        <f>VLOOKUP($L14&amp;$M14,Mappings!$A$2:$AK$118,31,0)</f>
        <v>#N/A</v>
      </c>
      <c r="R14" t="e">
        <f>VLOOKUP($L14&amp;$M14,Mappings!$A$2:$AK$118,32,0)</f>
        <v>#N/A</v>
      </c>
      <c r="S14" t="e">
        <f>VLOOKUP($L14&amp;$M14,Mappings!$A$2:$AK$118,33,0)</f>
        <v>#N/A</v>
      </c>
      <c r="T14" t="e">
        <f>IF(VLOOKUP($L14&amp;$M14,Mappings!$A$3:$O$117,15,0)=0,"",VLOOKUP($L14&amp;$M14,Mappings!$A$3:$O$117,15,0))</f>
        <v>#N/A</v>
      </c>
    </row>
    <row r="15" spans="1:23" x14ac:dyDescent="0.25">
      <c r="A15" t="str">
        <f t="shared" si="1"/>
        <v>tblEntityOrgGroupsInitiatedBy</v>
      </c>
      <c r="B15" t="s">
        <v>1463</v>
      </c>
      <c r="C15" s="71" t="s">
        <v>1472</v>
      </c>
      <c r="D15" t="s">
        <v>1473</v>
      </c>
      <c r="E15" t="s">
        <v>1468</v>
      </c>
      <c r="F15">
        <v>255</v>
      </c>
      <c r="G15" t="s">
        <v>904</v>
      </c>
      <c r="J15" t="s">
        <v>1474</v>
      </c>
      <c r="K15" t="s">
        <v>1398</v>
      </c>
      <c r="L15" t="s">
        <v>1398</v>
      </c>
      <c r="M15" t="s">
        <v>1398</v>
      </c>
    </row>
    <row r="16" spans="1:23" x14ac:dyDescent="0.25">
      <c r="A16" t="str">
        <f t="shared" si="1"/>
        <v>tblEntityOrgGroupsDate Created</v>
      </c>
      <c r="B16" t="s">
        <v>1463</v>
      </c>
      <c r="C16" s="71" t="s">
        <v>1475</v>
      </c>
      <c r="D16" t="s">
        <v>1476</v>
      </c>
      <c r="E16" t="s">
        <v>1457</v>
      </c>
      <c r="G16" t="s">
        <v>904</v>
      </c>
      <c r="J16" t="s">
        <v>1447</v>
      </c>
      <c r="K16" t="s">
        <v>1448</v>
      </c>
      <c r="L16" t="s">
        <v>1449</v>
      </c>
      <c r="M16" t="s">
        <v>164</v>
      </c>
      <c r="N16" t="e">
        <f>VLOOKUP($L16&amp;$M16,nCino_DevProc!$A$1:$S$353,7,0)</f>
        <v>#N/A</v>
      </c>
      <c r="O16" s="330" t="e">
        <f>VLOOKUP($L16&amp;$M16,Mappings!$A$2:$AK$118,6,0)</f>
        <v>#N/A</v>
      </c>
      <c r="P16" t="e">
        <f>VLOOKUP($L16&amp;$M16,Mappings!$A$2:$AK$118,30,0)</f>
        <v>#N/A</v>
      </c>
      <c r="Q16" t="e">
        <f>VLOOKUP($L16&amp;$M16,Mappings!$A$2:$AK$118,31,0)</f>
        <v>#N/A</v>
      </c>
      <c r="R16" t="e">
        <f>VLOOKUP($L16&amp;$M16,Mappings!$A$2:$AK$118,32,0)</f>
        <v>#N/A</v>
      </c>
      <c r="S16" t="e">
        <f>VLOOKUP($L16&amp;$M16,Mappings!$A$2:$AK$118,33,0)</f>
        <v>#N/A</v>
      </c>
      <c r="T16" t="e">
        <f>IF(VLOOKUP($L16&amp;$M16,Mappings!$A$3:$O$117,15,0)=0,"",VLOOKUP($L16&amp;$M16,Mappings!$A$3:$O$117,15,0))</f>
        <v>#N/A</v>
      </c>
    </row>
    <row r="17" spans="1:21" x14ac:dyDescent="0.25">
      <c r="A17" t="str">
        <f t="shared" si="1"/>
        <v>tblEntityOrgGroupsResolvedBy</v>
      </c>
      <c r="B17" t="s">
        <v>1463</v>
      </c>
      <c r="C17" s="71" t="s">
        <v>1477</v>
      </c>
      <c r="D17" t="s">
        <v>1478</v>
      </c>
      <c r="E17" t="s">
        <v>1468</v>
      </c>
      <c r="F17">
        <v>255</v>
      </c>
      <c r="G17" t="s">
        <v>904</v>
      </c>
      <c r="J17" t="s">
        <v>1479</v>
      </c>
      <c r="K17" t="s">
        <v>1398</v>
      </c>
      <c r="L17" t="s">
        <v>1398</v>
      </c>
      <c r="M17" t="s">
        <v>1398</v>
      </c>
      <c r="U17" t="s">
        <v>1474</v>
      </c>
    </row>
    <row r="18" spans="1:21" x14ac:dyDescent="0.25">
      <c r="A18" t="str">
        <f t="shared" si="1"/>
        <v>tblEntityOrgGroupsResolvedByDate</v>
      </c>
      <c r="B18" t="s">
        <v>1463</v>
      </c>
      <c r="C18" s="71" t="s">
        <v>1480</v>
      </c>
      <c r="D18" t="s">
        <v>1481</v>
      </c>
      <c r="E18" t="s">
        <v>1457</v>
      </c>
      <c r="G18" t="s">
        <v>904</v>
      </c>
      <c r="J18" t="s">
        <v>1447</v>
      </c>
      <c r="K18" t="s">
        <v>1448</v>
      </c>
      <c r="L18" t="s">
        <v>1449</v>
      </c>
      <c r="M18" t="s">
        <v>172</v>
      </c>
      <c r="N18" t="e">
        <f>VLOOKUP($L18&amp;$M18,nCino_DevProc!$A$1:$S$353,7,0)</f>
        <v>#N/A</v>
      </c>
      <c r="O18" s="330" t="e">
        <f>VLOOKUP($L18&amp;$M18,Mappings!$A$2:$AK$118,6,0)</f>
        <v>#N/A</v>
      </c>
      <c r="P18" t="e">
        <f>VLOOKUP($L18&amp;$M18,Mappings!$A$2:$AK$118,30,0)</f>
        <v>#N/A</v>
      </c>
      <c r="Q18" t="e">
        <f>VLOOKUP($L18&amp;$M18,Mappings!$A$2:$AK$118,31,0)</f>
        <v>#N/A</v>
      </c>
      <c r="R18" t="e">
        <f>VLOOKUP($L18&amp;$M18,Mappings!$A$2:$AK$118,32,0)</f>
        <v>#N/A</v>
      </c>
      <c r="S18" t="e">
        <f>VLOOKUP($L18&amp;$M18,Mappings!$A$2:$AK$118,33,0)</f>
        <v>#N/A</v>
      </c>
      <c r="T18" t="e">
        <f>IF(VLOOKUP($L18&amp;$M18,Mappings!$A$3:$O$117,15,0)=0,"",VLOOKUP($L18&amp;$M18,Mappings!$A$3:$O$117,15,0))</f>
        <v>#N/A</v>
      </c>
    </row>
    <row r="19" spans="1:21" x14ac:dyDescent="0.25">
      <c r="B19" t="s">
        <v>1463</v>
      </c>
      <c r="C19" t="s">
        <v>1458</v>
      </c>
      <c r="D19" t="s">
        <v>1459</v>
      </c>
      <c r="E19" t="s">
        <v>1186</v>
      </c>
      <c r="F19">
        <v>8</v>
      </c>
      <c r="G19" t="s">
        <v>904</v>
      </c>
      <c r="I19" t="s">
        <v>903</v>
      </c>
      <c r="J19" t="s">
        <v>1460</v>
      </c>
      <c r="K19" t="s">
        <v>1398</v>
      </c>
      <c r="L19" t="s">
        <v>1398</v>
      </c>
      <c r="M19" t="s">
        <v>1398</v>
      </c>
    </row>
    <row r="20" spans="1:21" x14ac:dyDescent="0.25">
      <c r="C20" s="71"/>
    </row>
    <row r="21" spans="1:21" x14ac:dyDescent="0.25">
      <c r="C21" s="71"/>
    </row>
    <row r="22" spans="1:21" x14ac:dyDescent="0.25">
      <c r="C22" s="71"/>
    </row>
    <row r="23" spans="1:21" x14ac:dyDescent="0.25">
      <c r="C23" s="71"/>
    </row>
  </sheetData>
  <autoFilter ref="B2:U19" xr:uid="{00000000-0009-0000-0000-00000D000000}"/>
  <mergeCells count="2">
    <mergeCell ref="B1:J1"/>
    <mergeCell ref="L1:U1"/>
  </mergeCells>
  <pageMargins left="0.7" right="0.7" top="0.75" bottom="0.75" header="0.3" footer="0.511811023622047"/>
  <pageSetup paperSize="9" orientation="portrait" horizontalDpi="300" verticalDpi="300"/>
  <headerFooter>
    <oddHeader>&amp;L&amp;12&amp;K0000ffClassification: Limited&amp;1#</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303"/>
  <sheetViews>
    <sheetView zoomScale="75" zoomScaleNormal="75" workbookViewId="0">
      <selection activeCell="B2" sqref="B2"/>
    </sheetView>
  </sheetViews>
  <sheetFormatPr defaultColWidth="8.5703125" defaultRowHeight="15" x14ac:dyDescent="0.25"/>
  <cols>
    <col min="1" max="1" width="30" customWidth="1"/>
    <col min="2" max="2" width="42" customWidth="1"/>
    <col min="3" max="3" width="20.7109375" customWidth="1"/>
    <col min="4" max="4" width="32" customWidth="1"/>
    <col min="5" max="6" width="29.85546875" customWidth="1"/>
    <col min="7" max="7" width="27.85546875" customWidth="1"/>
    <col min="8" max="8" width="37.42578125" customWidth="1"/>
  </cols>
  <sheetData>
    <row r="1" spans="1:8" x14ac:dyDescent="0.25">
      <c r="A1" s="342" t="s">
        <v>1482</v>
      </c>
      <c r="B1" s="342" t="s">
        <v>849</v>
      </c>
      <c r="C1" s="342" t="s">
        <v>1392</v>
      </c>
      <c r="D1" s="342" t="s">
        <v>876</v>
      </c>
      <c r="E1" s="342" t="s">
        <v>1483</v>
      </c>
      <c r="F1" s="342" t="s">
        <v>1484</v>
      </c>
      <c r="G1" s="343" t="s">
        <v>1485</v>
      </c>
      <c r="H1" s="343" t="s">
        <v>1486</v>
      </c>
    </row>
    <row r="2" spans="1:8" x14ac:dyDescent="0.25">
      <c r="A2" s="108" t="s">
        <v>72</v>
      </c>
      <c r="B2" s="344" t="s">
        <v>71</v>
      </c>
      <c r="C2" s="345" t="s">
        <v>911</v>
      </c>
      <c r="D2" s="346" t="s">
        <v>160</v>
      </c>
      <c r="E2" s="375" t="s">
        <v>1487</v>
      </c>
      <c r="F2" s="375"/>
      <c r="G2" s="310" t="s">
        <v>1488</v>
      </c>
      <c r="H2" s="310" t="s">
        <v>1488</v>
      </c>
    </row>
    <row r="3" spans="1:8" x14ac:dyDescent="0.25">
      <c r="A3" s="310" t="s">
        <v>103</v>
      </c>
      <c r="B3" s="347" t="s">
        <v>102</v>
      </c>
      <c r="C3" s="348" t="s">
        <v>911</v>
      </c>
      <c r="D3" s="310" t="s">
        <v>160</v>
      </c>
      <c r="E3" s="375" t="s">
        <v>1487</v>
      </c>
      <c r="F3" s="375"/>
      <c r="G3" s="310" t="s">
        <v>1488</v>
      </c>
      <c r="H3" s="310" t="s">
        <v>1488</v>
      </c>
    </row>
    <row r="4" spans="1:8" ht="14.25" customHeight="1" x14ac:dyDescent="0.25">
      <c r="A4" s="306" t="s">
        <v>103</v>
      </c>
      <c r="B4" s="376" t="s">
        <v>102</v>
      </c>
      <c r="C4" s="377" t="s">
        <v>842</v>
      </c>
      <c r="D4" s="378" t="s">
        <v>841</v>
      </c>
      <c r="E4" s="349" t="s">
        <v>1489</v>
      </c>
      <c r="F4" s="350" t="s">
        <v>1489</v>
      </c>
      <c r="G4" s="379" t="s">
        <v>904</v>
      </c>
      <c r="H4" s="380" t="s">
        <v>1490</v>
      </c>
    </row>
    <row r="5" spans="1:8" x14ac:dyDescent="0.25">
      <c r="A5" s="306" t="s">
        <v>103</v>
      </c>
      <c r="B5" s="376"/>
      <c r="C5" s="377"/>
      <c r="D5" s="378"/>
      <c r="E5" s="349" t="s">
        <v>1491</v>
      </c>
      <c r="F5" s="350" t="s">
        <v>1491</v>
      </c>
      <c r="G5" s="379"/>
      <c r="H5" s="380"/>
    </row>
    <row r="6" spans="1:8" x14ac:dyDescent="0.25">
      <c r="A6" s="306" t="s">
        <v>103</v>
      </c>
      <c r="B6" s="376"/>
      <c r="C6" s="377"/>
      <c r="D6" s="378"/>
      <c r="E6" s="349" t="s">
        <v>1492</v>
      </c>
      <c r="F6" s="350" t="s">
        <v>1492</v>
      </c>
      <c r="G6" s="379"/>
      <c r="H6" s="380"/>
    </row>
    <row r="7" spans="1:8" x14ac:dyDescent="0.25">
      <c r="A7" s="310" t="s">
        <v>69</v>
      </c>
      <c r="B7" s="347" t="s">
        <v>68</v>
      </c>
      <c r="C7" s="348" t="s">
        <v>911</v>
      </c>
      <c r="D7" s="310" t="s">
        <v>160</v>
      </c>
      <c r="E7" s="375" t="s">
        <v>1487</v>
      </c>
      <c r="F7" s="375"/>
      <c r="G7" s="310" t="s">
        <v>1488</v>
      </c>
      <c r="H7" s="310" t="s">
        <v>1488</v>
      </c>
    </row>
    <row r="8" spans="1:8" x14ac:dyDescent="0.25">
      <c r="A8" s="351" t="s">
        <v>97</v>
      </c>
      <c r="B8" s="351" t="s">
        <v>1493</v>
      </c>
      <c r="C8" s="348" t="s">
        <v>911</v>
      </c>
      <c r="D8" s="310" t="s">
        <v>160</v>
      </c>
      <c r="E8" s="375" t="s">
        <v>1487</v>
      </c>
      <c r="F8" s="375"/>
      <c r="G8" s="310" t="s">
        <v>1488</v>
      </c>
      <c r="H8" s="310" t="s">
        <v>1488</v>
      </c>
    </row>
    <row r="9" spans="1:8" ht="14.25" customHeight="1" x14ac:dyDescent="0.25">
      <c r="A9" s="352" t="s">
        <v>97</v>
      </c>
      <c r="B9" s="381" t="s">
        <v>1493</v>
      </c>
      <c r="C9" s="382" t="s">
        <v>695</v>
      </c>
      <c r="D9" s="381" t="s">
        <v>694</v>
      </c>
      <c r="E9" s="15" t="s">
        <v>1494</v>
      </c>
      <c r="F9" s="109" t="s">
        <v>1494</v>
      </c>
      <c r="G9" s="383" t="s">
        <v>904</v>
      </c>
      <c r="H9" s="383" t="s">
        <v>1490</v>
      </c>
    </row>
    <row r="10" spans="1:8" x14ac:dyDescent="0.25">
      <c r="A10" s="352" t="s">
        <v>97</v>
      </c>
      <c r="B10" s="381"/>
      <c r="C10" s="382"/>
      <c r="D10" s="381"/>
      <c r="E10" s="15" t="s">
        <v>1495</v>
      </c>
      <c r="F10" s="109" t="s">
        <v>1495</v>
      </c>
      <c r="G10" s="383"/>
      <c r="H10" s="383"/>
    </row>
    <row r="11" spans="1:8" x14ac:dyDescent="0.25">
      <c r="A11" s="352" t="s">
        <v>97</v>
      </c>
      <c r="B11" s="381"/>
      <c r="C11" s="382"/>
      <c r="D11" s="381"/>
      <c r="E11" s="15" t="s">
        <v>1496</v>
      </c>
      <c r="F11" s="109" t="s">
        <v>1496</v>
      </c>
      <c r="G11" s="383"/>
      <c r="H11" s="383"/>
    </row>
    <row r="12" spans="1:8" x14ac:dyDescent="0.25">
      <c r="A12" s="352" t="s">
        <v>97</v>
      </c>
      <c r="B12" s="381"/>
      <c r="C12" s="382"/>
      <c r="D12" s="381"/>
      <c r="E12" s="15" t="s">
        <v>1497</v>
      </c>
      <c r="F12" s="109" t="s">
        <v>1497</v>
      </c>
      <c r="G12" s="383"/>
      <c r="H12" s="383"/>
    </row>
    <row r="13" spans="1:8" x14ac:dyDescent="0.25">
      <c r="A13" s="352" t="s">
        <v>97</v>
      </c>
      <c r="B13" s="381"/>
      <c r="C13" s="382"/>
      <c r="D13" s="381"/>
      <c r="E13" s="15" t="s">
        <v>1498</v>
      </c>
      <c r="F13" s="109" t="s">
        <v>1498</v>
      </c>
      <c r="G13" s="383"/>
      <c r="H13" s="383"/>
    </row>
    <row r="14" spans="1:8" x14ac:dyDescent="0.25">
      <c r="A14" s="352" t="s">
        <v>97</v>
      </c>
      <c r="B14" s="381"/>
      <c r="C14" s="382"/>
      <c r="D14" s="381"/>
      <c r="E14" s="15" t="s">
        <v>1499</v>
      </c>
      <c r="F14" s="109" t="s">
        <v>1499</v>
      </c>
      <c r="G14" s="383"/>
      <c r="H14" s="383"/>
    </row>
    <row r="15" spans="1:8" x14ac:dyDescent="0.25">
      <c r="A15" s="352" t="s">
        <v>97</v>
      </c>
      <c r="B15" s="381"/>
      <c r="C15" s="382"/>
      <c r="D15" s="381"/>
      <c r="E15" s="15" t="s">
        <v>1500</v>
      </c>
      <c r="F15" s="109" t="s">
        <v>1500</v>
      </c>
      <c r="G15" s="383"/>
      <c r="H15" s="383"/>
    </row>
    <row r="16" spans="1:8" x14ac:dyDescent="0.25">
      <c r="A16" s="352" t="s">
        <v>97</v>
      </c>
      <c r="B16" s="381"/>
      <c r="C16" s="382"/>
      <c r="D16" s="381"/>
      <c r="E16" s="15" t="s">
        <v>1501</v>
      </c>
      <c r="F16" s="109" t="s">
        <v>1501</v>
      </c>
      <c r="G16" s="383"/>
      <c r="H16" s="383"/>
    </row>
    <row r="17" spans="1:8" x14ac:dyDescent="0.25">
      <c r="A17" s="352" t="s">
        <v>97</v>
      </c>
      <c r="B17" s="381"/>
      <c r="C17" s="382"/>
      <c r="D17" s="381"/>
      <c r="E17" s="15" t="s">
        <v>1502</v>
      </c>
      <c r="F17" s="109" t="s">
        <v>1502</v>
      </c>
      <c r="G17" s="383"/>
      <c r="H17" s="383"/>
    </row>
    <row r="18" spans="1:8" x14ac:dyDescent="0.25">
      <c r="A18" s="352" t="s">
        <v>97</v>
      </c>
      <c r="B18" s="381"/>
      <c r="C18" s="382"/>
      <c r="D18" s="381"/>
      <c r="E18" s="15" t="s">
        <v>1503</v>
      </c>
      <c r="F18" s="109" t="s">
        <v>1503</v>
      </c>
      <c r="G18" s="383"/>
      <c r="H18" s="383"/>
    </row>
    <row r="19" spans="1:8" x14ac:dyDescent="0.25">
      <c r="A19" s="352" t="s">
        <v>97</v>
      </c>
      <c r="B19" s="381"/>
      <c r="C19" s="382"/>
      <c r="D19" s="381"/>
      <c r="E19" s="15" t="s">
        <v>1504</v>
      </c>
      <c r="F19" s="109" t="s">
        <v>1504</v>
      </c>
      <c r="G19" s="383"/>
      <c r="H19" s="383"/>
    </row>
    <row r="20" spans="1:8" x14ac:dyDescent="0.25">
      <c r="A20" s="352" t="s">
        <v>97</v>
      </c>
      <c r="B20" s="381"/>
      <c r="C20" s="382"/>
      <c r="D20" s="381"/>
      <c r="E20" s="15" t="s">
        <v>1505</v>
      </c>
      <c r="F20" s="109" t="s">
        <v>1505</v>
      </c>
      <c r="G20" s="383"/>
      <c r="H20" s="383"/>
    </row>
    <row r="21" spans="1:8" x14ac:dyDescent="0.25">
      <c r="A21" s="352" t="s">
        <v>97</v>
      </c>
      <c r="B21" s="381"/>
      <c r="C21" s="382"/>
      <c r="D21" s="381"/>
      <c r="E21" s="15" t="s">
        <v>1506</v>
      </c>
      <c r="F21" s="109" t="s">
        <v>1506</v>
      </c>
      <c r="G21" s="383"/>
      <c r="H21" s="383"/>
    </row>
    <row r="22" spans="1:8" x14ac:dyDescent="0.25">
      <c r="A22" s="352" t="s">
        <v>97</v>
      </c>
      <c r="B22" s="381"/>
      <c r="C22" s="382"/>
      <c r="D22" s="381"/>
      <c r="E22" s="15" t="s">
        <v>1507</v>
      </c>
      <c r="F22" s="109" t="s">
        <v>1507</v>
      </c>
      <c r="G22" s="383"/>
      <c r="H22" s="383"/>
    </row>
    <row r="23" spans="1:8" x14ac:dyDescent="0.25">
      <c r="A23" s="352" t="s">
        <v>97</v>
      </c>
      <c r="B23" s="381"/>
      <c r="C23" s="382"/>
      <c r="D23" s="381"/>
      <c r="E23" s="15" t="s">
        <v>1508</v>
      </c>
      <c r="F23" s="109" t="s">
        <v>1508</v>
      </c>
      <c r="G23" s="383"/>
      <c r="H23" s="383"/>
    </row>
    <row r="24" spans="1:8" x14ac:dyDescent="0.25">
      <c r="A24" s="352" t="s">
        <v>97</v>
      </c>
      <c r="B24" s="381"/>
      <c r="C24" s="382"/>
      <c r="D24" s="381"/>
      <c r="E24" s="15" t="s">
        <v>1509</v>
      </c>
      <c r="F24" s="109" t="s">
        <v>1509</v>
      </c>
      <c r="G24" s="383"/>
      <c r="H24" s="383"/>
    </row>
    <row r="25" spans="1:8" x14ac:dyDescent="0.25">
      <c r="A25" s="352" t="s">
        <v>97</v>
      </c>
      <c r="B25" s="381"/>
      <c r="C25" s="382"/>
      <c r="D25" s="381"/>
      <c r="E25" s="15" t="s">
        <v>1510</v>
      </c>
      <c r="F25" s="109" t="s">
        <v>1510</v>
      </c>
      <c r="G25" s="383"/>
      <c r="H25" s="383"/>
    </row>
    <row r="26" spans="1:8" x14ac:dyDescent="0.25">
      <c r="A26" s="352" t="s">
        <v>97</v>
      </c>
      <c r="B26" s="381"/>
      <c r="C26" s="382"/>
      <c r="D26" s="381"/>
      <c r="E26" s="15" t="s">
        <v>1511</v>
      </c>
      <c r="F26" s="109" t="s">
        <v>1511</v>
      </c>
      <c r="G26" s="383"/>
      <c r="H26" s="383"/>
    </row>
    <row r="27" spans="1:8" x14ac:dyDescent="0.25">
      <c r="A27" s="352" t="s">
        <v>97</v>
      </c>
      <c r="B27" s="381"/>
      <c r="C27" s="382"/>
      <c r="D27" s="381"/>
      <c r="E27" s="15" t="s">
        <v>385</v>
      </c>
      <c r="F27" s="109" t="s">
        <v>385</v>
      </c>
      <c r="G27" s="383"/>
      <c r="H27" s="383"/>
    </row>
    <row r="28" spans="1:8" x14ac:dyDescent="0.25">
      <c r="A28" s="352" t="s">
        <v>97</v>
      </c>
      <c r="B28" s="381"/>
      <c r="C28" s="382"/>
      <c r="D28" s="381"/>
      <c r="E28" s="15" t="s">
        <v>1512</v>
      </c>
      <c r="F28" s="109" t="s">
        <v>1512</v>
      </c>
      <c r="G28" s="383"/>
      <c r="H28" s="383"/>
    </row>
    <row r="29" spans="1:8" x14ac:dyDescent="0.25">
      <c r="A29" s="352" t="s">
        <v>97</v>
      </c>
      <c r="B29" s="381"/>
      <c r="C29" s="382"/>
      <c r="D29" s="381"/>
      <c r="E29" s="15" t="s">
        <v>1513</v>
      </c>
      <c r="F29" s="109" t="s">
        <v>1513</v>
      </c>
      <c r="G29" s="383"/>
      <c r="H29" s="383"/>
    </row>
    <row r="30" spans="1:8" x14ac:dyDescent="0.25">
      <c r="A30" s="352" t="s">
        <v>97</v>
      </c>
      <c r="B30" s="381"/>
      <c r="C30" s="382"/>
      <c r="D30" s="381"/>
      <c r="E30" s="15" t="s">
        <v>1514</v>
      </c>
      <c r="F30" s="109" t="s">
        <v>1514</v>
      </c>
      <c r="G30" s="383"/>
      <c r="H30" s="383"/>
    </row>
    <row r="31" spans="1:8" x14ac:dyDescent="0.25">
      <c r="A31" s="352" t="s">
        <v>97</v>
      </c>
      <c r="B31" s="381"/>
      <c r="C31" s="382"/>
      <c r="D31" s="381"/>
      <c r="E31" s="15" t="s">
        <v>1515</v>
      </c>
      <c r="F31" s="109" t="s">
        <v>1515</v>
      </c>
      <c r="G31" s="383"/>
      <c r="H31" s="383"/>
    </row>
    <row r="32" spans="1:8" x14ac:dyDescent="0.25">
      <c r="A32" s="352" t="s">
        <v>97</v>
      </c>
      <c r="B32" s="381"/>
      <c r="C32" s="382"/>
      <c r="D32" s="381"/>
      <c r="E32" s="15" t="s">
        <v>1516</v>
      </c>
      <c r="F32" s="109" t="s">
        <v>1516</v>
      </c>
      <c r="G32" s="383"/>
      <c r="H32" s="383"/>
    </row>
    <row r="33" spans="1:8" x14ac:dyDescent="0.25">
      <c r="A33" s="352" t="s">
        <v>97</v>
      </c>
      <c r="B33" s="381"/>
      <c r="C33" s="382"/>
      <c r="D33" s="381"/>
      <c r="E33" s="15" t="s">
        <v>1517</v>
      </c>
      <c r="F33" s="109" t="s">
        <v>1517</v>
      </c>
      <c r="G33" s="383"/>
      <c r="H33" s="383"/>
    </row>
    <row r="34" spans="1:8" x14ac:dyDescent="0.25">
      <c r="A34" s="352" t="s">
        <v>97</v>
      </c>
      <c r="B34" s="381"/>
      <c r="C34" s="382"/>
      <c r="D34" s="381"/>
      <c r="E34" s="15" t="s">
        <v>1518</v>
      </c>
      <c r="F34" s="109" t="s">
        <v>1518</v>
      </c>
      <c r="G34" s="383"/>
      <c r="H34" s="383"/>
    </row>
    <row r="35" spans="1:8" x14ac:dyDescent="0.25">
      <c r="A35" s="352" t="s">
        <v>97</v>
      </c>
      <c r="B35" s="381"/>
      <c r="C35" s="382"/>
      <c r="D35" s="381"/>
      <c r="E35" s="15" t="s">
        <v>1519</v>
      </c>
      <c r="F35" s="109" t="s">
        <v>1519</v>
      </c>
      <c r="G35" s="383"/>
      <c r="H35" s="383"/>
    </row>
    <row r="36" spans="1:8" x14ac:dyDescent="0.25">
      <c r="A36" s="352" t="s">
        <v>97</v>
      </c>
      <c r="B36" s="381"/>
      <c r="C36" s="382"/>
      <c r="D36" s="381"/>
      <c r="E36" s="15" t="s">
        <v>1520</v>
      </c>
      <c r="F36" s="109" t="s">
        <v>1520</v>
      </c>
      <c r="G36" s="383"/>
      <c r="H36" s="383"/>
    </row>
    <row r="37" spans="1:8" x14ac:dyDescent="0.25">
      <c r="A37" s="352" t="s">
        <v>97</v>
      </c>
      <c r="B37" s="381"/>
      <c r="C37" s="382"/>
      <c r="D37" s="381"/>
      <c r="E37" s="15" t="s">
        <v>1521</v>
      </c>
      <c r="F37" s="109" t="s">
        <v>1521</v>
      </c>
      <c r="G37" s="383"/>
      <c r="H37" s="383"/>
    </row>
    <row r="38" spans="1:8" ht="14.25" customHeight="1" x14ac:dyDescent="0.25">
      <c r="A38" s="352" t="s">
        <v>97</v>
      </c>
      <c r="B38" s="381" t="s">
        <v>1493</v>
      </c>
      <c r="C38" s="382" t="s">
        <v>131</v>
      </c>
      <c r="D38" s="381" t="s">
        <v>275</v>
      </c>
      <c r="E38" s="15" t="s">
        <v>1522</v>
      </c>
      <c r="F38" s="109" t="s">
        <v>1522</v>
      </c>
      <c r="G38" s="383" t="s">
        <v>904</v>
      </c>
      <c r="H38" s="383" t="s">
        <v>1490</v>
      </c>
    </row>
    <row r="39" spans="1:8" x14ac:dyDescent="0.25">
      <c r="A39" s="352" t="s">
        <v>97</v>
      </c>
      <c r="B39" s="381"/>
      <c r="C39" s="382"/>
      <c r="D39" s="381"/>
      <c r="E39" s="15" t="s">
        <v>1523</v>
      </c>
      <c r="F39" s="109" t="s">
        <v>1523</v>
      </c>
      <c r="G39" s="383"/>
      <c r="H39" s="383"/>
    </row>
    <row r="40" spans="1:8" x14ac:dyDescent="0.25">
      <c r="A40" s="352" t="s">
        <v>97</v>
      </c>
      <c r="B40" s="381"/>
      <c r="C40" s="382"/>
      <c r="D40" s="381"/>
      <c r="E40" s="15" t="s">
        <v>1524</v>
      </c>
      <c r="F40" s="109" t="s">
        <v>1524</v>
      </c>
      <c r="G40" s="383"/>
      <c r="H40" s="383"/>
    </row>
    <row r="41" spans="1:8" x14ac:dyDescent="0.25">
      <c r="A41" s="352" t="s">
        <v>97</v>
      </c>
      <c r="B41" s="381"/>
      <c r="C41" s="382"/>
      <c r="D41" s="381"/>
      <c r="E41" s="15" t="s">
        <v>1525</v>
      </c>
      <c r="F41" s="109" t="s">
        <v>1525</v>
      </c>
      <c r="G41" s="383"/>
      <c r="H41" s="383"/>
    </row>
    <row r="42" spans="1:8" x14ac:dyDescent="0.25">
      <c r="A42" s="352" t="s">
        <v>97</v>
      </c>
      <c r="B42" s="381"/>
      <c r="C42" s="382"/>
      <c r="D42" s="381"/>
      <c r="E42" s="15" t="s">
        <v>1526</v>
      </c>
      <c r="F42" s="109" t="s">
        <v>1526</v>
      </c>
      <c r="G42" s="383"/>
      <c r="H42" s="383"/>
    </row>
    <row r="43" spans="1:8" x14ac:dyDescent="0.25">
      <c r="A43" s="352" t="s">
        <v>97</v>
      </c>
      <c r="B43" s="381"/>
      <c r="C43" s="382"/>
      <c r="D43" s="381"/>
      <c r="E43" s="15" t="s">
        <v>1527</v>
      </c>
      <c r="F43" s="109" t="s">
        <v>1527</v>
      </c>
      <c r="G43" s="383"/>
      <c r="H43" s="383"/>
    </row>
    <row r="44" spans="1:8" x14ac:dyDescent="0.25">
      <c r="A44" s="352" t="s">
        <v>97</v>
      </c>
      <c r="B44" s="381"/>
      <c r="C44" s="382"/>
      <c r="D44" s="381"/>
      <c r="E44" s="15" t="s">
        <v>1528</v>
      </c>
      <c r="F44" s="109" t="s">
        <v>1528</v>
      </c>
      <c r="G44" s="383"/>
      <c r="H44" s="383"/>
    </row>
    <row r="45" spans="1:8" x14ac:dyDescent="0.25">
      <c r="A45" s="352" t="s">
        <v>97</v>
      </c>
      <c r="B45" s="381"/>
      <c r="C45" s="382"/>
      <c r="D45" s="381"/>
      <c r="E45" s="15" t="s">
        <v>1529</v>
      </c>
      <c r="F45" s="109" t="s">
        <v>1529</v>
      </c>
      <c r="G45" s="383"/>
      <c r="H45" s="383"/>
    </row>
    <row r="46" spans="1:8" x14ac:dyDescent="0.25">
      <c r="A46" s="352" t="s">
        <v>97</v>
      </c>
      <c r="B46" s="381"/>
      <c r="C46" s="382"/>
      <c r="D46" s="381"/>
      <c r="E46" s="15" t="s">
        <v>1530</v>
      </c>
      <c r="F46" s="109" t="s">
        <v>1530</v>
      </c>
      <c r="G46" s="383"/>
      <c r="H46" s="383"/>
    </row>
    <row r="47" spans="1:8" x14ac:dyDescent="0.25">
      <c r="A47" s="352" t="s">
        <v>97</v>
      </c>
      <c r="B47" s="381"/>
      <c r="C47" s="382"/>
      <c r="D47" s="381"/>
      <c r="E47" s="15" t="s">
        <v>1531</v>
      </c>
      <c r="F47" s="109" t="s">
        <v>1531</v>
      </c>
      <c r="G47" s="383"/>
      <c r="H47" s="383"/>
    </row>
    <row r="48" spans="1:8" x14ac:dyDescent="0.25">
      <c r="A48" s="352" t="s">
        <v>97</v>
      </c>
      <c r="B48" s="381"/>
      <c r="C48" s="382"/>
      <c r="D48" s="381"/>
      <c r="E48" s="15" t="s">
        <v>1532</v>
      </c>
      <c r="F48" s="109" t="s">
        <v>1532</v>
      </c>
      <c r="G48" s="383"/>
      <c r="H48" s="383"/>
    </row>
    <row r="49" spans="1:8" x14ac:dyDescent="0.25">
      <c r="A49" s="352" t="s">
        <v>97</v>
      </c>
      <c r="B49" s="381"/>
      <c r="C49" s="382"/>
      <c r="D49" s="381"/>
      <c r="E49" s="15" t="s">
        <v>1533</v>
      </c>
      <c r="F49" s="109" t="s">
        <v>1533</v>
      </c>
      <c r="G49" s="383"/>
      <c r="H49" s="383"/>
    </row>
    <row r="50" spans="1:8" x14ac:dyDescent="0.25">
      <c r="A50" s="352" t="s">
        <v>97</v>
      </c>
      <c r="B50" s="381"/>
      <c r="C50" s="382"/>
      <c r="D50" s="381"/>
      <c r="E50" s="15" t="s">
        <v>1534</v>
      </c>
      <c r="F50" s="109" t="s">
        <v>1534</v>
      </c>
      <c r="G50" s="383"/>
      <c r="H50" s="383"/>
    </row>
    <row r="51" spans="1:8" x14ac:dyDescent="0.25">
      <c r="A51" s="352" t="s">
        <v>97</v>
      </c>
      <c r="B51" s="381"/>
      <c r="C51" s="382"/>
      <c r="D51" s="381"/>
      <c r="E51" s="15" t="s">
        <v>1535</v>
      </c>
      <c r="F51" s="109" t="s">
        <v>1535</v>
      </c>
      <c r="G51" s="383"/>
      <c r="H51" s="383"/>
    </row>
    <row r="52" spans="1:8" x14ac:dyDescent="0.25">
      <c r="A52" s="352" t="s">
        <v>97</v>
      </c>
      <c r="B52" s="381"/>
      <c r="C52" s="382"/>
      <c r="D52" s="381"/>
      <c r="E52" s="15" t="s">
        <v>1536</v>
      </c>
      <c r="F52" s="109" t="s">
        <v>1536</v>
      </c>
      <c r="G52" s="383"/>
      <c r="H52" s="383"/>
    </row>
    <row r="53" spans="1:8" x14ac:dyDescent="0.25">
      <c r="A53" s="352" t="s">
        <v>97</v>
      </c>
      <c r="B53" s="381"/>
      <c r="C53" s="382"/>
      <c r="D53" s="381"/>
      <c r="E53" s="15" t="s">
        <v>1537</v>
      </c>
      <c r="F53" s="109" t="s">
        <v>1537</v>
      </c>
      <c r="G53" s="383"/>
      <c r="H53" s="383"/>
    </row>
    <row r="54" spans="1:8" x14ac:dyDescent="0.25">
      <c r="A54" s="352" t="s">
        <v>97</v>
      </c>
      <c r="B54" s="381"/>
      <c r="C54" s="382"/>
      <c r="D54" s="381"/>
      <c r="E54" s="15" t="s">
        <v>1538</v>
      </c>
      <c r="F54" s="109" t="s">
        <v>1538</v>
      </c>
      <c r="G54" s="383"/>
      <c r="H54" s="383"/>
    </row>
    <row r="55" spans="1:8" x14ac:dyDescent="0.25">
      <c r="A55" s="352" t="s">
        <v>97</v>
      </c>
      <c r="B55" s="381"/>
      <c r="C55" s="382"/>
      <c r="D55" s="381"/>
      <c r="E55" s="15" t="s">
        <v>1539</v>
      </c>
      <c r="F55" s="109" t="s">
        <v>1539</v>
      </c>
      <c r="G55" s="383"/>
      <c r="H55" s="383"/>
    </row>
    <row r="56" spans="1:8" x14ac:dyDescent="0.25">
      <c r="A56" s="352" t="s">
        <v>97</v>
      </c>
      <c r="B56" s="381"/>
      <c r="C56" s="382"/>
      <c r="D56" s="381"/>
      <c r="E56" s="15" t="s">
        <v>1540</v>
      </c>
      <c r="F56" s="109" t="s">
        <v>1540</v>
      </c>
      <c r="G56" s="383"/>
      <c r="H56" s="383"/>
    </row>
    <row r="57" spans="1:8" x14ac:dyDescent="0.25">
      <c r="A57" s="352" t="s">
        <v>97</v>
      </c>
      <c r="B57" s="381"/>
      <c r="C57" s="382"/>
      <c r="D57" s="381"/>
      <c r="E57" s="15" t="s">
        <v>1541</v>
      </c>
      <c r="F57" s="109" t="s">
        <v>1541</v>
      </c>
      <c r="G57" s="383"/>
      <c r="H57" s="383"/>
    </row>
    <row r="58" spans="1:8" x14ac:dyDescent="0.25">
      <c r="A58" s="352" t="s">
        <v>97</v>
      </c>
      <c r="B58" s="381"/>
      <c r="C58" s="382"/>
      <c r="D58" s="381"/>
      <c r="E58" s="15" t="s">
        <v>1542</v>
      </c>
      <c r="F58" s="109" t="s">
        <v>1542</v>
      </c>
      <c r="G58" s="383"/>
      <c r="H58" s="383"/>
    </row>
    <row r="59" spans="1:8" x14ac:dyDescent="0.25">
      <c r="A59" s="310" t="s">
        <v>91</v>
      </c>
      <c r="B59" s="347" t="s">
        <v>90</v>
      </c>
      <c r="C59" s="348" t="s">
        <v>911</v>
      </c>
      <c r="D59" s="310" t="s">
        <v>160</v>
      </c>
      <c r="E59" s="375" t="s">
        <v>1487</v>
      </c>
      <c r="F59" s="375"/>
      <c r="G59" s="310" t="s">
        <v>1488</v>
      </c>
      <c r="H59" s="310" t="s">
        <v>1488</v>
      </c>
    </row>
    <row r="60" spans="1:8" ht="14.25" customHeight="1" x14ac:dyDescent="0.25">
      <c r="A60" s="70" t="s">
        <v>91</v>
      </c>
      <c r="B60" s="376" t="s">
        <v>90</v>
      </c>
      <c r="C60" s="377" t="s">
        <v>638</v>
      </c>
      <c r="D60" s="384" t="s">
        <v>637</v>
      </c>
      <c r="E60" s="15" t="s">
        <v>1543</v>
      </c>
      <c r="F60" s="109" t="s">
        <v>1543</v>
      </c>
      <c r="G60" s="385" t="s">
        <v>904</v>
      </c>
      <c r="H60" s="386" t="s">
        <v>1490</v>
      </c>
    </row>
    <row r="61" spans="1:8" x14ac:dyDescent="0.25">
      <c r="A61" s="70" t="s">
        <v>91</v>
      </c>
      <c r="B61" s="376"/>
      <c r="C61" s="377"/>
      <c r="D61" s="384"/>
      <c r="E61" s="15" t="s">
        <v>1544</v>
      </c>
      <c r="F61" s="109" t="s">
        <v>1544</v>
      </c>
      <c r="G61" s="385"/>
      <c r="H61" s="386"/>
    </row>
    <row r="62" spans="1:8" x14ac:dyDescent="0.25">
      <c r="A62" s="70" t="s">
        <v>91</v>
      </c>
      <c r="B62" s="376"/>
      <c r="C62" s="377"/>
      <c r="D62" s="384"/>
      <c r="E62" s="15" t="s">
        <v>1545</v>
      </c>
      <c r="F62" s="109" t="s">
        <v>1545</v>
      </c>
      <c r="G62" s="385"/>
      <c r="H62" s="386"/>
    </row>
    <row r="63" spans="1:8" x14ac:dyDescent="0.25">
      <c r="A63" s="70" t="s">
        <v>91</v>
      </c>
      <c r="B63" s="376"/>
      <c r="C63" s="377"/>
      <c r="D63" s="384"/>
      <c r="E63" s="15" t="s">
        <v>1206</v>
      </c>
      <c r="F63" s="109" t="s">
        <v>1206</v>
      </c>
      <c r="G63" s="385"/>
      <c r="H63" s="386"/>
    </row>
    <row r="64" spans="1:8" ht="14.25" customHeight="1" x14ac:dyDescent="0.25">
      <c r="A64" s="70" t="s">
        <v>91</v>
      </c>
      <c r="B64" s="376" t="s">
        <v>90</v>
      </c>
      <c r="C64" s="377" t="s">
        <v>532</v>
      </c>
      <c r="D64" s="384" t="s">
        <v>531</v>
      </c>
      <c r="E64" s="15" t="s">
        <v>1546</v>
      </c>
      <c r="F64" s="109" t="s">
        <v>1546</v>
      </c>
      <c r="G64" s="385" t="s">
        <v>904</v>
      </c>
      <c r="H64" s="386" t="s">
        <v>1490</v>
      </c>
    </row>
    <row r="65" spans="1:8" x14ac:dyDescent="0.25">
      <c r="A65" s="70" t="s">
        <v>91</v>
      </c>
      <c r="B65" s="376"/>
      <c r="C65" s="377"/>
      <c r="D65" s="384"/>
      <c r="E65" s="15" t="s">
        <v>1547</v>
      </c>
      <c r="F65" s="109" t="s">
        <v>1547</v>
      </c>
      <c r="G65" s="385"/>
      <c r="H65" s="386"/>
    </row>
    <row r="66" spans="1:8" ht="14.25" customHeight="1" x14ac:dyDescent="0.25">
      <c r="A66" s="70" t="s">
        <v>91</v>
      </c>
      <c r="B66" s="376" t="s">
        <v>90</v>
      </c>
      <c r="C66" s="377" t="s">
        <v>621</v>
      </c>
      <c r="D66" s="384" t="s">
        <v>620</v>
      </c>
      <c r="E66" s="15" t="s">
        <v>1548</v>
      </c>
      <c r="F66" s="109" t="s">
        <v>1548</v>
      </c>
      <c r="G66" s="385" t="s">
        <v>904</v>
      </c>
      <c r="H66" s="386" t="s">
        <v>1490</v>
      </c>
    </row>
    <row r="67" spans="1:8" x14ac:dyDescent="0.25">
      <c r="A67" s="70" t="s">
        <v>91</v>
      </c>
      <c r="B67" s="376"/>
      <c r="C67" s="377"/>
      <c r="D67" s="384"/>
      <c r="E67" s="15" t="s">
        <v>1549</v>
      </c>
      <c r="F67" s="109" t="s">
        <v>1549</v>
      </c>
      <c r="G67" s="385"/>
      <c r="H67" s="386"/>
    </row>
    <row r="68" spans="1:8" x14ac:dyDescent="0.25">
      <c r="A68" s="70" t="s">
        <v>91</v>
      </c>
      <c r="B68" s="376"/>
      <c r="C68" s="377"/>
      <c r="D68" s="384"/>
      <c r="E68" s="15" t="s">
        <v>1550</v>
      </c>
      <c r="F68" s="109" t="s">
        <v>1550</v>
      </c>
      <c r="G68" s="385"/>
      <c r="H68" s="386"/>
    </row>
    <row r="69" spans="1:8" x14ac:dyDescent="0.25">
      <c r="A69" s="70" t="s">
        <v>91</v>
      </c>
      <c r="B69" s="376"/>
      <c r="C69" s="377"/>
      <c r="D69" s="384"/>
      <c r="E69" s="15" t="s">
        <v>1551</v>
      </c>
      <c r="F69" s="109" t="s">
        <v>1551</v>
      </c>
      <c r="G69" s="385"/>
      <c r="H69" s="386"/>
    </row>
    <row r="70" spans="1:8" ht="14.25" customHeight="1" x14ac:dyDescent="0.25">
      <c r="A70" s="70" t="s">
        <v>91</v>
      </c>
      <c r="B70" s="376" t="s">
        <v>90</v>
      </c>
      <c r="C70" s="377" t="s">
        <v>632</v>
      </c>
      <c r="D70" s="384" t="s">
        <v>631</v>
      </c>
      <c r="E70" s="15" t="s">
        <v>1552</v>
      </c>
      <c r="F70" s="109" t="s">
        <v>1552</v>
      </c>
      <c r="G70" s="387" t="s">
        <v>904</v>
      </c>
      <c r="H70" s="386" t="s">
        <v>1490</v>
      </c>
    </row>
    <row r="71" spans="1:8" x14ac:dyDescent="0.25">
      <c r="A71" s="70" t="s">
        <v>91</v>
      </c>
      <c r="B71" s="376"/>
      <c r="C71" s="377"/>
      <c r="D71" s="384"/>
      <c r="E71" s="15" t="s">
        <v>1553</v>
      </c>
      <c r="F71" s="109" t="s">
        <v>1553</v>
      </c>
      <c r="G71" s="387"/>
      <c r="H71" s="386"/>
    </row>
    <row r="72" spans="1:8" x14ac:dyDescent="0.25">
      <c r="A72" s="70" t="s">
        <v>91</v>
      </c>
      <c r="B72" s="376"/>
      <c r="C72" s="377"/>
      <c r="D72" s="384"/>
      <c r="E72" s="15" t="s">
        <v>1554</v>
      </c>
      <c r="F72" s="109" t="s">
        <v>1554</v>
      </c>
      <c r="G72" s="387"/>
      <c r="H72" s="386"/>
    </row>
    <row r="73" spans="1:8" x14ac:dyDescent="0.25">
      <c r="A73" s="70" t="s">
        <v>91</v>
      </c>
      <c r="B73" s="376"/>
      <c r="C73" s="377"/>
      <c r="D73" s="384"/>
      <c r="E73" s="15" t="s">
        <v>1555</v>
      </c>
      <c r="F73" s="109" t="s">
        <v>1555</v>
      </c>
      <c r="G73" s="387"/>
      <c r="H73" s="386"/>
    </row>
    <row r="74" spans="1:8" x14ac:dyDescent="0.25">
      <c r="A74" s="70" t="s">
        <v>91</v>
      </c>
      <c r="B74" s="376"/>
      <c r="C74" s="377"/>
      <c r="D74" s="384"/>
      <c r="E74" s="15" t="s">
        <v>1556</v>
      </c>
      <c r="F74" s="109" t="s">
        <v>1556</v>
      </c>
      <c r="G74" s="387"/>
      <c r="H74" s="386"/>
    </row>
    <row r="75" spans="1:8" x14ac:dyDescent="0.25">
      <c r="A75" s="353" t="s">
        <v>100</v>
      </c>
      <c r="B75" s="354" t="s">
        <v>99</v>
      </c>
      <c r="C75" s="348" t="s">
        <v>911</v>
      </c>
      <c r="D75" s="310" t="s">
        <v>160</v>
      </c>
      <c r="E75" s="375" t="s">
        <v>1487</v>
      </c>
      <c r="F75" s="375"/>
      <c r="G75" s="310" t="s">
        <v>1488</v>
      </c>
      <c r="H75" s="310" t="s">
        <v>1488</v>
      </c>
    </row>
    <row r="76" spans="1:8" ht="14.25" customHeight="1" x14ac:dyDescent="0.25">
      <c r="A76" s="70" t="s">
        <v>100</v>
      </c>
      <c r="B76" s="388" t="s">
        <v>99</v>
      </c>
      <c r="C76" s="389" t="s">
        <v>525</v>
      </c>
      <c r="D76" s="390" t="s">
        <v>524</v>
      </c>
      <c r="E76" s="15" t="s">
        <v>1557</v>
      </c>
      <c r="F76" s="109" t="s">
        <v>1557</v>
      </c>
      <c r="G76" s="379" t="s">
        <v>904</v>
      </c>
      <c r="H76" s="383" t="s">
        <v>1490</v>
      </c>
    </row>
    <row r="77" spans="1:8" x14ac:dyDescent="0.25">
      <c r="A77" s="70" t="s">
        <v>100</v>
      </c>
      <c r="B77" s="388"/>
      <c r="C77" s="389"/>
      <c r="D77" s="390"/>
      <c r="E77" s="15" t="s">
        <v>1554</v>
      </c>
      <c r="F77" s="109" t="s">
        <v>1554</v>
      </c>
      <c r="G77" s="379"/>
      <c r="H77" s="383"/>
    </row>
    <row r="78" spans="1:8" x14ac:dyDescent="0.25">
      <c r="A78" s="70" t="s">
        <v>100</v>
      </c>
      <c r="B78" s="388"/>
      <c r="C78" s="389"/>
      <c r="D78" s="390"/>
      <c r="E78" s="15" t="s">
        <v>1558</v>
      </c>
      <c r="F78" s="109" t="s">
        <v>1558</v>
      </c>
      <c r="G78" s="379"/>
      <c r="H78" s="383"/>
    </row>
    <row r="79" spans="1:8" x14ac:dyDescent="0.25">
      <c r="A79" s="70" t="s">
        <v>100</v>
      </c>
      <c r="B79" s="388"/>
      <c r="C79" s="389"/>
      <c r="D79" s="390"/>
      <c r="E79" s="15" t="s">
        <v>1559</v>
      </c>
      <c r="F79" s="109" t="s">
        <v>1559</v>
      </c>
      <c r="G79" s="379"/>
      <c r="H79" s="383"/>
    </row>
    <row r="80" spans="1:8" x14ac:dyDescent="0.25">
      <c r="A80" s="70" t="s">
        <v>100</v>
      </c>
      <c r="B80" s="388"/>
      <c r="C80" s="389"/>
      <c r="D80" s="390"/>
      <c r="E80" s="15" t="s">
        <v>1560</v>
      </c>
      <c r="F80" s="109" t="s">
        <v>1560</v>
      </c>
      <c r="G80" s="379"/>
      <c r="H80" s="383"/>
    </row>
    <row r="81" spans="1:8" x14ac:dyDescent="0.25">
      <c r="A81" s="70" t="s">
        <v>100</v>
      </c>
      <c r="B81" s="388"/>
      <c r="C81" s="389"/>
      <c r="D81" s="390"/>
      <c r="E81" s="15" t="s">
        <v>1561</v>
      </c>
      <c r="F81" s="109" t="s">
        <v>1561</v>
      </c>
      <c r="G81" s="379"/>
      <c r="H81" s="383"/>
    </row>
    <row r="82" spans="1:8" x14ac:dyDescent="0.25">
      <c r="A82" s="70" t="s">
        <v>100</v>
      </c>
      <c r="B82" s="388"/>
      <c r="C82" s="389"/>
      <c r="D82" s="390"/>
      <c r="E82" s="15" t="s">
        <v>1562</v>
      </c>
      <c r="F82" s="109" t="s">
        <v>1562</v>
      </c>
      <c r="G82" s="379"/>
      <c r="H82" s="383"/>
    </row>
    <row r="83" spans="1:8" x14ac:dyDescent="0.25">
      <c r="A83" s="70" t="s">
        <v>100</v>
      </c>
      <c r="B83" s="388"/>
      <c r="C83" s="389"/>
      <c r="D83" s="390"/>
      <c r="E83" s="116" t="s">
        <v>1563</v>
      </c>
      <c r="F83" s="235" t="s">
        <v>1563</v>
      </c>
      <c r="G83" s="379"/>
      <c r="H83" s="383"/>
    </row>
    <row r="84" spans="1:8" ht="14.25" customHeight="1" x14ac:dyDescent="0.25">
      <c r="A84" s="70" t="s">
        <v>100</v>
      </c>
      <c r="B84" s="388" t="s">
        <v>99</v>
      </c>
      <c r="C84" s="389" t="s">
        <v>518</v>
      </c>
      <c r="D84" s="390" t="s">
        <v>517</v>
      </c>
      <c r="E84" s="15" t="s">
        <v>1545</v>
      </c>
      <c r="F84" s="109" t="s">
        <v>1545</v>
      </c>
      <c r="G84" s="385" t="s">
        <v>904</v>
      </c>
      <c r="H84" s="386" t="s">
        <v>1490</v>
      </c>
    </row>
    <row r="85" spans="1:8" x14ac:dyDescent="0.25">
      <c r="A85" s="70" t="s">
        <v>100</v>
      </c>
      <c r="B85" s="388"/>
      <c r="C85" s="389"/>
      <c r="D85" s="390"/>
      <c r="E85" s="15" t="s">
        <v>1544</v>
      </c>
      <c r="F85" s="109" t="s">
        <v>1544</v>
      </c>
      <c r="G85" s="385"/>
      <c r="H85" s="386"/>
    </row>
    <row r="86" spans="1:8" x14ac:dyDescent="0.25">
      <c r="A86" s="70" t="s">
        <v>100</v>
      </c>
      <c r="B86" s="388"/>
      <c r="C86" s="389"/>
      <c r="D86" s="390"/>
      <c r="E86" s="116" t="s">
        <v>1206</v>
      </c>
      <c r="F86" s="235" t="s">
        <v>1206</v>
      </c>
      <c r="G86" s="385"/>
      <c r="H86" s="386"/>
    </row>
    <row r="87" spans="1:8" ht="14.25" customHeight="1" x14ac:dyDescent="0.25">
      <c r="A87" s="70" t="s">
        <v>100</v>
      </c>
      <c r="B87" s="388" t="s">
        <v>99</v>
      </c>
      <c r="C87" s="389" t="s">
        <v>532</v>
      </c>
      <c r="D87" s="390" t="s">
        <v>531</v>
      </c>
      <c r="E87" s="15" t="s">
        <v>1546</v>
      </c>
      <c r="F87" s="109" t="s">
        <v>1546</v>
      </c>
      <c r="G87" s="386" t="s">
        <v>904</v>
      </c>
      <c r="H87" s="386" t="s">
        <v>1490</v>
      </c>
    </row>
    <row r="88" spans="1:8" x14ac:dyDescent="0.25">
      <c r="A88" s="70" t="s">
        <v>100</v>
      </c>
      <c r="B88" s="388"/>
      <c r="C88" s="389"/>
      <c r="D88" s="390"/>
      <c r="E88" s="116" t="s">
        <v>1547</v>
      </c>
      <c r="F88" s="235" t="s">
        <v>1547</v>
      </c>
      <c r="G88" s="386"/>
      <c r="H88" s="386"/>
    </row>
    <row r="89" spans="1:8" ht="14.25" customHeight="1" x14ac:dyDescent="0.25">
      <c r="A89" s="70" t="s">
        <v>100</v>
      </c>
      <c r="B89" s="376" t="s">
        <v>99</v>
      </c>
      <c r="C89" s="377" t="s">
        <v>543</v>
      </c>
      <c r="D89" s="378" t="s">
        <v>542</v>
      </c>
      <c r="E89" s="15" t="s">
        <v>1552</v>
      </c>
      <c r="F89" s="109" t="s">
        <v>1552</v>
      </c>
      <c r="G89" s="386" t="s">
        <v>904</v>
      </c>
      <c r="H89" s="386" t="s">
        <v>1490</v>
      </c>
    </row>
    <row r="90" spans="1:8" x14ac:dyDescent="0.25">
      <c r="A90" s="70" t="s">
        <v>100</v>
      </c>
      <c r="B90" s="376"/>
      <c r="C90" s="377"/>
      <c r="D90" s="378"/>
      <c r="E90" s="15" t="s">
        <v>1564</v>
      </c>
      <c r="F90" s="109" t="s">
        <v>1564</v>
      </c>
      <c r="G90" s="386"/>
      <c r="H90" s="386"/>
    </row>
    <row r="91" spans="1:8" x14ac:dyDescent="0.25">
      <c r="A91" s="70" t="s">
        <v>94</v>
      </c>
      <c r="B91" s="70" t="s">
        <v>93</v>
      </c>
      <c r="C91" s="355" t="s">
        <v>911</v>
      </c>
      <c r="D91" s="70" t="s">
        <v>160</v>
      </c>
      <c r="E91" s="375" t="s">
        <v>1487</v>
      </c>
      <c r="F91" s="375"/>
      <c r="G91" s="310" t="s">
        <v>1488</v>
      </c>
      <c r="H91" s="310" t="s">
        <v>1488</v>
      </c>
    </row>
    <row r="92" spans="1:8" x14ac:dyDescent="0.25">
      <c r="A92" s="70" t="s">
        <v>82</v>
      </c>
      <c r="B92" s="70" t="s">
        <v>81</v>
      </c>
      <c r="C92" s="348" t="s">
        <v>911</v>
      </c>
      <c r="D92" s="70" t="s">
        <v>160</v>
      </c>
      <c r="E92" s="375" t="s">
        <v>1487</v>
      </c>
      <c r="F92" s="375"/>
      <c r="G92" s="310" t="s">
        <v>1488</v>
      </c>
      <c r="H92" s="310" t="s">
        <v>1488</v>
      </c>
    </row>
    <row r="93" spans="1:8" x14ac:dyDescent="0.25">
      <c r="A93" s="70" t="s">
        <v>85</v>
      </c>
      <c r="B93" s="164" t="s">
        <v>84</v>
      </c>
      <c r="C93" s="348" t="s">
        <v>911</v>
      </c>
      <c r="D93" s="310" t="s">
        <v>160</v>
      </c>
      <c r="E93" s="375" t="s">
        <v>1487</v>
      </c>
      <c r="F93" s="375"/>
      <c r="G93" s="310" t="s">
        <v>1488</v>
      </c>
      <c r="H93" s="310" t="s">
        <v>1488</v>
      </c>
    </row>
    <row r="94" spans="1:8" ht="14.25" customHeight="1" x14ac:dyDescent="0.25">
      <c r="A94" s="70" t="s">
        <v>88</v>
      </c>
      <c r="B94" s="376" t="s">
        <v>87</v>
      </c>
      <c r="C94" s="377" t="s">
        <v>424</v>
      </c>
      <c r="D94" s="378" t="s">
        <v>423</v>
      </c>
      <c r="E94" s="15" t="s">
        <v>1565</v>
      </c>
      <c r="F94" s="109" t="s">
        <v>1565</v>
      </c>
      <c r="G94" s="385" t="s">
        <v>904</v>
      </c>
      <c r="H94" s="386" t="s">
        <v>1490</v>
      </c>
    </row>
    <row r="95" spans="1:8" x14ac:dyDescent="0.25">
      <c r="A95" s="70" t="s">
        <v>88</v>
      </c>
      <c r="B95" s="376"/>
      <c r="C95" s="377"/>
      <c r="D95" s="378"/>
      <c r="E95" s="15" t="s">
        <v>1566</v>
      </c>
      <c r="F95" s="109" t="s">
        <v>1566</v>
      </c>
      <c r="G95" s="385"/>
      <c r="H95" s="386"/>
    </row>
    <row r="96" spans="1:8" x14ac:dyDescent="0.25">
      <c r="A96" s="70" t="s">
        <v>88</v>
      </c>
      <c r="B96" s="376"/>
      <c r="C96" s="377"/>
      <c r="D96" s="378"/>
      <c r="E96" s="15" t="s">
        <v>1567</v>
      </c>
      <c r="F96" s="109" t="s">
        <v>1567</v>
      </c>
      <c r="G96" s="385"/>
      <c r="H96" s="386"/>
    </row>
    <row r="97" spans="1:8" x14ac:dyDescent="0.25">
      <c r="A97" s="70" t="s">
        <v>88</v>
      </c>
      <c r="B97" s="376"/>
      <c r="C97" s="377"/>
      <c r="D97" s="378"/>
      <c r="E97" s="15" t="s">
        <v>1568</v>
      </c>
      <c r="F97" s="109" t="s">
        <v>1568</v>
      </c>
      <c r="G97" s="385"/>
      <c r="H97" s="386"/>
    </row>
    <row r="98" spans="1:8" x14ac:dyDescent="0.25">
      <c r="A98" s="356" t="s">
        <v>88</v>
      </c>
      <c r="B98" s="197" t="s">
        <v>87</v>
      </c>
      <c r="C98" s="357" t="s">
        <v>911</v>
      </c>
      <c r="D98" s="358" t="s">
        <v>160</v>
      </c>
      <c r="E98" s="375" t="s">
        <v>1487</v>
      </c>
      <c r="F98" s="375"/>
      <c r="G98" s="310" t="s">
        <v>1488</v>
      </c>
      <c r="H98" s="310" t="s">
        <v>1488</v>
      </c>
    </row>
    <row r="99" spans="1:8" ht="14.25" customHeight="1" x14ac:dyDescent="0.25">
      <c r="A99" s="70" t="s">
        <v>88</v>
      </c>
      <c r="B99" s="388" t="s">
        <v>87</v>
      </c>
      <c r="C99" s="389" t="s">
        <v>398</v>
      </c>
      <c r="D99" s="390" t="s">
        <v>397</v>
      </c>
      <c r="E99" s="15" t="s">
        <v>1569</v>
      </c>
      <c r="F99" s="109" t="s">
        <v>1569</v>
      </c>
      <c r="G99" s="385" t="s">
        <v>904</v>
      </c>
      <c r="H99" s="386" t="s">
        <v>1490</v>
      </c>
    </row>
    <row r="100" spans="1:8" x14ac:dyDescent="0.25">
      <c r="A100" s="70" t="s">
        <v>88</v>
      </c>
      <c r="B100" s="388"/>
      <c r="C100" s="389"/>
      <c r="D100" s="390"/>
      <c r="E100" s="15" t="s">
        <v>1570</v>
      </c>
      <c r="F100" s="109" t="s">
        <v>1570</v>
      </c>
      <c r="G100" s="385"/>
      <c r="H100" s="386"/>
    </row>
    <row r="101" spans="1:8" x14ac:dyDescent="0.25">
      <c r="A101" s="70" t="s">
        <v>88</v>
      </c>
      <c r="B101" s="388"/>
      <c r="C101" s="389"/>
      <c r="D101" s="390"/>
      <c r="E101" s="15" t="s">
        <v>1524</v>
      </c>
      <c r="F101" s="109" t="s">
        <v>1524</v>
      </c>
      <c r="G101" s="385"/>
      <c r="H101" s="386"/>
    </row>
    <row r="102" spans="1:8" x14ac:dyDescent="0.25">
      <c r="A102" s="70" t="s">
        <v>88</v>
      </c>
      <c r="B102" s="388"/>
      <c r="C102" s="389"/>
      <c r="D102" s="390"/>
      <c r="E102" s="15" t="s">
        <v>1571</v>
      </c>
      <c r="F102" s="109" t="s">
        <v>1571</v>
      </c>
      <c r="G102" s="385"/>
      <c r="H102" s="386"/>
    </row>
    <row r="103" spans="1:8" x14ac:dyDescent="0.25">
      <c r="A103" s="70" t="s">
        <v>88</v>
      </c>
      <c r="B103" s="388"/>
      <c r="C103" s="389"/>
      <c r="D103" s="390"/>
      <c r="E103" s="15" t="s">
        <v>1572</v>
      </c>
      <c r="F103" s="109" t="s">
        <v>1572</v>
      </c>
      <c r="G103" s="385"/>
      <c r="H103" s="386"/>
    </row>
    <row r="104" spans="1:8" x14ac:dyDescent="0.25">
      <c r="A104" s="70" t="s">
        <v>88</v>
      </c>
      <c r="B104" s="388"/>
      <c r="C104" s="389"/>
      <c r="D104" s="390"/>
      <c r="E104" s="15" t="s">
        <v>1573</v>
      </c>
      <c r="F104" s="109" t="s">
        <v>1573</v>
      </c>
      <c r="G104" s="385"/>
      <c r="H104" s="386"/>
    </row>
    <row r="105" spans="1:8" x14ac:dyDescent="0.25">
      <c r="A105" s="70" t="s">
        <v>88</v>
      </c>
      <c r="B105" s="388"/>
      <c r="C105" s="389"/>
      <c r="D105" s="390"/>
      <c r="E105" s="15" t="s">
        <v>1574</v>
      </c>
      <c r="F105" s="109" t="s">
        <v>1574</v>
      </c>
      <c r="G105" s="385"/>
      <c r="H105" s="386"/>
    </row>
    <row r="106" spans="1:8" x14ac:dyDescent="0.25">
      <c r="A106" s="70" t="s">
        <v>88</v>
      </c>
      <c r="B106" s="388"/>
      <c r="C106" s="389"/>
      <c r="D106" s="390"/>
      <c r="E106" s="15" t="s">
        <v>1575</v>
      </c>
      <c r="F106" s="109" t="s">
        <v>1575</v>
      </c>
      <c r="G106" s="385"/>
      <c r="H106" s="386"/>
    </row>
    <row r="107" spans="1:8" x14ac:dyDescent="0.25">
      <c r="A107" s="70" t="s">
        <v>88</v>
      </c>
      <c r="B107" s="388"/>
      <c r="C107" s="389"/>
      <c r="D107" s="390"/>
      <c r="E107" s="116" t="s">
        <v>1576</v>
      </c>
      <c r="F107" s="235" t="s">
        <v>1576</v>
      </c>
      <c r="G107" s="385"/>
      <c r="H107" s="386"/>
    </row>
    <row r="108" spans="1:8" ht="14.25" customHeight="1" x14ac:dyDescent="0.25">
      <c r="A108" s="70" t="s">
        <v>88</v>
      </c>
      <c r="B108" s="388" t="s">
        <v>87</v>
      </c>
      <c r="C108" s="389" t="s">
        <v>460</v>
      </c>
      <c r="D108" s="390" t="s">
        <v>459</v>
      </c>
      <c r="E108" s="15" t="s">
        <v>1577</v>
      </c>
      <c r="F108" s="109" t="s">
        <v>1577</v>
      </c>
      <c r="G108" s="386" t="s">
        <v>904</v>
      </c>
      <c r="H108" s="386" t="s">
        <v>1490</v>
      </c>
    </row>
    <row r="109" spans="1:8" x14ac:dyDescent="0.25">
      <c r="A109" s="70" t="s">
        <v>88</v>
      </c>
      <c r="B109" s="388"/>
      <c r="C109" s="389"/>
      <c r="D109" s="390"/>
      <c r="E109" s="15" t="s">
        <v>1578</v>
      </c>
      <c r="F109" s="109" t="s">
        <v>1578</v>
      </c>
      <c r="G109" s="386"/>
      <c r="H109" s="386"/>
    </row>
    <row r="110" spans="1:8" x14ac:dyDescent="0.25">
      <c r="A110" s="70" t="s">
        <v>88</v>
      </c>
      <c r="B110" s="388"/>
      <c r="C110" s="389"/>
      <c r="D110" s="390"/>
      <c r="E110" s="15" t="s">
        <v>1579</v>
      </c>
      <c r="F110" s="109" t="s">
        <v>1579</v>
      </c>
      <c r="G110" s="386"/>
      <c r="H110" s="386"/>
    </row>
    <row r="111" spans="1:8" x14ac:dyDescent="0.25">
      <c r="A111" s="70" t="s">
        <v>88</v>
      </c>
      <c r="B111" s="388"/>
      <c r="C111" s="389"/>
      <c r="D111" s="390"/>
      <c r="E111" s="15" t="s">
        <v>1580</v>
      </c>
      <c r="F111" s="109" t="s">
        <v>1580</v>
      </c>
      <c r="G111" s="386"/>
      <c r="H111" s="386"/>
    </row>
    <row r="112" spans="1:8" x14ac:dyDescent="0.25">
      <c r="A112" s="70" t="s">
        <v>88</v>
      </c>
      <c r="B112" s="388"/>
      <c r="C112" s="389"/>
      <c r="D112" s="390"/>
      <c r="E112" s="15" t="s">
        <v>1581</v>
      </c>
      <c r="F112" s="109" t="s">
        <v>1581</v>
      </c>
      <c r="G112" s="386"/>
      <c r="H112" s="386"/>
    </row>
    <row r="113" spans="1:8" x14ac:dyDescent="0.25">
      <c r="A113" s="70" t="s">
        <v>88</v>
      </c>
      <c r="B113" s="388"/>
      <c r="C113" s="389"/>
      <c r="D113" s="390"/>
      <c r="E113" s="15" t="s">
        <v>1582</v>
      </c>
      <c r="F113" s="109" t="s">
        <v>1582</v>
      </c>
      <c r="G113" s="386"/>
      <c r="H113" s="386"/>
    </row>
    <row r="114" spans="1:8" x14ac:dyDescent="0.25">
      <c r="A114" s="70" t="s">
        <v>88</v>
      </c>
      <c r="B114" s="388"/>
      <c r="C114" s="389"/>
      <c r="D114" s="390"/>
      <c r="E114" s="15" t="s">
        <v>1583</v>
      </c>
      <c r="F114" s="109" t="s">
        <v>1583</v>
      </c>
      <c r="G114" s="386"/>
      <c r="H114" s="386"/>
    </row>
    <row r="115" spans="1:8" x14ac:dyDescent="0.25">
      <c r="A115" s="70" t="s">
        <v>88</v>
      </c>
      <c r="B115" s="388"/>
      <c r="C115" s="389"/>
      <c r="D115" s="390"/>
      <c r="E115" s="15" t="s">
        <v>1584</v>
      </c>
      <c r="F115" s="109" t="s">
        <v>1584</v>
      </c>
      <c r="G115" s="386"/>
      <c r="H115" s="386"/>
    </row>
    <row r="116" spans="1:8" x14ac:dyDescent="0.25">
      <c r="A116" s="70" t="s">
        <v>88</v>
      </c>
      <c r="B116" s="388"/>
      <c r="C116" s="389"/>
      <c r="D116" s="390"/>
      <c r="E116" s="15" t="s">
        <v>1585</v>
      </c>
      <c r="F116" s="109" t="s">
        <v>1585</v>
      </c>
      <c r="G116" s="386"/>
      <c r="H116" s="386"/>
    </row>
    <row r="117" spans="1:8" x14ac:dyDescent="0.25">
      <c r="A117" s="70" t="s">
        <v>88</v>
      </c>
      <c r="B117" s="388"/>
      <c r="C117" s="389"/>
      <c r="D117" s="390"/>
      <c r="E117" s="15" t="s">
        <v>1586</v>
      </c>
      <c r="F117" s="109" t="s">
        <v>1586</v>
      </c>
      <c r="G117" s="386"/>
      <c r="H117" s="386"/>
    </row>
    <row r="118" spans="1:8" x14ac:dyDescent="0.25">
      <c r="A118" s="70" t="s">
        <v>88</v>
      </c>
      <c r="B118" s="388"/>
      <c r="C118" s="389"/>
      <c r="D118" s="390"/>
      <c r="E118" s="15" t="s">
        <v>1587</v>
      </c>
      <c r="F118" s="109" t="s">
        <v>1587</v>
      </c>
      <c r="G118" s="386"/>
      <c r="H118" s="386"/>
    </row>
    <row r="119" spans="1:8" x14ac:dyDescent="0.25">
      <c r="A119" s="70" t="s">
        <v>88</v>
      </c>
      <c r="B119" s="388"/>
      <c r="C119" s="389"/>
      <c r="D119" s="390"/>
      <c r="E119" s="15" t="s">
        <v>1588</v>
      </c>
      <c r="F119" s="109" t="s">
        <v>1588</v>
      </c>
      <c r="G119" s="386"/>
      <c r="H119" s="386"/>
    </row>
    <row r="120" spans="1:8" x14ac:dyDescent="0.25">
      <c r="A120" s="70" t="s">
        <v>88</v>
      </c>
      <c r="B120" s="388"/>
      <c r="C120" s="389"/>
      <c r="D120" s="390"/>
      <c r="E120" s="15" t="s">
        <v>1589</v>
      </c>
      <c r="F120" s="109" t="s">
        <v>1589</v>
      </c>
      <c r="G120" s="386"/>
      <c r="H120" s="386"/>
    </row>
    <row r="121" spans="1:8" x14ac:dyDescent="0.25">
      <c r="A121" s="70" t="s">
        <v>88</v>
      </c>
      <c r="B121" s="388"/>
      <c r="C121" s="389"/>
      <c r="D121" s="390"/>
      <c r="E121" s="15" t="s">
        <v>1590</v>
      </c>
      <c r="F121" s="109" t="s">
        <v>1590</v>
      </c>
      <c r="G121" s="386"/>
      <c r="H121" s="386"/>
    </row>
    <row r="122" spans="1:8" x14ac:dyDescent="0.25">
      <c r="A122" s="70" t="s">
        <v>88</v>
      </c>
      <c r="B122" s="388"/>
      <c r="C122" s="389"/>
      <c r="D122" s="390"/>
      <c r="E122" s="15" t="s">
        <v>1591</v>
      </c>
      <c r="F122" s="109" t="s">
        <v>1591</v>
      </c>
      <c r="G122" s="386"/>
      <c r="H122" s="386"/>
    </row>
    <row r="123" spans="1:8" x14ac:dyDescent="0.25">
      <c r="A123" s="70" t="s">
        <v>88</v>
      </c>
      <c r="B123" s="388"/>
      <c r="C123" s="389"/>
      <c r="D123" s="390"/>
      <c r="E123" s="15" t="s">
        <v>1592</v>
      </c>
      <c r="F123" s="109" t="s">
        <v>1592</v>
      </c>
      <c r="G123" s="386"/>
      <c r="H123" s="386"/>
    </row>
    <row r="124" spans="1:8" x14ac:dyDescent="0.25">
      <c r="A124" s="70" t="s">
        <v>88</v>
      </c>
      <c r="B124" s="388"/>
      <c r="C124" s="389"/>
      <c r="D124" s="390"/>
      <c r="E124" s="15" t="s">
        <v>1593</v>
      </c>
      <c r="F124" s="109" t="s">
        <v>1593</v>
      </c>
      <c r="G124" s="386"/>
      <c r="H124" s="386"/>
    </row>
    <row r="125" spans="1:8" x14ac:dyDescent="0.25">
      <c r="A125" s="70" t="s">
        <v>88</v>
      </c>
      <c r="B125" s="388"/>
      <c r="C125" s="389"/>
      <c r="D125" s="390"/>
      <c r="E125" s="15" t="s">
        <v>1594</v>
      </c>
      <c r="F125" s="109" t="s">
        <v>1594</v>
      </c>
      <c r="G125" s="386"/>
      <c r="H125" s="386"/>
    </row>
    <row r="126" spans="1:8" x14ac:dyDescent="0.25">
      <c r="A126" s="70" t="s">
        <v>88</v>
      </c>
      <c r="B126" s="388"/>
      <c r="C126" s="389"/>
      <c r="D126" s="390"/>
      <c r="E126" s="15" t="s">
        <v>1595</v>
      </c>
      <c r="F126" s="109" t="s">
        <v>1595</v>
      </c>
      <c r="G126" s="386"/>
      <c r="H126" s="386"/>
    </row>
    <row r="127" spans="1:8" x14ac:dyDescent="0.25">
      <c r="A127" s="70" t="s">
        <v>88</v>
      </c>
      <c r="B127" s="388"/>
      <c r="C127" s="389"/>
      <c r="D127" s="390"/>
      <c r="E127" s="15" t="s">
        <v>1596</v>
      </c>
      <c r="F127" s="109" t="s">
        <v>1596</v>
      </c>
      <c r="G127" s="386"/>
      <c r="H127" s="386"/>
    </row>
    <row r="128" spans="1:8" x14ac:dyDescent="0.25">
      <c r="A128" s="70" t="s">
        <v>88</v>
      </c>
      <c r="B128" s="388"/>
      <c r="C128" s="389"/>
      <c r="D128" s="390"/>
      <c r="E128" s="15" t="s">
        <v>1597</v>
      </c>
      <c r="F128" s="109" t="s">
        <v>1597</v>
      </c>
      <c r="G128" s="386"/>
      <c r="H128" s="386"/>
    </row>
    <row r="129" spans="1:8" x14ac:dyDescent="0.25">
      <c r="A129" s="70" t="s">
        <v>88</v>
      </c>
      <c r="B129" s="388"/>
      <c r="C129" s="389"/>
      <c r="D129" s="390"/>
      <c r="E129" s="15" t="s">
        <v>1598</v>
      </c>
      <c r="F129" s="109" t="s">
        <v>1598</v>
      </c>
      <c r="G129" s="386"/>
      <c r="H129" s="386"/>
    </row>
    <row r="130" spans="1:8" x14ac:dyDescent="0.25">
      <c r="A130" s="70" t="s">
        <v>88</v>
      </c>
      <c r="B130" s="388"/>
      <c r="C130" s="389"/>
      <c r="D130" s="390"/>
      <c r="E130" s="15" t="s">
        <v>1599</v>
      </c>
      <c r="F130" s="109" t="s">
        <v>1599</v>
      </c>
      <c r="G130" s="386"/>
      <c r="H130" s="386"/>
    </row>
    <row r="131" spans="1:8" x14ac:dyDescent="0.25">
      <c r="A131" s="70" t="s">
        <v>88</v>
      </c>
      <c r="B131" s="388"/>
      <c r="C131" s="389"/>
      <c r="D131" s="390"/>
      <c r="E131" s="15" t="s">
        <v>1600</v>
      </c>
      <c r="F131" s="109" t="s">
        <v>1600</v>
      </c>
      <c r="G131" s="386"/>
      <c r="H131" s="386"/>
    </row>
    <row r="132" spans="1:8" x14ac:dyDescent="0.25">
      <c r="A132" s="70" t="s">
        <v>88</v>
      </c>
      <c r="B132" s="388"/>
      <c r="C132" s="389"/>
      <c r="D132" s="390"/>
      <c r="E132" s="15" t="s">
        <v>1601</v>
      </c>
      <c r="F132" s="109" t="s">
        <v>1601</v>
      </c>
      <c r="G132" s="386"/>
      <c r="H132" s="386"/>
    </row>
    <row r="133" spans="1:8" x14ac:dyDescent="0.25">
      <c r="A133" s="70" t="s">
        <v>88</v>
      </c>
      <c r="B133" s="388"/>
      <c r="C133" s="389"/>
      <c r="D133" s="390"/>
      <c r="E133" s="15" t="s">
        <v>1602</v>
      </c>
      <c r="F133" s="109" t="s">
        <v>1602</v>
      </c>
      <c r="G133" s="386"/>
      <c r="H133" s="386"/>
    </row>
    <row r="134" spans="1:8" x14ac:dyDescent="0.25">
      <c r="A134" s="70" t="s">
        <v>88</v>
      </c>
      <c r="B134" s="388"/>
      <c r="C134" s="389"/>
      <c r="D134" s="390"/>
      <c r="E134" s="15" t="s">
        <v>1603</v>
      </c>
      <c r="F134" s="109" t="s">
        <v>1603</v>
      </c>
      <c r="G134" s="386"/>
      <c r="H134" s="386"/>
    </row>
    <row r="135" spans="1:8" x14ac:dyDescent="0.25">
      <c r="A135" s="70" t="s">
        <v>88</v>
      </c>
      <c r="B135" s="388"/>
      <c r="C135" s="389"/>
      <c r="D135" s="390"/>
      <c r="E135" s="15" t="s">
        <v>1604</v>
      </c>
      <c r="F135" s="109" t="s">
        <v>1604</v>
      </c>
      <c r="G135" s="386"/>
      <c r="H135" s="386"/>
    </row>
    <row r="136" spans="1:8" x14ac:dyDescent="0.25">
      <c r="A136" s="70" t="s">
        <v>88</v>
      </c>
      <c r="B136" s="388"/>
      <c r="C136" s="389"/>
      <c r="D136" s="390"/>
      <c r="E136" s="15" t="s">
        <v>1605</v>
      </c>
      <c r="F136" s="109" t="s">
        <v>1605</v>
      </c>
      <c r="G136" s="386"/>
      <c r="H136" s="386"/>
    </row>
    <row r="137" spans="1:8" x14ac:dyDescent="0.25">
      <c r="A137" s="70" t="s">
        <v>88</v>
      </c>
      <c r="B137" s="388"/>
      <c r="C137" s="389"/>
      <c r="D137" s="390"/>
      <c r="E137" s="15" t="s">
        <v>1606</v>
      </c>
      <c r="F137" s="109" t="s">
        <v>1606</v>
      </c>
      <c r="G137" s="386"/>
      <c r="H137" s="386"/>
    </row>
    <row r="138" spans="1:8" x14ac:dyDescent="0.25">
      <c r="A138" s="70" t="s">
        <v>88</v>
      </c>
      <c r="B138" s="388"/>
      <c r="C138" s="389"/>
      <c r="D138" s="390"/>
      <c r="E138" s="15" t="s">
        <v>1607</v>
      </c>
      <c r="F138" s="109" t="s">
        <v>1607</v>
      </c>
      <c r="G138" s="386"/>
      <c r="H138" s="386"/>
    </row>
    <row r="139" spans="1:8" x14ac:dyDescent="0.25">
      <c r="A139" s="70" t="s">
        <v>88</v>
      </c>
      <c r="B139" s="388"/>
      <c r="C139" s="389"/>
      <c r="D139" s="390"/>
      <c r="E139" s="15" t="s">
        <v>1608</v>
      </c>
      <c r="F139" s="109" t="s">
        <v>1608</v>
      </c>
      <c r="G139" s="386"/>
      <c r="H139" s="386"/>
    </row>
    <row r="140" spans="1:8" x14ac:dyDescent="0.25">
      <c r="A140" s="70" t="s">
        <v>88</v>
      </c>
      <c r="B140" s="388"/>
      <c r="C140" s="389"/>
      <c r="D140" s="390"/>
      <c r="E140" s="15" t="s">
        <v>1609</v>
      </c>
      <c r="F140" s="109" t="s">
        <v>1609</v>
      </c>
      <c r="G140" s="386"/>
      <c r="H140" s="386"/>
    </row>
    <row r="141" spans="1:8" x14ac:dyDescent="0.25">
      <c r="A141" s="70" t="s">
        <v>88</v>
      </c>
      <c r="B141" s="388"/>
      <c r="C141" s="389"/>
      <c r="D141" s="390"/>
      <c r="E141" s="15" t="s">
        <v>1610</v>
      </c>
      <c r="F141" s="109" t="s">
        <v>1610</v>
      </c>
      <c r="G141" s="386"/>
      <c r="H141" s="386"/>
    </row>
    <row r="142" spans="1:8" x14ac:dyDescent="0.25">
      <c r="A142" s="70" t="s">
        <v>88</v>
      </c>
      <c r="B142" s="388"/>
      <c r="C142" s="389"/>
      <c r="D142" s="390"/>
      <c r="E142" s="15" t="s">
        <v>1611</v>
      </c>
      <c r="F142" s="109" t="s">
        <v>1611</v>
      </c>
      <c r="G142" s="386"/>
      <c r="H142" s="386"/>
    </row>
    <row r="143" spans="1:8" x14ac:dyDescent="0.25">
      <c r="A143" s="70" t="s">
        <v>88</v>
      </c>
      <c r="B143" s="388"/>
      <c r="C143" s="389"/>
      <c r="D143" s="390"/>
      <c r="E143" s="15" t="s">
        <v>1612</v>
      </c>
      <c r="F143" s="109" t="s">
        <v>1612</v>
      </c>
      <c r="G143" s="386"/>
      <c r="H143" s="386"/>
    </row>
    <row r="144" spans="1:8" x14ac:dyDescent="0.25">
      <c r="A144" s="70" t="s">
        <v>88</v>
      </c>
      <c r="B144" s="388"/>
      <c r="C144" s="389"/>
      <c r="D144" s="390"/>
      <c r="E144" s="15" t="s">
        <v>1613</v>
      </c>
      <c r="F144" s="109" t="s">
        <v>1613</v>
      </c>
      <c r="G144" s="386"/>
      <c r="H144" s="386"/>
    </row>
    <row r="145" spans="1:8" x14ac:dyDescent="0.25">
      <c r="A145" s="70" t="s">
        <v>88</v>
      </c>
      <c r="B145" s="388"/>
      <c r="C145" s="389"/>
      <c r="D145" s="390"/>
      <c r="E145" s="15" t="s">
        <v>1614</v>
      </c>
      <c r="F145" s="109" t="s">
        <v>1614</v>
      </c>
      <c r="G145" s="386"/>
      <c r="H145" s="386"/>
    </row>
    <row r="146" spans="1:8" x14ac:dyDescent="0.25">
      <c r="A146" s="70" t="s">
        <v>88</v>
      </c>
      <c r="B146" s="388"/>
      <c r="C146" s="389"/>
      <c r="D146" s="390"/>
      <c r="E146" s="15" t="s">
        <v>1615</v>
      </c>
      <c r="F146" s="109" t="s">
        <v>1615</v>
      </c>
      <c r="G146" s="386"/>
      <c r="H146" s="386"/>
    </row>
    <row r="147" spans="1:8" x14ac:dyDescent="0.25">
      <c r="A147" s="70" t="s">
        <v>88</v>
      </c>
      <c r="B147" s="388"/>
      <c r="C147" s="389"/>
      <c r="D147" s="390"/>
      <c r="E147" s="15" t="s">
        <v>1616</v>
      </c>
      <c r="F147" s="109" t="s">
        <v>1616</v>
      </c>
      <c r="G147" s="386"/>
      <c r="H147" s="386"/>
    </row>
    <row r="148" spans="1:8" x14ac:dyDescent="0.25">
      <c r="A148" s="70" t="s">
        <v>88</v>
      </c>
      <c r="B148" s="388"/>
      <c r="C148" s="389"/>
      <c r="D148" s="390"/>
      <c r="E148" s="15" t="s">
        <v>1617</v>
      </c>
      <c r="F148" s="109" t="s">
        <v>1617</v>
      </c>
      <c r="G148" s="386"/>
      <c r="H148" s="386"/>
    </row>
    <row r="149" spans="1:8" x14ac:dyDescent="0.25">
      <c r="A149" s="70" t="s">
        <v>88</v>
      </c>
      <c r="B149" s="388"/>
      <c r="C149" s="389"/>
      <c r="D149" s="390"/>
      <c r="E149" s="15" t="s">
        <v>1618</v>
      </c>
      <c r="F149" s="109" t="s">
        <v>1618</v>
      </c>
      <c r="G149" s="386"/>
      <c r="H149" s="386"/>
    </row>
    <row r="150" spans="1:8" x14ac:dyDescent="0.25">
      <c r="A150" s="70" t="s">
        <v>88</v>
      </c>
      <c r="B150" s="388"/>
      <c r="C150" s="389"/>
      <c r="D150" s="390"/>
      <c r="E150" s="15" t="s">
        <v>1619</v>
      </c>
      <c r="F150" s="109" t="s">
        <v>1619</v>
      </c>
      <c r="G150" s="386"/>
      <c r="H150" s="386"/>
    </row>
    <row r="151" spans="1:8" x14ac:dyDescent="0.25">
      <c r="A151" s="70" t="s">
        <v>88</v>
      </c>
      <c r="B151" s="388"/>
      <c r="C151" s="389"/>
      <c r="D151" s="390"/>
      <c r="E151" s="15" t="s">
        <v>1620</v>
      </c>
      <c r="F151" s="109" t="s">
        <v>1620</v>
      </c>
      <c r="G151" s="386"/>
      <c r="H151" s="386"/>
    </row>
    <row r="152" spans="1:8" x14ac:dyDescent="0.25">
      <c r="A152" s="70" t="s">
        <v>88</v>
      </c>
      <c r="B152" s="388"/>
      <c r="C152" s="389"/>
      <c r="D152" s="390"/>
      <c r="E152" s="15" t="s">
        <v>1621</v>
      </c>
      <c r="F152" s="109" t="s">
        <v>1621</v>
      </c>
      <c r="G152" s="386"/>
      <c r="H152" s="386"/>
    </row>
    <row r="153" spans="1:8" x14ac:dyDescent="0.25">
      <c r="A153" s="70" t="s">
        <v>88</v>
      </c>
      <c r="B153" s="388"/>
      <c r="C153" s="389"/>
      <c r="D153" s="390"/>
      <c r="E153" s="15" t="s">
        <v>1622</v>
      </c>
      <c r="F153" s="109" t="s">
        <v>1622</v>
      </c>
      <c r="G153" s="386"/>
      <c r="H153" s="386"/>
    </row>
    <row r="154" spans="1:8" x14ac:dyDescent="0.25">
      <c r="A154" s="70" t="s">
        <v>88</v>
      </c>
      <c r="B154" s="388"/>
      <c r="C154" s="389"/>
      <c r="D154" s="390"/>
      <c r="E154" s="15" t="s">
        <v>1623</v>
      </c>
      <c r="F154" s="109" t="s">
        <v>1623</v>
      </c>
      <c r="G154" s="386"/>
      <c r="H154" s="386"/>
    </row>
    <row r="155" spans="1:8" x14ac:dyDescent="0.25">
      <c r="A155" s="70" t="s">
        <v>88</v>
      </c>
      <c r="B155" s="388"/>
      <c r="C155" s="389"/>
      <c r="D155" s="390"/>
      <c r="E155" s="15" t="s">
        <v>1624</v>
      </c>
      <c r="F155" s="109" t="s">
        <v>1624</v>
      </c>
      <c r="G155" s="386"/>
      <c r="H155" s="386"/>
    </row>
    <row r="156" spans="1:8" x14ac:dyDescent="0.25">
      <c r="A156" s="70" t="s">
        <v>88</v>
      </c>
      <c r="B156" s="388"/>
      <c r="C156" s="389"/>
      <c r="D156" s="390"/>
      <c r="E156" s="15" t="s">
        <v>1625</v>
      </c>
      <c r="F156" s="109" t="s">
        <v>1625</v>
      </c>
      <c r="G156" s="386"/>
      <c r="H156" s="386"/>
    </row>
    <row r="157" spans="1:8" x14ac:dyDescent="0.25">
      <c r="A157" s="70" t="s">
        <v>88</v>
      </c>
      <c r="B157" s="388"/>
      <c r="C157" s="389"/>
      <c r="D157" s="390"/>
      <c r="E157" s="15" t="s">
        <v>1626</v>
      </c>
      <c r="F157" s="109" t="s">
        <v>1626</v>
      </c>
      <c r="G157" s="386"/>
      <c r="H157" s="386"/>
    </row>
    <row r="158" spans="1:8" x14ac:dyDescent="0.25">
      <c r="A158" s="70" t="s">
        <v>88</v>
      </c>
      <c r="B158" s="388"/>
      <c r="C158" s="389"/>
      <c r="D158" s="390"/>
      <c r="E158" s="15" t="s">
        <v>1627</v>
      </c>
      <c r="F158" s="109" t="s">
        <v>1627</v>
      </c>
      <c r="G158" s="386"/>
      <c r="H158" s="386"/>
    </row>
    <row r="159" spans="1:8" x14ac:dyDescent="0.25">
      <c r="A159" s="70" t="s">
        <v>88</v>
      </c>
      <c r="B159" s="388"/>
      <c r="C159" s="389"/>
      <c r="D159" s="390"/>
      <c r="E159" s="15" t="s">
        <v>1628</v>
      </c>
      <c r="F159" s="109" t="s">
        <v>1628</v>
      </c>
      <c r="G159" s="386"/>
      <c r="H159" s="386"/>
    </row>
    <row r="160" spans="1:8" x14ac:dyDescent="0.25">
      <c r="A160" s="70" t="s">
        <v>88</v>
      </c>
      <c r="B160" s="388"/>
      <c r="C160" s="389"/>
      <c r="D160" s="390"/>
      <c r="E160" s="15" t="s">
        <v>1629</v>
      </c>
      <c r="F160" s="109" t="s">
        <v>1629</v>
      </c>
      <c r="G160" s="386"/>
      <c r="H160" s="386"/>
    </row>
    <row r="161" spans="1:8" x14ac:dyDescent="0.25">
      <c r="A161" s="70" t="s">
        <v>88</v>
      </c>
      <c r="B161" s="388"/>
      <c r="C161" s="389"/>
      <c r="D161" s="390"/>
      <c r="E161" s="15" t="s">
        <v>1630</v>
      </c>
      <c r="F161" s="109" t="s">
        <v>1630</v>
      </c>
      <c r="G161" s="386"/>
      <c r="H161" s="386"/>
    </row>
    <row r="162" spans="1:8" x14ac:dyDescent="0.25">
      <c r="A162" s="70" t="s">
        <v>88</v>
      </c>
      <c r="B162" s="388"/>
      <c r="C162" s="389"/>
      <c r="D162" s="390"/>
      <c r="E162" s="15" t="s">
        <v>1631</v>
      </c>
      <c r="F162" s="109" t="s">
        <v>1631</v>
      </c>
      <c r="G162" s="386"/>
      <c r="H162" s="386"/>
    </row>
    <row r="163" spans="1:8" x14ac:dyDescent="0.25">
      <c r="A163" s="70" t="s">
        <v>88</v>
      </c>
      <c r="B163" s="388"/>
      <c r="C163" s="389"/>
      <c r="D163" s="390"/>
      <c r="E163" s="15" t="s">
        <v>1632</v>
      </c>
      <c r="F163" s="109" t="s">
        <v>1632</v>
      </c>
      <c r="G163" s="386"/>
      <c r="H163" s="386"/>
    </row>
    <row r="164" spans="1:8" x14ac:dyDescent="0.25">
      <c r="A164" s="70" t="s">
        <v>88</v>
      </c>
      <c r="B164" s="388"/>
      <c r="C164" s="389"/>
      <c r="D164" s="390"/>
      <c r="E164" s="15" t="s">
        <v>1633</v>
      </c>
      <c r="F164" s="109" t="s">
        <v>1633</v>
      </c>
      <c r="G164" s="386"/>
      <c r="H164" s="386"/>
    </row>
    <row r="165" spans="1:8" x14ac:dyDescent="0.25">
      <c r="A165" s="70" t="s">
        <v>88</v>
      </c>
      <c r="B165" s="388"/>
      <c r="C165" s="389"/>
      <c r="D165" s="390"/>
      <c r="E165" s="15" t="s">
        <v>1634</v>
      </c>
      <c r="F165" s="109" t="s">
        <v>1634</v>
      </c>
      <c r="G165" s="386"/>
      <c r="H165" s="386"/>
    </row>
    <row r="166" spans="1:8" x14ac:dyDescent="0.25">
      <c r="A166" s="70" t="s">
        <v>88</v>
      </c>
      <c r="B166" s="388"/>
      <c r="C166" s="389"/>
      <c r="D166" s="390"/>
      <c r="E166" s="15" t="s">
        <v>1635</v>
      </c>
      <c r="F166" s="109" t="s">
        <v>1635</v>
      </c>
      <c r="G166" s="386"/>
      <c r="H166" s="386"/>
    </row>
    <row r="167" spans="1:8" x14ac:dyDescent="0.25">
      <c r="A167" s="70" t="s">
        <v>88</v>
      </c>
      <c r="B167" s="388"/>
      <c r="C167" s="389"/>
      <c r="D167" s="390"/>
      <c r="E167" s="15" t="s">
        <v>1636</v>
      </c>
      <c r="F167" s="109" t="s">
        <v>1636</v>
      </c>
      <c r="G167" s="386"/>
      <c r="H167" s="386"/>
    </row>
    <row r="168" spans="1:8" x14ac:dyDescent="0.25">
      <c r="A168" s="70" t="s">
        <v>88</v>
      </c>
      <c r="B168" s="388"/>
      <c r="C168" s="389"/>
      <c r="D168" s="390"/>
      <c r="E168" s="15" t="s">
        <v>1637</v>
      </c>
      <c r="F168" s="109" t="s">
        <v>1637</v>
      </c>
      <c r="G168" s="386"/>
      <c r="H168" s="386"/>
    </row>
    <row r="169" spans="1:8" x14ac:dyDescent="0.25">
      <c r="A169" s="70" t="s">
        <v>88</v>
      </c>
      <c r="B169" s="388"/>
      <c r="C169" s="389"/>
      <c r="D169" s="390"/>
      <c r="E169" s="15" t="s">
        <v>1638</v>
      </c>
      <c r="F169" s="109" t="s">
        <v>1638</v>
      </c>
      <c r="G169" s="386"/>
      <c r="H169" s="386"/>
    </row>
    <row r="170" spans="1:8" x14ac:dyDescent="0.25">
      <c r="A170" s="70" t="s">
        <v>88</v>
      </c>
      <c r="B170" s="388"/>
      <c r="C170" s="389"/>
      <c r="D170" s="390"/>
      <c r="E170" s="15" t="s">
        <v>1639</v>
      </c>
      <c r="F170" s="109" t="s">
        <v>1639</v>
      </c>
      <c r="G170" s="386"/>
      <c r="H170" s="386"/>
    </row>
    <row r="171" spans="1:8" x14ac:dyDescent="0.25">
      <c r="A171" s="70" t="s">
        <v>88</v>
      </c>
      <c r="B171" s="388"/>
      <c r="C171" s="389"/>
      <c r="D171" s="390"/>
      <c r="E171" s="15" t="s">
        <v>1640</v>
      </c>
      <c r="F171" s="109" t="s">
        <v>1640</v>
      </c>
      <c r="G171" s="386"/>
      <c r="H171" s="386"/>
    </row>
    <row r="172" spans="1:8" x14ac:dyDescent="0.25">
      <c r="A172" s="70" t="s">
        <v>88</v>
      </c>
      <c r="B172" s="388"/>
      <c r="C172" s="389"/>
      <c r="D172" s="390"/>
      <c r="E172" s="15" t="s">
        <v>1641</v>
      </c>
      <c r="F172" s="109" t="s">
        <v>1641</v>
      </c>
      <c r="G172" s="386"/>
      <c r="H172" s="386"/>
    </row>
    <row r="173" spans="1:8" x14ac:dyDescent="0.25">
      <c r="A173" s="70" t="s">
        <v>88</v>
      </c>
      <c r="B173" s="388"/>
      <c r="C173" s="389"/>
      <c r="D173" s="390"/>
      <c r="E173" s="15" t="s">
        <v>1642</v>
      </c>
      <c r="F173" s="109" t="s">
        <v>1642</v>
      </c>
      <c r="G173" s="386"/>
      <c r="H173" s="386"/>
    </row>
    <row r="174" spans="1:8" x14ac:dyDescent="0.25">
      <c r="A174" s="70" t="s">
        <v>88</v>
      </c>
      <c r="B174" s="388"/>
      <c r="C174" s="389"/>
      <c r="D174" s="390"/>
      <c r="E174" s="15" t="s">
        <v>1643</v>
      </c>
      <c r="F174" s="109" t="s">
        <v>1643</v>
      </c>
      <c r="G174" s="386"/>
      <c r="H174" s="386"/>
    </row>
    <row r="175" spans="1:8" x14ac:dyDescent="0.25">
      <c r="A175" s="70" t="s">
        <v>88</v>
      </c>
      <c r="B175" s="388"/>
      <c r="C175" s="389"/>
      <c r="D175" s="390"/>
      <c r="E175" s="15" t="s">
        <v>1644</v>
      </c>
      <c r="F175" s="109" t="s">
        <v>1644</v>
      </c>
      <c r="G175" s="386"/>
      <c r="H175" s="386"/>
    </row>
    <row r="176" spans="1:8" x14ac:dyDescent="0.25">
      <c r="A176" s="70" t="s">
        <v>88</v>
      </c>
      <c r="B176" s="388"/>
      <c r="C176" s="389"/>
      <c r="D176" s="390"/>
      <c r="E176" s="15" t="s">
        <v>1645</v>
      </c>
      <c r="F176" s="109" t="s">
        <v>1645</v>
      </c>
      <c r="G176" s="386"/>
      <c r="H176" s="386"/>
    </row>
    <row r="177" spans="1:8" x14ac:dyDescent="0.25">
      <c r="A177" s="70" t="s">
        <v>88</v>
      </c>
      <c r="B177" s="388"/>
      <c r="C177" s="389"/>
      <c r="D177" s="390"/>
      <c r="E177" s="15" t="s">
        <v>1646</v>
      </c>
      <c r="F177" s="109" t="s">
        <v>1646</v>
      </c>
      <c r="G177" s="386"/>
      <c r="H177" s="386"/>
    </row>
    <row r="178" spans="1:8" x14ac:dyDescent="0.25">
      <c r="A178" s="70" t="s">
        <v>88</v>
      </c>
      <c r="B178" s="388"/>
      <c r="C178" s="389"/>
      <c r="D178" s="390"/>
      <c r="E178" s="15" t="s">
        <v>1647</v>
      </c>
      <c r="F178" s="109" t="s">
        <v>1647</v>
      </c>
      <c r="G178" s="386"/>
      <c r="H178" s="386"/>
    </row>
    <row r="179" spans="1:8" x14ac:dyDescent="0.25">
      <c r="A179" s="70" t="s">
        <v>88</v>
      </c>
      <c r="B179" s="388"/>
      <c r="C179" s="389"/>
      <c r="D179" s="390"/>
      <c r="E179" s="15" t="s">
        <v>1648</v>
      </c>
      <c r="F179" s="109" t="s">
        <v>1648</v>
      </c>
      <c r="G179" s="386"/>
      <c r="H179" s="386"/>
    </row>
    <row r="180" spans="1:8" x14ac:dyDescent="0.25">
      <c r="A180" s="70" t="s">
        <v>88</v>
      </c>
      <c r="B180" s="388"/>
      <c r="C180" s="389"/>
      <c r="D180" s="390"/>
      <c r="E180" s="15" t="s">
        <v>1649</v>
      </c>
      <c r="F180" s="109" t="s">
        <v>1649</v>
      </c>
      <c r="G180" s="386"/>
      <c r="H180" s="386"/>
    </row>
    <row r="181" spans="1:8" x14ac:dyDescent="0.25">
      <c r="A181" s="70" t="s">
        <v>88</v>
      </c>
      <c r="B181" s="388"/>
      <c r="C181" s="389"/>
      <c r="D181" s="390"/>
      <c r="E181" s="15" t="s">
        <v>1650</v>
      </c>
      <c r="F181" s="109" t="s">
        <v>1650</v>
      </c>
      <c r="G181" s="386"/>
      <c r="H181" s="386"/>
    </row>
    <row r="182" spans="1:8" x14ac:dyDescent="0.25">
      <c r="A182" s="70" t="s">
        <v>88</v>
      </c>
      <c r="B182" s="388"/>
      <c r="C182" s="389"/>
      <c r="D182" s="390"/>
      <c r="E182" s="15" t="s">
        <v>1651</v>
      </c>
      <c r="F182" s="109" t="s">
        <v>1651</v>
      </c>
      <c r="G182" s="386"/>
      <c r="H182" s="386"/>
    </row>
    <row r="183" spans="1:8" x14ac:dyDescent="0.25">
      <c r="A183" s="70" t="s">
        <v>88</v>
      </c>
      <c r="B183" s="388"/>
      <c r="C183" s="389"/>
      <c r="D183" s="390"/>
      <c r="E183" s="15" t="s">
        <v>1652</v>
      </c>
      <c r="F183" s="109" t="s">
        <v>1652</v>
      </c>
      <c r="G183" s="386"/>
      <c r="H183" s="386"/>
    </row>
    <row r="184" spans="1:8" x14ac:dyDescent="0.25">
      <c r="A184" s="70" t="s">
        <v>88</v>
      </c>
      <c r="B184" s="388"/>
      <c r="C184" s="389"/>
      <c r="D184" s="390"/>
      <c r="E184" s="15" t="s">
        <v>1653</v>
      </c>
      <c r="F184" s="109" t="s">
        <v>1653</v>
      </c>
      <c r="G184" s="386"/>
      <c r="H184" s="386"/>
    </row>
    <row r="185" spans="1:8" x14ac:dyDescent="0.25">
      <c r="A185" s="70" t="s">
        <v>88</v>
      </c>
      <c r="B185" s="388"/>
      <c r="C185" s="389"/>
      <c r="D185" s="390"/>
      <c r="E185" s="15" t="s">
        <v>1654</v>
      </c>
      <c r="F185" s="109" t="s">
        <v>1654</v>
      </c>
      <c r="G185" s="386"/>
      <c r="H185" s="386"/>
    </row>
    <row r="186" spans="1:8" x14ac:dyDescent="0.25">
      <c r="A186" s="70" t="s">
        <v>88</v>
      </c>
      <c r="B186" s="388"/>
      <c r="C186" s="389"/>
      <c r="D186" s="390"/>
      <c r="E186" s="15" t="s">
        <v>1655</v>
      </c>
      <c r="F186" s="109" t="s">
        <v>1655</v>
      </c>
      <c r="G186" s="386"/>
      <c r="H186" s="386"/>
    </row>
    <row r="187" spans="1:8" x14ac:dyDescent="0.25">
      <c r="A187" s="70" t="s">
        <v>88</v>
      </c>
      <c r="B187" s="388"/>
      <c r="C187" s="389"/>
      <c r="D187" s="390"/>
      <c r="E187" s="15" t="s">
        <v>1656</v>
      </c>
      <c r="F187" s="109" t="s">
        <v>1656</v>
      </c>
      <c r="G187" s="386"/>
      <c r="H187" s="386"/>
    </row>
    <row r="188" spans="1:8" x14ac:dyDescent="0.25">
      <c r="A188" s="70" t="s">
        <v>88</v>
      </c>
      <c r="B188" s="388"/>
      <c r="C188" s="389"/>
      <c r="D188" s="390"/>
      <c r="E188" s="15" t="s">
        <v>1657</v>
      </c>
      <c r="F188" s="109" t="s">
        <v>1657</v>
      </c>
      <c r="G188" s="386"/>
      <c r="H188" s="386"/>
    </row>
    <row r="189" spans="1:8" x14ac:dyDescent="0.25">
      <c r="A189" s="70" t="s">
        <v>88</v>
      </c>
      <c r="B189" s="388"/>
      <c r="C189" s="389"/>
      <c r="D189" s="390"/>
      <c r="E189" s="15" t="s">
        <v>1658</v>
      </c>
      <c r="F189" s="109" t="s">
        <v>1658</v>
      </c>
      <c r="G189" s="386"/>
      <c r="H189" s="386"/>
    </row>
    <row r="190" spans="1:8" x14ac:dyDescent="0.25">
      <c r="A190" s="70" t="s">
        <v>88</v>
      </c>
      <c r="B190" s="388"/>
      <c r="C190" s="389"/>
      <c r="D190" s="390"/>
      <c r="E190" s="15" t="s">
        <v>1659</v>
      </c>
      <c r="F190" s="109" t="s">
        <v>1659</v>
      </c>
      <c r="G190" s="386"/>
      <c r="H190" s="386"/>
    </row>
    <row r="191" spans="1:8" x14ac:dyDescent="0.25">
      <c r="A191" s="70" t="s">
        <v>88</v>
      </c>
      <c r="B191" s="388"/>
      <c r="C191" s="389"/>
      <c r="D191" s="390"/>
      <c r="E191" s="15" t="s">
        <v>1660</v>
      </c>
      <c r="F191" s="109" t="s">
        <v>1660</v>
      </c>
      <c r="G191" s="386"/>
      <c r="H191" s="386"/>
    </row>
    <row r="192" spans="1:8" x14ac:dyDescent="0.25">
      <c r="A192" s="70" t="s">
        <v>88</v>
      </c>
      <c r="B192" s="388"/>
      <c r="C192" s="389"/>
      <c r="D192" s="390"/>
      <c r="E192" s="15" t="s">
        <v>1661</v>
      </c>
      <c r="F192" s="109" t="s">
        <v>1661</v>
      </c>
      <c r="G192" s="386"/>
      <c r="H192" s="386"/>
    </row>
    <row r="193" spans="1:8" x14ac:dyDescent="0.25">
      <c r="A193" s="70" t="s">
        <v>88</v>
      </c>
      <c r="B193" s="388"/>
      <c r="C193" s="389"/>
      <c r="D193" s="390"/>
      <c r="E193" s="15" t="s">
        <v>1662</v>
      </c>
      <c r="F193" s="109" t="s">
        <v>1662</v>
      </c>
      <c r="G193" s="386"/>
      <c r="H193" s="386"/>
    </row>
    <row r="194" spans="1:8" x14ac:dyDescent="0.25">
      <c r="A194" s="70" t="s">
        <v>88</v>
      </c>
      <c r="B194" s="388"/>
      <c r="C194" s="389"/>
      <c r="D194" s="390"/>
      <c r="E194" s="15" t="s">
        <v>1663</v>
      </c>
      <c r="F194" s="109" t="s">
        <v>1663</v>
      </c>
      <c r="G194" s="386"/>
      <c r="H194" s="386"/>
    </row>
    <row r="195" spans="1:8" x14ac:dyDescent="0.25">
      <c r="A195" s="70" t="s">
        <v>88</v>
      </c>
      <c r="B195" s="388"/>
      <c r="C195" s="389"/>
      <c r="D195" s="390"/>
      <c r="E195" s="15" t="s">
        <v>1664</v>
      </c>
      <c r="F195" s="109" t="s">
        <v>1664</v>
      </c>
      <c r="G195" s="386"/>
      <c r="H195" s="386"/>
    </row>
    <row r="196" spans="1:8" x14ac:dyDescent="0.25">
      <c r="A196" s="70" t="s">
        <v>88</v>
      </c>
      <c r="B196" s="388"/>
      <c r="C196" s="389"/>
      <c r="D196" s="390"/>
      <c r="E196" s="15" t="s">
        <v>1665</v>
      </c>
      <c r="F196" s="109" t="s">
        <v>1665</v>
      </c>
      <c r="G196" s="386"/>
      <c r="H196" s="386"/>
    </row>
    <row r="197" spans="1:8" x14ac:dyDescent="0.25">
      <c r="A197" s="70" t="s">
        <v>88</v>
      </c>
      <c r="B197" s="388"/>
      <c r="C197" s="389"/>
      <c r="D197" s="390"/>
      <c r="E197" s="15" t="s">
        <v>1666</v>
      </c>
      <c r="F197" s="109" t="s">
        <v>1666</v>
      </c>
      <c r="G197" s="386"/>
      <c r="H197" s="386"/>
    </row>
    <row r="198" spans="1:8" x14ac:dyDescent="0.25">
      <c r="A198" s="70" t="s">
        <v>88</v>
      </c>
      <c r="B198" s="388"/>
      <c r="C198" s="389"/>
      <c r="D198" s="390"/>
      <c r="E198" s="15" t="s">
        <v>1667</v>
      </c>
      <c r="F198" s="109" t="s">
        <v>1667</v>
      </c>
      <c r="G198" s="386"/>
      <c r="H198" s="386"/>
    </row>
    <row r="199" spans="1:8" x14ac:dyDescent="0.25">
      <c r="A199" s="70" t="s">
        <v>88</v>
      </c>
      <c r="B199" s="388"/>
      <c r="C199" s="389"/>
      <c r="D199" s="390"/>
      <c r="E199" s="15" t="s">
        <v>1668</v>
      </c>
      <c r="F199" s="109" t="s">
        <v>1668</v>
      </c>
      <c r="G199" s="386"/>
      <c r="H199" s="386"/>
    </row>
    <row r="200" spans="1:8" x14ac:dyDescent="0.25">
      <c r="A200" s="70" t="s">
        <v>88</v>
      </c>
      <c r="B200" s="388"/>
      <c r="C200" s="389"/>
      <c r="D200" s="390"/>
      <c r="E200" s="15" t="s">
        <v>1669</v>
      </c>
      <c r="F200" s="109" t="s">
        <v>1669</v>
      </c>
      <c r="G200" s="386"/>
      <c r="H200" s="386"/>
    </row>
    <row r="201" spans="1:8" x14ac:dyDescent="0.25">
      <c r="A201" s="70" t="s">
        <v>88</v>
      </c>
      <c r="B201" s="388"/>
      <c r="C201" s="389"/>
      <c r="D201" s="390"/>
      <c r="E201" s="15" t="s">
        <v>1670</v>
      </c>
      <c r="F201" s="109" t="s">
        <v>1670</v>
      </c>
      <c r="G201" s="386"/>
      <c r="H201" s="386"/>
    </row>
    <row r="202" spans="1:8" x14ac:dyDescent="0.25">
      <c r="A202" s="70" t="s">
        <v>88</v>
      </c>
      <c r="B202" s="388"/>
      <c r="C202" s="389"/>
      <c r="D202" s="390"/>
      <c r="E202" s="15" t="s">
        <v>1671</v>
      </c>
      <c r="F202" s="109" t="s">
        <v>1671</v>
      </c>
      <c r="G202" s="386"/>
      <c r="H202" s="386"/>
    </row>
    <row r="203" spans="1:8" x14ac:dyDescent="0.25">
      <c r="A203" s="70" t="s">
        <v>88</v>
      </c>
      <c r="B203" s="388"/>
      <c r="C203" s="389"/>
      <c r="D203" s="390"/>
      <c r="E203" s="15" t="s">
        <v>1672</v>
      </c>
      <c r="F203" s="109" t="s">
        <v>1672</v>
      </c>
      <c r="G203" s="386"/>
      <c r="H203" s="386"/>
    </row>
    <row r="204" spans="1:8" x14ac:dyDescent="0.25">
      <c r="A204" s="70" t="s">
        <v>88</v>
      </c>
      <c r="B204" s="388"/>
      <c r="C204" s="389"/>
      <c r="D204" s="390"/>
      <c r="E204" s="15" t="s">
        <v>1673</v>
      </c>
      <c r="F204" s="109" t="s">
        <v>1673</v>
      </c>
      <c r="G204" s="386"/>
      <c r="H204" s="386"/>
    </row>
    <row r="205" spans="1:8" x14ac:dyDescent="0.25">
      <c r="A205" s="70" t="s">
        <v>88</v>
      </c>
      <c r="B205" s="388"/>
      <c r="C205" s="389"/>
      <c r="D205" s="390"/>
      <c r="E205" s="15" t="s">
        <v>1674</v>
      </c>
      <c r="F205" s="109" t="s">
        <v>1674</v>
      </c>
      <c r="G205" s="386"/>
      <c r="H205" s="386"/>
    </row>
    <row r="206" spans="1:8" x14ac:dyDescent="0.25">
      <c r="A206" s="70" t="s">
        <v>88</v>
      </c>
      <c r="B206" s="388"/>
      <c r="C206" s="389"/>
      <c r="D206" s="390"/>
      <c r="E206" s="15" t="s">
        <v>1675</v>
      </c>
      <c r="F206" s="109" t="s">
        <v>1675</v>
      </c>
      <c r="G206" s="386"/>
      <c r="H206" s="386"/>
    </row>
    <row r="207" spans="1:8" x14ac:dyDescent="0.25">
      <c r="A207" s="70" t="s">
        <v>88</v>
      </c>
      <c r="B207" s="388"/>
      <c r="C207" s="389"/>
      <c r="D207" s="390"/>
      <c r="E207" s="15" t="s">
        <v>1676</v>
      </c>
      <c r="F207" s="109" t="s">
        <v>1676</v>
      </c>
      <c r="G207" s="386"/>
      <c r="H207" s="386"/>
    </row>
    <row r="208" spans="1:8" x14ac:dyDescent="0.25">
      <c r="A208" s="70" t="s">
        <v>88</v>
      </c>
      <c r="B208" s="388"/>
      <c r="C208" s="389"/>
      <c r="D208" s="390"/>
      <c r="E208" s="15" t="s">
        <v>1677</v>
      </c>
      <c r="F208" s="109" t="s">
        <v>1677</v>
      </c>
      <c r="G208" s="386"/>
      <c r="H208" s="386"/>
    </row>
    <row r="209" spans="1:8" x14ac:dyDescent="0.25">
      <c r="A209" s="70" t="s">
        <v>88</v>
      </c>
      <c r="B209" s="388"/>
      <c r="C209" s="389"/>
      <c r="D209" s="390"/>
      <c r="E209" s="15" t="s">
        <v>1678</v>
      </c>
      <c r="F209" s="109" t="s">
        <v>1678</v>
      </c>
      <c r="G209" s="386"/>
      <c r="H209" s="386"/>
    </row>
    <row r="210" spans="1:8" x14ac:dyDescent="0.25">
      <c r="A210" s="70" t="s">
        <v>88</v>
      </c>
      <c r="B210" s="388"/>
      <c r="C210" s="389"/>
      <c r="D210" s="390"/>
      <c r="E210" s="15" t="s">
        <v>1679</v>
      </c>
      <c r="F210" s="109" t="s">
        <v>1679</v>
      </c>
      <c r="G210" s="386"/>
      <c r="H210" s="386"/>
    </row>
    <row r="211" spans="1:8" x14ac:dyDescent="0.25">
      <c r="A211" s="70" t="s">
        <v>88</v>
      </c>
      <c r="B211" s="388"/>
      <c r="C211" s="389"/>
      <c r="D211" s="390"/>
      <c r="E211" s="15" t="s">
        <v>1680</v>
      </c>
      <c r="F211" s="109" t="s">
        <v>1680</v>
      </c>
      <c r="G211" s="386"/>
      <c r="H211" s="386"/>
    </row>
    <row r="212" spans="1:8" x14ac:dyDescent="0.25">
      <c r="A212" s="70" t="s">
        <v>88</v>
      </c>
      <c r="B212" s="388"/>
      <c r="C212" s="389"/>
      <c r="D212" s="390"/>
      <c r="E212" s="15" t="s">
        <v>1681</v>
      </c>
      <c r="F212" s="109" t="s">
        <v>1681</v>
      </c>
      <c r="G212" s="386"/>
      <c r="H212" s="386"/>
    </row>
    <row r="213" spans="1:8" x14ac:dyDescent="0.25">
      <c r="A213" s="70" t="s">
        <v>88</v>
      </c>
      <c r="B213" s="388"/>
      <c r="C213" s="389"/>
      <c r="D213" s="390"/>
      <c r="E213" s="15" t="s">
        <v>1682</v>
      </c>
      <c r="F213" s="109" t="s">
        <v>1682</v>
      </c>
      <c r="G213" s="386"/>
      <c r="H213" s="386"/>
    </row>
    <row r="214" spans="1:8" x14ac:dyDescent="0.25">
      <c r="A214" s="70" t="s">
        <v>88</v>
      </c>
      <c r="B214" s="388"/>
      <c r="C214" s="389"/>
      <c r="D214" s="390"/>
      <c r="E214" s="15" t="s">
        <v>1683</v>
      </c>
      <c r="F214" s="109" t="s">
        <v>1683</v>
      </c>
      <c r="G214" s="386"/>
      <c r="H214" s="386"/>
    </row>
    <row r="215" spans="1:8" x14ac:dyDescent="0.25">
      <c r="A215" s="70" t="s">
        <v>88</v>
      </c>
      <c r="B215" s="388"/>
      <c r="C215" s="389"/>
      <c r="D215" s="390"/>
      <c r="E215" s="15" t="s">
        <v>1684</v>
      </c>
      <c r="F215" s="109" t="s">
        <v>1684</v>
      </c>
      <c r="G215" s="386"/>
      <c r="H215" s="386"/>
    </row>
    <row r="216" spans="1:8" x14ac:dyDescent="0.25">
      <c r="A216" s="70" t="s">
        <v>88</v>
      </c>
      <c r="B216" s="388"/>
      <c r="C216" s="389"/>
      <c r="D216" s="390"/>
      <c r="E216" s="15" t="s">
        <v>1685</v>
      </c>
      <c r="F216" s="109" t="s">
        <v>1685</v>
      </c>
      <c r="G216" s="386"/>
      <c r="H216" s="386"/>
    </row>
    <row r="217" spans="1:8" x14ac:dyDescent="0.25">
      <c r="A217" s="70" t="s">
        <v>88</v>
      </c>
      <c r="B217" s="388"/>
      <c r="C217" s="389"/>
      <c r="D217" s="390"/>
      <c r="E217" s="15" t="s">
        <v>1686</v>
      </c>
      <c r="F217" s="109" t="s">
        <v>1686</v>
      </c>
      <c r="G217" s="386"/>
      <c r="H217" s="386"/>
    </row>
    <row r="218" spans="1:8" x14ac:dyDescent="0.25">
      <c r="A218" s="70" t="s">
        <v>88</v>
      </c>
      <c r="B218" s="388"/>
      <c r="C218" s="389"/>
      <c r="D218" s="390"/>
      <c r="E218" s="15" t="s">
        <v>1687</v>
      </c>
      <c r="F218" s="109" t="s">
        <v>1687</v>
      </c>
      <c r="G218" s="386"/>
      <c r="H218" s="386"/>
    </row>
    <row r="219" spans="1:8" x14ac:dyDescent="0.25">
      <c r="A219" s="70" t="s">
        <v>88</v>
      </c>
      <c r="B219" s="388"/>
      <c r="C219" s="389"/>
      <c r="D219" s="390"/>
      <c r="E219" s="15" t="s">
        <v>1688</v>
      </c>
      <c r="F219" s="109" t="s">
        <v>1688</v>
      </c>
      <c r="G219" s="386"/>
      <c r="H219" s="386"/>
    </row>
    <row r="220" spans="1:8" x14ac:dyDescent="0.25">
      <c r="A220" s="70" t="s">
        <v>88</v>
      </c>
      <c r="B220" s="388"/>
      <c r="C220" s="389"/>
      <c r="D220" s="390"/>
      <c r="E220" s="15" t="s">
        <v>1689</v>
      </c>
      <c r="F220" s="109" t="s">
        <v>1689</v>
      </c>
      <c r="G220" s="386"/>
      <c r="H220" s="386"/>
    </row>
    <row r="221" spans="1:8" x14ac:dyDescent="0.25">
      <c r="A221" s="70" t="s">
        <v>88</v>
      </c>
      <c r="B221" s="388"/>
      <c r="C221" s="389"/>
      <c r="D221" s="390"/>
      <c r="E221" s="15" t="s">
        <v>1690</v>
      </c>
      <c r="F221" s="109" t="s">
        <v>1690</v>
      </c>
      <c r="G221" s="386"/>
      <c r="H221" s="386"/>
    </row>
    <row r="222" spans="1:8" x14ac:dyDescent="0.25">
      <c r="A222" s="70" t="s">
        <v>88</v>
      </c>
      <c r="B222" s="388"/>
      <c r="C222" s="389"/>
      <c r="D222" s="390"/>
      <c r="E222" s="15" t="s">
        <v>1691</v>
      </c>
      <c r="F222" s="109" t="s">
        <v>1691</v>
      </c>
      <c r="G222" s="386"/>
      <c r="H222" s="386"/>
    </row>
    <row r="223" spans="1:8" x14ac:dyDescent="0.25">
      <c r="A223" s="70" t="s">
        <v>88</v>
      </c>
      <c r="B223" s="388"/>
      <c r="C223" s="389"/>
      <c r="D223" s="390"/>
      <c r="E223" s="15" t="s">
        <v>1692</v>
      </c>
      <c r="F223" s="109" t="s">
        <v>1692</v>
      </c>
      <c r="G223" s="386"/>
      <c r="H223" s="386"/>
    </row>
    <row r="224" spans="1:8" x14ac:dyDescent="0.25">
      <c r="A224" s="70" t="s">
        <v>88</v>
      </c>
      <c r="B224" s="388"/>
      <c r="C224" s="389"/>
      <c r="D224" s="390"/>
      <c r="E224" s="15" t="s">
        <v>1693</v>
      </c>
      <c r="F224" s="109" t="s">
        <v>1693</v>
      </c>
      <c r="G224" s="386"/>
      <c r="H224" s="386"/>
    </row>
    <row r="225" spans="1:8" x14ac:dyDescent="0.25">
      <c r="A225" s="70" t="s">
        <v>88</v>
      </c>
      <c r="B225" s="388"/>
      <c r="C225" s="389"/>
      <c r="D225" s="390"/>
      <c r="E225" s="15" t="s">
        <v>1694</v>
      </c>
      <c r="F225" s="109" t="s">
        <v>1694</v>
      </c>
      <c r="G225" s="386"/>
      <c r="H225" s="386"/>
    </row>
    <row r="226" spans="1:8" x14ac:dyDescent="0.25">
      <c r="A226" s="70" t="s">
        <v>88</v>
      </c>
      <c r="B226" s="388"/>
      <c r="C226" s="389"/>
      <c r="D226" s="390"/>
      <c r="E226" s="15" t="s">
        <v>1695</v>
      </c>
      <c r="F226" s="109" t="s">
        <v>1695</v>
      </c>
      <c r="G226" s="386"/>
      <c r="H226" s="386"/>
    </row>
    <row r="227" spans="1:8" x14ac:dyDescent="0.25">
      <c r="A227" s="70" t="s">
        <v>88</v>
      </c>
      <c r="B227" s="388"/>
      <c r="C227" s="389"/>
      <c r="D227" s="390"/>
      <c r="E227" s="15" t="s">
        <v>1696</v>
      </c>
      <c r="F227" s="109" t="s">
        <v>1696</v>
      </c>
      <c r="G227" s="386"/>
      <c r="H227" s="386"/>
    </row>
    <row r="228" spans="1:8" x14ac:dyDescent="0.25">
      <c r="A228" s="70" t="s">
        <v>88</v>
      </c>
      <c r="B228" s="388"/>
      <c r="C228" s="389"/>
      <c r="D228" s="390"/>
      <c r="E228" s="15" t="s">
        <v>1697</v>
      </c>
      <c r="F228" s="109" t="s">
        <v>1697</v>
      </c>
      <c r="G228" s="386"/>
      <c r="H228" s="386"/>
    </row>
    <row r="229" spans="1:8" x14ac:dyDescent="0.25">
      <c r="A229" s="70" t="s">
        <v>88</v>
      </c>
      <c r="B229" s="388"/>
      <c r="C229" s="389"/>
      <c r="D229" s="390"/>
      <c r="E229" s="15" t="s">
        <v>1698</v>
      </c>
      <c r="F229" s="109" t="s">
        <v>1698</v>
      </c>
      <c r="G229" s="386"/>
      <c r="H229" s="386"/>
    </row>
    <row r="230" spans="1:8" x14ac:dyDescent="0.25">
      <c r="A230" s="70" t="s">
        <v>88</v>
      </c>
      <c r="B230" s="388"/>
      <c r="C230" s="389"/>
      <c r="D230" s="390"/>
      <c r="E230" s="15" t="s">
        <v>1699</v>
      </c>
      <c r="F230" s="109" t="s">
        <v>1699</v>
      </c>
      <c r="G230" s="386"/>
      <c r="H230" s="386"/>
    </row>
    <row r="231" spans="1:8" x14ac:dyDescent="0.25">
      <c r="A231" s="70" t="s">
        <v>88</v>
      </c>
      <c r="B231" s="388"/>
      <c r="C231" s="389"/>
      <c r="D231" s="390"/>
      <c r="E231" s="15" t="s">
        <v>1700</v>
      </c>
      <c r="F231" s="109" t="s">
        <v>1700</v>
      </c>
      <c r="G231" s="386"/>
      <c r="H231" s="386"/>
    </row>
    <row r="232" spans="1:8" x14ac:dyDescent="0.25">
      <c r="A232" s="70" t="s">
        <v>88</v>
      </c>
      <c r="B232" s="388"/>
      <c r="C232" s="389"/>
      <c r="D232" s="390"/>
      <c r="E232" s="15" t="s">
        <v>1701</v>
      </c>
      <c r="F232" s="109" t="s">
        <v>1701</v>
      </c>
      <c r="G232" s="386"/>
      <c r="H232" s="386"/>
    </row>
    <row r="233" spans="1:8" x14ac:dyDescent="0.25">
      <c r="A233" s="70" t="s">
        <v>88</v>
      </c>
      <c r="B233" s="388"/>
      <c r="C233" s="389"/>
      <c r="D233" s="390"/>
      <c r="E233" s="15" t="s">
        <v>1702</v>
      </c>
      <c r="F233" s="109" t="s">
        <v>1702</v>
      </c>
      <c r="G233" s="386"/>
      <c r="H233" s="386"/>
    </row>
    <row r="234" spans="1:8" x14ac:dyDescent="0.25">
      <c r="A234" s="70" t="s">
        <v>88</v>
      </c>
      <c r="B234" s="388"/>
      <c r="C234" s="389"/>
      <c r="D234" s="390"/>
      <c r="E234" s="15" t="s">
        <v>1703</v>
      </c>
      <c r="F234" s="109" t="s">
        <v>1703</v>
      </c>
      <c r="G234" s="386"/>
      <c r="H234" s="386"/>
    </row>
    <row r="235" spans="1:8" x14ac:dyDescent="0.25">
      <c r="A235" s="70" t="s">
        <v>88</v>
      </c>
      <c r="B235" s="388"/>
      <c r="C235" s="389"/>
      <c r="D235" s="390"/>
      <c r="E235" s="15" t="s">
        <v>1704</v>
      </c>
      <c r="F235" s="109" t="s">
        <v>1704</v>
      </c>
      <c r="G235" s="386"/>
      <c r="H235" s="386"/>
    </row>
    <row r="236" spans="1:8" x14ac:dyDescent="0.25">
      <c r="A236" s="70" t="s">
        <v>88</v>
      </c>
      <c r="B236" s="388"/>
      <c r="C236" s="389"/>
      <c r="D236" s="390"/>
      <c r="E236" s="15" t="s">
        <v>1705</v>
      </c>
      <c r="F236" s="109" t="s">
        <v>1705</v>
      </c>
      <c r="G236" s="386"/>
      <c r="H236" s="386"/>
    </row>
    <row r="237" spans="1:8" x14ac:dyDescent="0.25">
      <c r="A237" s="70" t="s">
        <v>88</v>
      </c>
      <c r="B237" s="388"/>
      <c r="C237" s="389"/>
      <c r="D237" s="390"/>
      <c r="E237" s="15" t="s">
        <v>1706</v>
      </c>
      <c r="F237" s="109" t="s">
        <v>1706</v>
      </c>
      <c r="G237" s="386"/>
      <c r="H237" s="386"/>
    </row>
    <row r="238" spans="1:8" x14ac:dyDescent="0.25">
      <c r="A238" s="70" t="s">
        <v>88</v>
      </c>
      <c r="B238" s="388"/>
      <c r="C238" s="389"/>
      <c r="D238" s="390"/>
      <c r="E238" s="15" t="s">
        <v>1707</v>
      </c>
      <c r="F238" s="109" t="s">
        <v>1707</v>
      </c>
      <c r="G238" s="386"/>
      <c r="H238" s="386"/>
    </row>
    <row r="239" spans="1:8" x14ac:dyDescent="0.25">
      <c r="A239" s="70" t="s">
        <v>88</v>
      </c>
      <c r="B239" s="388"/>
      <c r="C239" s="389"/>
      <c r="D239" s="390"/>
      <c r="E239" s="15" t="s">
        <v>1708</v>
      </c>
      <c r="F239" s="109" t="s">
        <v>1708</v>
      </c>
      <c r="G239" s="386"/>
      <c r="H239" s="386"/>
    </row>
    <row r="240" spans="1:8" x14ac:dyDescent="0.25">
      <c r="A240" s="70" t="s">
        <v>88</v>
      </c>
      <c r="B240" s="388"/>
      <c r="C240" s="389"/>
      <c r="D240" s="390"/>
      <c r="E240" s="15" t="s">
        <v>1709</v>
      </c>
      <c r="F240" s="109" t="s">
        <v>1709</v>
      </c>
      <c r="G240" s="386"/>
      <c r="H240" s="386"/>
    </row>
    <row r="241" spans="1:8" x14ac:dyDescent="0.25">
      <c r="A241" s="70" t="s">
        <v>88</v>
      </c>
      <c r="B241" s="388"/>
      <c r="C241" s="389"/>
      <c r="D241" s="390"/>
      <c r="E241" s="15" t="s">
        <v>1710</v>
      </c>
      <c r="F241" s="109" t="s">
        <v>1710</v>
      </c>
      <c r="G241" s="386"/>
      <c r="H241" s="386"/>
    </row>
    <row r="242" spans="1:8" x14ac:dyDescent="0.25">
      <c r="A242" s="70" t="s">
        <v>88</v>
      </c>
      <c r="B242" s="388"/>
      <c r="C242" s="389"/>
      <c r="D242" s="390"/>
      <c r="E242" s="15" t="s">
        <v>1711</v>
      </c>
      <c r="F242" s="109" t="s">
        <v>1711</v>
      </c>
      <c r="G242" s="386"/>
      <c r="H242" s="386"/>
    </row>
    <row r="243" spans="1:8" x14ac:dyDescent="0.25">
      <c r="A243" s="70" t="s">
        <v>88</v>
      </c>
      <c r="B243" s="388"/>
      <c r="C243" s="389"/>
      <c r="D243" s="390"/>
      <c r="E243" s="15" t="s">
        <v>1712</v>
      </c>
      <c r="F243" s="109" t="s">
        <v>1712</v>
      </c>
      <c r="G243" s="386"/>
      <c r="H243" s="386"/>
    </row>
    <row r="244" spans="1:8" x14ac:dyDescent="0.25">
      <c r="A244" s="70" t="s">
        <v>88</v>
      </c>
      <c r="B244" s="388"/>
      <c r="C244" s="389"/>
      <c r="D244" s="390"/>
      <c r="E244" s="15" t="s">
        <v>1713</v>
      </c>
      <c r="F244" s="109" t="s">
        <v>1713</v>
      </c>
      <c r="G244" s="386"/>
      <c r="H244" s="386"/>
    </row>
    <row r="245" spans="1:8" x14ac:dyDescent="0.25">
      <c r="A245" s="70" t="s">
        <v>88</v>
      </c>
      <c r="B245" s="388"/>
      <c r="C245" s="389"/>
      <c r="D245" s="390"/>
      <c r="E245" s="15" t="s">
        <v>1714</v>
      </c>
      <c r="F245" s="109" t="s">
        <v>1714</v>
      </c>
      <c r="G245" s="386"/>
      <c r="H245" s="386"/>
    </row>
    <row r="246" spans="1:8" x14ac:dyDescent="0.25">
      <c r="A246" s="70" t="s">
        <v>88</v>
      </c>
      <c r="B246" s="388"/>
      <c r="C246" s="389"/>
      <c r="D246" s="390"/>
      <c r="E246" s="15" t="s">
        <v>1715</v>
      </c>
      <c r="F246" s="109" t="s">
        <v>1715</v>
      </c>
      <c r="G246" s="386"/>
      <c r="H246" s="386"/>
    </row>
    <row r="247" spans="1:8" x14ac:dyDescent="0.25">
      <c r="A247" s="70" t="s">
        <v>88</v>
      </c>
      <c r="B247" s="388"/>
      <c r="C247" s="389"/>
      <c r="D247" s="390"/>
      <c r="E247" s="15" t="s">
        <v>1716</v>
      </c>
      <c r="F247" s="109" t="s">
        <v>1716</v>
      </c>
      <c r="G247" s="386"/>
      <c r="H247" s="386"/>
    </row>
    <row r="248" spans="1:8" x14ac:dyDescent="0.25">
      <c r="A248" s="70" t="s">
        <v>88</v>
      </c>
      <c r="B248" s="388"/>
      <c r="C248" s="389"/>
      <c r="D248" s="390"/>
      <c r="E248" s="15" t="s">
        <v>1717</v>
      </c>
      <c r="F248" s="109" t="s">
        <v>1717</v>
      </c>
      <c r="G248" s="386"/>
      <c r="H248" s="386"/>
    </row>
    <row r="249" spans="1:8" x14ac:dyDescent="0.25">
      <c r="A249" s="70" t="s">
        <v>88</v>
      </c>
      <c r="B249" s="388"/>
      <c r="C249" s="389"/>
      <c r="D249" s="390"/>
      <c r="E249" s="15" t="s">
        <v>1718</v>
      </c>
      <c r="F249" s="109" t="s">
        <v>1718</v>
      </c>
      <c r="G249" s="386"/>
      <c r="H249" s="386"/>
    </row>
    <row r="250" spans="1:8" x14ac:dyDescent="0.25">
      <c r="A250" s="70" t="s">
        <v>88</v>
      </c>
      <c r="B250" s="388"/>
      <c r="C250" s="389"/>
      <c r="D250" s="390"/>
      <c r="E250" s="15" t="s">
        <v>1719</v>
      </c>
      <c r="F250" s="109" t="s">
        <v>1719</v>
      </c>
      <c r="G250" s="386"/>
      <c r="H250" s="386"/>
    </row>
    <row r="251" spans="1:8" x14ac:dyDescent="0.25">
      <c r="A251" s="70" t="s">
        <v>88</v>
      </c>
      <c r="B251" s="388"/>
      <c r="C251" s="389"/>
      <c r="D251" s="390"/>
      <c r="E251" s="15" t="s">
        <v>1720</v>
      </c>
      <c r="F251" s="109" t="s">
        <v>1720</v>
      </c>
      <c r="G251" s="386"/>
      <c r="H251" s="386"/>
    </row>
    <row r="252" spans="1:8" x14ac:dyDescent="0.25">
      <c r="A252" s="70" t="s">
        <v>88</v>
      </c>
      <c r="B252" s="388"/>
      <c r="C252" s="389"/>
      <c r="D252" s="390"/>
      <c r="E252" s="15" t="s">
        <v>1721</v>
      </c>
      <c r="F252" s="109" t="s">
        <v>1721</v>
      </c>
      <c r="G252" s="386"/>
      <c r="H252" s="386"/>
    </row>
    <row r="253" spans="1:8" x14ac:dyDescent="0.25">
      <c r="A253" s="70" t="s">
        <v>88</v>
      </c>
      <c r="B253" s="388"/>
      <c r="C253" s="389"/>
      <c r="D253" s="390"/>
      <c r="E253" s="15" t="s">
        <v>1722</v>
      </c>
      <c r="F253" s="109" t="s">
        <v>1722</v>
      </c>
      <c r="G253" s="386"/>
      <c r="H253" s="386"/>
    </row>
    <row r="254" spans="1:8" x14ac:dyDescent="0.25">
      <c r="A254" s="70" t="s">
        <v>88</v>
      </c>
      <c r="B254" s="388"/>
      <c r="C254" s="389"/>
      <c r="D254" s="390"/>
      <c r="E254" s="15" t="s">
        <v>1723</v>
      </c>
      <c r="F254" s="109" t="s">
        <v>1723</v>
      </c>
      <c r="G254" s="386"/>
      <c r="H254" s="386"/>
    </row>
    <row r="255" spans="1:8" x14ac:dyDescent="0.25">
      <c r="A255" s="70" t="s">
        <v>88</v>
      </c>
      <c r="B255" s="388"/>
      <c r="C255" s="389"/>
      <c r="D255" s="390"/>
      <c r="E255" s="15" t="s">
        <v>1724</v>
      </c>
      <c r="F255" s="109" t="s">
        <v>1724</v>
      </c>
      <c r="G255" s="386"/>
      <c r="H255" s="386"/>
    </row>
    <row r="256" spans="1:8" x14ac:dyDescent="0.25">
      <c r="A256" s="70" t="s">
        <v>88</v>
      </c>
      <c r="B256" s="388"/>
      <c r="C256" s="389"/>
      <c r="D256" s="390"/>
      <c r="E256" s="15" t="s">
        <v>1725</v>
      </c>
      <c r="F256" s="109" t="s">
        <v>1725</v>
      </c>
      <c r="G256" s="386"/>
      <c r="H256" s="386"/>
    </row>
    <row r="257" spans="1:8" x14ac:dyDescent="0.25">
      <c r="A257" s="70" t="s">
        <v>88</v>
      </c>
      <c r="B257" s="388"/>
      <c r="C257" s="389"/>
      <c r="D257" s="390"/>
      <c r="E257" s="15" t="s">
        <v>1726</v>
      </c>
      <c r="F257" s="109" t="s">
        <v>1726</v>
      </c>
      <c r="G257" s="386"/>
      <c r="H257" s="386"/>
    </row>
    <row r="258" spans="1:8" x14ac:dyDescent="0.25">
      <c r="A258" s="70" t="s">
        <v>88</v>
      </c>
      <c r="B258" s="388"/>
      <c r="C258" s="389"/>
      <c r="D258" s="390"/>
      <c r="E258" s="15" t="s">
        <v>1727</v>
      </c>
      <c r="F258" s="109" t="s">
        <v>1727</v>
      </c>
      <c r="G258" s="386"/>
      <c r="H258" s="386"/>
    </row>
    <row r="259" spans="1:8" x14ac:dyDescent="0.25">
      <c r="A259" s="70" t="s">
        <v>88</v>
      </c>
      <c r="B259" s="388"/>
      <c r="C259" s="389"/>
      <c r="D259" s="390"/>
      <c r="E259" s="15" t="s">
        <v>1728</v>
      </c>
      <c r="F259" s="109" t="s">
        <v>1728</v>
      </c>
      <c r="G259" s="386"/>
      <c r="H259" s="386"/>
    </row>
    <row r="260" spans="1:8" x14ac:dyDescent="0.25">
      <c r="A260" s="70" t="s">
        <v>88</v>
      </c>
      <c r="B260" s="388"/>
      <c r="C260" s="389"/>
      <c r="D260" s="390"/>
      <c r="E260" s="15" t="s">
        <v>1729</v>
      </c>
      <c r="F260" s="109" t="s">
        <v>1729</v>
      </c>
      <c r="G260" s="386"/>
      <c r="H260" s="386"/>
    </row>
    <row r="261" spans="1:8" x14ac:dyDescent="0.25">
      <c r="A261" s="70" t="s">
        <v>88</v>
      </c>
      <c r="B261" s="388"/>
      <c r="C261" s="389"/>
      <c r="D261" s="390"/>
      <c r="E261" s="15" t="s">
        <v>1730</v>
      </c>
      <c r="F261" s="109" t="s">
        <v>1730</v>
      </c>
      <c r="G261" s="386"/>
      <c r="H261" s="386"/>
    </row>
    <row r="262" spans="1:8" x14ac:dyDescent="0.25">
      <c r="A262" s="70" t="s">
        <v>88</v>
      </c>
      <c r="B262" s="388"/>
      <c r="C262" s="389"/>
      <c r="D262" s="390"/>
      <c r="E262" s="15" t="s">
        <v>1731</v>
      </c>
      <c r="F262" s="109" t="s">
        <v>1731</v>
      </c>
      <c r="G262" s="386"/>
      <c r="H262" s="386"/>
    </row>
    <row r="263" spans="1:8" x14ac:dyDescent="0.25">
      <c r="A263" s="70" t="s">
        <v>88</v>
      </c>
      <c r="B263" s="388"/>
      <c r="C263" s="389"/>
      <c r="D263" s="390"/>
      <c r="E263" s="15" t="s">
        <v>1732</v>
      </c>
      <c r="F263" s="109" t="s">
        <v>1732</v>
      </c>
      <c r="G263" s="386"/>
      <c r="H263" s="386"/>
    </row>
    <row r="264" spans="1:8" x14ac:dyDescent="0.25">
      <c r="A264" s="70" t="s">
        <v>88</v>
      </c>
      <c r="B264" s="388"/>
      <c r="C264" s="389"/>
      <c r="D264" s="390"/>
      <c r="E264" s="15" t="s">
        <v>1733</v>
      </c>
      <c r="F264" s="109" t="s">
        <v>1733</v>
      </c>
      <c r="G264" s="386"/>
      <c r="H264" s="386"/>
    </row>
    <row r="265" spans="1:8" x14ac:dyDescent="0.25">
      <c r="A265" s="70" t="s">
        <v>88</v>
      </c>
      <c r="B265" s="388"/>
      <c r="C265" s="389"/>
      <c r="D265" s="390"/>
      <c r="E265" s="15" t="s">
        <v>1734</v>
      </c>
      <c r="F265" s="109" t="s">
        <v>1734</v>
      </c>
      <c r="G265" s="386"/>
      <c r="H265" s="386"/>
    </row>
    <row r="266" spans="1:8" x14ac:dyDescent="0.25">
      <c r="A266" s="70" t="s">
        <v>88</v>
      </c>
      <c r="B266" s="388"/>
      <c r="C266" s="389"/>
      <c r="D266" s="390"/>
      <c r="E266" s="15" t="s">
        <v>1735</v>
      </c>
      <c r="F266" s="109" t="s">
        <v>1735</v>
      </c>
      <c r="G266" s="386"/>
      <c r="H266" s="386"/>
    </row>
    <row r="267" spans="1:8" x14ac:dyDescent="0.25">
      <c r="A267" s="70" t="s">
        <v>88</v>
      </c>
      <c r="B267" s="388"/>
      <c r="C267" s="389"/>
      <c r="D267" s="390"/>
      <c r="E267" s="15" t="s">
        <v>1736</v>
      </c>
      <c r="F267" s="109" t="s">
        <v>1736</v>
      </c>
      <c r="G267" s="386"/>
      <c r="H267" s="386"/>
    </row>
    <row r="268" spans="1:8" x14ac:dyDescent="0.25">
      <c r="A268" s="70" t="s">
        <v>88</v>
      </c>
      <c r="B268" s="388"/>
      <c r="C268" s="389"/>
      <c r="D268" s="390"/>
      <c r="E268" s="15" t="s">
        <v>1737</v>
      </c>
      <c r="F268" s="109" t="s">
        <v>1737</v>
      </c>
      <c r="G268" s="386"/>
      <c r="H268" s="386"/>
    </row>
    <row r="269" spans="1:8" x14ac:dyDescent="0.25">
      <c r="A269" s="70" t="s">
        <v>88</v>
      </c>
      <c r="B269" s="388"/>
      <c r="C269" s="389"/>
      <c r="D269" s="390"/>
      <c r="E269" s="15" t="s">
        <v>1738</v>
      </c>
      <c r="F269" s="109" t="s">
        <v>1738</v>
      </c>
      <c r="G269" s="386"/>
      <c r="H269" s="386"/>
    </row>
    <row r="270" spans="1:8" x14ac:dyDescent="0.25">
      <c r="A270" s="70" t="s">
        <v>88</v>
      </c>
      <c r="B270" s="388"/>
      <c r="C270" s="389"/>
      <c r="D270" s="390"/>
      <c r="E270" s="15" t="s">
        <v>1739</v>
      </c>
      <c r="F270" s="109" t="s">
        <v>1739</v>
      </c>
      <c r="G270" s="386"/>
      <c r="H270" s="386"/>
    </row>
    <row r="271" spans="1:8" x14ac:dyDescent="0.25">
      <c r="A271" s="70" t="s">
        <v>88</v>
      </c>
      <c r="B271" s="388"/>
      <c r="C271" s="389"/>
      <c r="D271" s="390"/>
      <c r="E271" s="15" t="s">
        <v>1740</v>
      </c>
      <c r="F271" s="109" t="s">
        <v>1740</v>
      </c>
      <c r="G271" s="386"/>
      <c r="H271" s="386"/>
    </row>
    <row r="272" spans="1:8" x14ac:dyDescent="0.25">
      <c r="A272" s="70" t="s">
        <v>88</v>
      </c>
      <c r="B272" s="388"/>
      <c r="C272" s="389"/>
      <c r="D272" s="390"/>
      <c r="E272" s="15" t="s">
        <v>1741</v>
      </c>
      <c r="F272" s="109" t="s">
        <v>1741</v>
      </c>
      <c r="G272" s="386"/>
      <c r="H272" s="386"/>
    </row>
    <row r="273" spans="1:8" x14ac:dyDescent="0.25">
      <c r="A273" s="70" t="s">
        <v>88</v>
      </c>
      <c r="B273" s="388"/>
      <c r="C273" s="389"/>
      <c r="D273" s="390"/>
      <c r="E273" s="15" t="s">
        <v>1742</v>
      </c>
      <c r="F273" s="109" t="s">
        <v>1742</v>
      </c>
      <c r="G273" s="386"/>
      <c r="H273" s="386"/>
    </row>
    <row r="274" spans="1:8" x14ac:dyDescent="0.25">
      <c r="A274" s="70" t="s">
        <v>88</v>
      </c>
      <c r="B274" s="388"/>
      <c r="C274" s="389"/>
      <c r="D274" s="390"/>
      <c r="E274" s="15" t="s">
        <v>1743</v>
      </c>
      <c r="F274" s="109" t="s">
        <v>1743</v>
      </c>
      <c r="G274" s="386"/>
      <c r="H274" s="386"/>
    </row>
    <row r="275" spans="1:8" x14ac:dyDescent="0.25">
      <c r="A275" s="70" t="s">
        <v>88</v>
      </c>
      <c r="B275" s="388"/>
      <c r="C275" s="389"/>
      <c r="D275" s="390"/>
      <c r="E275" s="15" t="s">
        <v>1744</v>
      </c>
      <c r="F275" s="109" t="s">
        <v>1744</v>
      </c>
      <c r="G275" s="386"/>
      <c r="H275" s="386"/>
    </row>
    <row r="276" spans="1:8" x14ac:dyDescent="0.25">
      <c r="A276" s="70" t="s">
        <v>88</v>
      </c>
      <c r="B276" s="388"/>
      <c r="C276" s="389"/>
      <c r="D276" s="390"/>
      <c r="E276" s="15" t="s">
        <v>1745</v>
      </c>
      <c r="F276" s="109" t="s">
        <v>1745</v>
      </c>
      <c r="G276" s="386"/>
      <c r="H276" s="386"/>
    </row>
    <row r="277" spans="1:8" x14ac:dyDescent="0.25">
      <c r="A277" s="70" t="s">
        <v>88</v>
      </c>
      <c r="B277" s="388"/>
      <c r="C277" s="389"/>
      <c r="D277" s="390"/>
      <c r="E277" s="15" t="s">
        <v>1746</v>
      </c>
      <c r="F277" s="109" t="s">
        <v>1746</v>
      </c>
      <c r="G277" s="386"/>
      <c r="H277" s="386"/>
    </row>
    <row r="278" spans="1:8" x14ac:dyDescent="0.25">
      <c r="A278" s="70" t="s">
        <v>88</v>
      </c>
      <c r="B278" s="388"/>
      <c r="C278" s="389"/>
      <c r="D278" s="390"/>
      <c r="E278" s="15" t="s">
        <v>1747</v>
      </c>
      <c r="F278" s="109" t="s">
        <v>1747</v>
      </c>
      <c r="G278" s="386"/>
      <c r="H278" s="386"/>
    </row>
    <row r="279" spans="1:8" x14ac:dyDescent="0.25">
      <c r="A279" s="70" t="s">
        <v>88</v>
      </c>
      <c r="B279" s="388"/>
      <c r="C279" s="389"/>
      <c r="D279" s="390"/>
      <c r="E279" s="15" t="s">
        <v>1748</v>
      </c>
      <c r="F279" s="109" t="s">
        <v>1748</v>
      </c>
      <c r="G279" s="386"/>
      <c r="H279" s="386"/>
    </row>
    <row r="280" spans="1:8" x14ac:dyDescent="0.25">
      <c r="A280" s="70" t="s">
        <v>88</v>
      </c>
      <c r="B280" s="388"/>
      <c r="C280" s="389"/>
      <c r="D280" s="390"/>
      <c r="E280" s="15" t="s">
        <v>1749</v>
      </c>
      <c r="F280" s="109" t="s">
        <v>1749</v>
      </c>
      <c r="G280" s="386"/>
      <c r="H280" s="386"/>
    </row>
    <row r="281" spans="1:8" x14ac:dyDescent="0.25">
      <c r="A281" s="70" t="s">
        <v>88</v>
      </c>
      <c r="B281" s="388"/>
      <c r="C281" s="389"/>
      <c r="D281" s="390"/>
      <c r="E281" s="15" t="s">
        <v>1750</v>
      </c>
      <c r="F281" s="109" t="s">
        <v>1750</v>
      </c>
      <c r="G281" s="386"/>
      <c r="H281" s="386"/>
    </row>
    <row r="282" spans="1:8" x14ac:dyDescent="0.25">
      <c r="A282" s="70" t="s">
        <v>88</v>
      </c>
      <c r="B282" s="388"/>
      <c r="C282" s="389"/>
      <c r="D282" s="390"/>
      <c r="E282" s="15" t="s">
        <v>1751</v>
      </c>
      <c r="F282" s="109" t="s">
        <v>1751</v>
      </c>
      <c r="G282" s="386"/>
      <c r="H282" s="386"/>
    </row>
    <row r="283" spans="1:8" x14ac:dyDescent="0.25">
      <c r="A283" s="70" t="s">
        <v>88</v>
      </c>
      <c r="B283" s="388"/>
      <c r="C283" s="389"/>
      <c r="D283" s="390"/>
      <c r="E283" s="15" t="s">
        <v>1752</v>
      </c>
      <c r="F283" s="109" t="s">
        <v>1752</v>
      </c>
      <c r="G283" s="386"/>
      <c r="H283" s="386"/>
    </row>
    <row r="284" spans="1:8" x14ac:dyDescent="0.25">
      <c r="A284" s="70" t="s">
        <v>88</v>
      </c>
      <c r="B284" s="388"/>
      <c r="C284" s="389"/>
      <c r="D284" s="390"/>
      <c r="E284" s="15" t="s">
        <v>1753</v>
      </c>
      <c r="F284" s="109" t="s">
        <v>1753</v>
      </c>
      <c r="G284" s="386"/>
      <c r="H284" s="386"/>
    </row>
    <row r="285" spans="1:8" x14ac:dyDescent="0.25">
      <c r="A285" s="70" t="s">
        <v>88</v>
      </c>
      <c r="B285" s="388"/>
      <c r="C285" s="389"/>
      <c r="D285" s="390"/>
      <c r="E285" s="116" t="s">
        <v>1754</v>
      </c>
      <c r="F285" s="235" t="s">
        <v>1754</v>
      </c>
      <c r="G285" s="386"/>
      <c r="H285" s="386"/>
    </row>
    <row r="286" spans="1:8" ht="14.25" customHeight="1" x14ac:dyDescent="0.25">
      <c r="A286" s="70" t="s">
        <v>88</v>
      </c>
      <c r="B286" s="388" t="s">
        <v>87</v>
      </c>
      <c r="C286" s="389" t="s">
        <v>466</v>
      </c>
      <c r="D286" s="390" t="s">
        <v>465</v>
      </c>
      <c r="E286" s="15" t="s">
        <v>1755</v>
      </c>
      <c r="F286" s="109" t="s">
        <v>1755</v>
      </c>
      <c r="G286" s="385" t="s">
        <v>904</v>
      </c>
      <c r="H286" s="386" t="s">
        <v>1490</v>
      </c>
    </row>
    <row r="287" spans="1:8" x14ac:dyDescent="0.25">
      <c r="A287" s="70" t="s">
        <v>88</v>
      </c>
      <c r="B287" s="388"/>
      <c r="C287" s="389"/>
      <c r="D287" s="390"/>
      <c r="E287" s="15" t="s">
        <v>1756</v>
      </c>
      <c r="F287" s="109" t="s">
        <v>1756</v>
      </c>
      <c r="G287" s="385"/>
      <c r="H287" s="386"/>
    </row>
    <row r="288" spans="1:8" x14ac:dyDescent="0.25">
      <c r="A288" s="70" t="s">
        <v>88</v>
      </c>
      <c r="B288" s="388"/>
      <c r="C288" s="389"/>
      <c r="D288" s="390"/>
      <c r="E288" s="15" t="s">
        <v>1757</v>
      </c>
      <c r="F288" s="109" t="s">
        <v>1757</v>
      </c>
      <c r="G288" s="385"/>
      <c r="H288" s="386"/>
    </row>
    <row r="289" spans="1:8" x14ac:dyDescent="0.25">
      <c r="A289" s="70" t="s">
        <v>88</v>
      </c>
      <c r="B289" s="388"/>
      <c r="C289" s="389"/>
      <c r="D289" s="390"/>
      <c r="E289" s="15" t="s">
        <v>1758</v>
      </c>
      <c r="F289" s="109" t="s">
        <v>1758</v>
      </c>
      <c r="G289" s="385"/>
      <c r="H289" s="386"/>
    </row>
    <row r="290" spans="1:8" x14ac:dyDescent="0.25">
      <c r="A290" s="70" t="s">
        <v>88</v>
      </c>
      <c r="B290" s="388"/>
      <c r="C290" s="389"/>
      <c r="D290" s="390"/>
      <c r="E290" s="15" t="s">
        <v>1759</v>
      </c>
      <c r="F290" s="109" t="s">
        <v>1759</v>
      </c>
      <c r="G290" s="385"/>
      <c r="H290" s="386"/>
    </row>
    <row r="291" spans="1:8" x14ac:dyDescent="0.25">
      <c r="A291" s="70" t="s">
        <v>88</v>
      </c>
      <c r="B291" s="388"/>
      <c r="C291" s="389"/>
      <c r="D291" s="390"/>
      <c r="E291" s="15" t="s">
        <v>1760</v>
      </c>
      <c r="F291" s="109" t="s">
        <v>1760</v>
      </c>
      <c r="G291" s="385"/>
      <c r="H291" s="386"/>
    </row>
    <row r="292" spans="1:8" x14ac:dyDescent="0.25">
      <c r="A292" s="70" t="s">
        <v>88</v>
      </c>
      <c r="B292" s="388"/>
      <c r="C292" s="389"/>
      <c r="D292" s="390"/>
      <c r="E292" s="15" t="s">
        <v>1761</v>
      </c>
      <c r="F292" s="109" t="s">
        <v>1761</v>
      </c>
      <c r="G292" s="385"/>
      <c r="H292" s="386"/>
    </row>
    <row r="293" spans="1:8" x14ac:dyDescent="0.25">
      <c r="A293" s="70" t="s">
        <v>88</v>
      </c>
      <c r="B293" s="388"/>
      <c r="C293" s="389"/>
      <c r="D293" s="390"/>
      <c r="E293" s="116" t="s">
        <v>1511</v>
      </c>
      <c r="F293" s="235" t="s">
        <v>1511</v>
      </c>
      <c r="G293" s="385"/>
      <c r="H293" s="386"/>
    </row>
    <row r="294" spans="1:8" ht="14.25" customHeight="1" x14ac:dyDescent="0.25">
      <c r="A294" s="70" t="s">
        <v>88</v>
      </c>
      <c r="B294" s="376" t="s">
        <v>87</v>
      </c>
      <c r="C294" s="377" t="s">
        <v>131</v>
      </c>
      <c r="D294" s="378" t="s">
        <v>275</v>
      </c>
      <c r="E294" s="15" t="s">
        <v>1552</v>
      </c>
      <c r="F294" s="109" t="s">
        <v>1552</v>
      </c>
      <c r="G294" s="385" t="s">
        <v>904</v>
      </c>
      <c r="H294" s="386" t="s">
        <v>1490</v>
      </c>
    </row>
    <row r="295" spans="1:8" x14ac:dyDescent="0.25">
      <c r="A295" s="70" t="s">
        <v>88</v>
      </c>
      <c r="B295" s="376"/>
      <c r="C295" s="377"/>
      <c r="D295" s="378"/>
      <c r="E295" s="15" t="s">
        <v>1762</v>
      </c>
      <c r="F295" s="109" t="s">
        <v>1762</v>
      </c>
      <c r="G295" s="385"/>
      <c r="H295" s="386"/>
    </row>
    <row r="296" spans="1:8" x14ac:dyDescent="0.25">
      <c r="A296" s="70" t="s">
        <v>75</v>
      </c>
      <c r="B296" s="164" t="s">
        <v>74</v>
      </c>
      <c r="C296" s="348" t="s">
        <v>911</v>
      </c>
      <c r="D296" s="70" t="s">
        <v>160</v>
      </c>
      <c r="E296" s="375" t="s">
        <v>1487</v>
      </c>
      <c r="F296" s="375"/>
      <c r="G296" s="310" t="s">
        <v>1488</v>
      </c>
      <c r="H296" s="310" t="s">
        <v>1488</v>
      </c>
    </row>
    <row r="297" spans="1:8" ht="14.25" customHeight="1" x14ac:dyDescent="0.25">
      <c r="A297" s="70" t="s">
        <v>75</v>
      </c>
      <c r="B297" s="376" t="s">
        <v>74</v>
      </c>
      <c r="C297" s="377" t="s">
        <v>131</v>
      </c>
      <c r="D297" s="378" t="s">
        <v>275</v>
      </c>
      <c r="E297" s="15" t="s">
        <v>1763</v>
      </c>
      <c r="F297" s="109" t="s">
        <v>1763</v>
      </c>
      <c r="G297" s="391" t="s">
        <v>904</v>
      </c>
      <c r="H297" s="383" t="s">
        <v>1490</v>
      </c>
    </row>
    <row r="298" spans="1:8" x14ac:dyDescent="0.25">
      <c r="A298" s="70" t="s">
        <v>75</v>
      </c>
      <c r="B298" s="376"/>
      <c r="C298" s="377"/>
      <c r="D298" s="378"/>
      <c r="E298" s="15" t="s">
        <v>1764</v>
      </c>
      <c r="F298" s="109" t="s">
        <v>1764</v>
      </c>
      <c r="G298" s="391"/>
      <c r="H298" s="383"/>
    </row>
    <row r="299" spans="1:8" x14ac:dyDescent="0.25">
      <c r="A299" s="70" t="s">
        <v>75</v>
      </c>
      <c r="B299" s="376"/>
      <c r="C299" s="377"/>
      <c r="D299" s="378"/>
      <c r="E299" s="15" t="s">
        <v>1765</v>
      </c>
      <c r="F299" s="109" t="s">
        <v>1765</v>
      </c>
      <c r="G299" s="391"/>
      <c r="H299" s="383"/>
    </row>
    <row r="300" spans="1:8" x14ac:dyDescent="0.25">
      <c r="A300" s="70" t="s">
        <v>75</v>
      </c>
      <c r="B300" s="376"/>
      <c r="C300" s="377"/>
      <c r="D300" s="378"/>
      <c r="E300" s="15" t="s">
        <v>1766</v>
      </c>
      <c r="F300" s="109" t="s">
        <v>1766</v>
      </c>
      <c r="G300" s="391"/>
      <c r="H300" s="383"/>
    </row>
    <row r="301" spans="1:8" x14ac:dyDescent="0.25">
      <c r="A301" s="70" t="s">
        <v>78</v>
      </c>
      <c r="B301" s="164" t="s">
        <v>77</v>
      </c>
      <c r="C301" s="355" t="s">
        <v>911</v>
      </c>
      <c r="D301" s="70" t="s">
        <v>160</v>
      </c>
      <c r="E301" s="375" t="s">
        <v>1487</v>
      </c>
      <c r="F301" s="375"/>
      <c r="G301" s="310" t="s">
        <v>1488</v>
      </c>
      <c r="H301" s="310" t="s">
        <v>1488</v>
      </c>
    </row>
    <row r="302" spans="1:8" ht="14.25" customHeight="1" x14ac:dyDescent="0.25">
      <c r="A302" s="70" t="s">
        <v>78</v>
      </c>
      <c r="B302" s="376" t="s">
        <v>77</v>
      </c>
      <c r="C302" s="377" t="s">
        <v>1767</v>
      </c>
      <c r="D302" s="378" t="s">
        <v>300</v>
      </c>
      <c r="E302" s="15" t="s">
        <v>1572</v>
      </c>
      <c r="F302" s="15" t="s">
        <v>1572</v>
      </c>
      <c r="G302" s="391" t="s">
        <v>904</v>
      </c>
      <c r="H302" s="383" t="s">
        <v>1490</v>
      </c>
    </row>
    <row r="303" spans="1:8" x14ac:dyDescent="0.25">
      <c r="A303" s="70" t="s">
        <v>78</v>
      </c>
      <c r="B303" s="376"/>
      <c r="C303" s="377"/>
      <c r="D303" s="378"/>
      <c r="E303" s="15" t="s">
        <v>1768</v>
      </c>
      <c r="F303" s="15" t="s">
        <v>1768</v>
      </c>
      <c r="G303" s="391"/>
      <c r="H303" s="383"/>
    </row>
  </sheetData>
  <autoFilter ref="A1:H303" xr:uid="{00000000-0009-0000-0000-00000E000000}"/>
  <mergeCells count="102">
    <mergeCell ref="E296:F296"/>
    <mergeCell ref="B297:B300"/>
    <mergeCell ref="C297:C300"/>
    <mergeCell ref="D297:D300"/>
    <mergeCell ref="G297:G300"/>
    <mergeCell ref="H297:H300"/>
    <mergeCell ref="E301:F301"/>
    <mergeCell ref="B302:B303"/>
    <mergeCell ref="C302:C303"/>
    <mergeCell ref="D302:D303"/>
    <mergeCell ref="G302:G303"/>
    <mergeCell ref="H302:H303"/>
    <mergeCell ref="B286:B293"/>
    <mergeCell ref="C286:C293"/>
    <mergeCell ref="D286:D293"/>
    <mergeCell ref="G286:G293"/>
    <mergeCell ref="H286:H293"/>
    <mergeCell ref="B294:B295"/>
    <mergeCell ref="C294:C295"/>
    <mergeCell ref="D294:D295"/>
    <mergeCell ref="G294:G295"/>
    <mergeCell ref="H294:H295"/>
    <mergeCell ref="B99:B107"/>
    <mergeCell ref="C99:C107"/>
    <mergeCell ref="D99:D107"/>
    <mergeCell ref="G99:G107"/>
    <mergeCell ref="H99:H107"/>
    <mergeCell ref="B108:B285"/>
    <mergeCell ref="C108:C285"/>
    <mergeCell ref="D108:D285"/>
    <mergeCell ref="G108:G285"/>
    <mergeCell ref="H108:H285"/>
    <mergeCell ref="E91:F91"/>
    <mergeCell ref="E92:F92"/>
    <mergeCell ref="E93:F93"/>
    <mergeCell ref="B94:B97"/>
    <mergeCell ref="C94:C97"/>
    <mergeCell ref="D94:D97"/>
    <mergeCell ref="G94:G97"/>
    <mergeCell ref="H94:H97"/>
    <mergeCell ref="E98:F98"/>
    <mergeCell ref="B87:B88"/>
    <mergeCell ref="C87:C88"/>
    <mergeCell ref="D87:D88"/>
    <mergeCell ref="G87:G88"/>
    <mergeCell ref="H87:H88"/>
    <mergeCell ref="B89:B90"/>
    <mergeCell ref="C89:C90"/>
    <mergeCell ref="D89:D90"/>
    <mergeCell ref="G89:G90"/>
    <mergeCell ref="H89:H90"/>
    <mergeCell ref="E75:F75"/>
    <mergeCell ref="B76:B83"/>
    <mergeCell ref="C76:C83"/>
    <mergeCell ref="D76:D83"/>
    <mergeCell ref="G76:G83"/>
    <mergeCell ref="H76:H83"/>
    <mergeCell ref="B84:B86"/>
    <mergeCell ref="C84:C86"/>
    <mergeCell ref="D84:D86"/>
    <mergeCell ref="G84:G86"/>
    <mergeCell ref="H84:H86"/>
    <mergeCell ref="B66:B69"/>
    <mergeCell ref="C66:C69"/>
    <mergeCell ref="D66:D69"/>
    <mergeCell ref="G66:G69"/>
    <mergeCell ref="H66:H69"/>
    <mergeCell ref="B70:B74"/>
    <mergeCell ref="C70:C74"/>
    <mergeCell ref="D70:D74"/>
    <mergeCell ref="G70:G74"/>
    <mergeCell ref="H70:H74"/>
    <mergeCell ref="E59:F59"/>
    <mergeCell ref="B60:B63"/>
    <mergeCell ref="C60:C63"/>
    <mergeCell ref="D60:D63"/>
    <mergeCell ref="G60:G63"/>
    <mergeCell ref="H60:H63"/>
    <mergeCell ref="B64:B65"/>
    <mergeCell ref="C64:C65"/>
    <mergeCell ref="D64:D65"/>
    <mergeCell ref="G64:G65"/>
    <mergeCell ref="H64:H65"/>
    <mergeCell ref="B9:B37"/>
    <mergeCell ref="C9:C37"/>
    <mergeCell ref="D9:D37"/>
    <mergeCell ref="G9:G37"/>
    <mergeCell ref="H9:H37"/>
    <mergeCell ref="B38:B58"/>
    <mergeCell ref="C38:C58"/>
    <mergeCell ref="D38:D58"/>
    <mergeCell ref="G38:G58"/>
    <mergeCell ref="H38:H58"/>
    <mergeCell ref="E2:F2"/>
    <mergeCell ref="E3:F3"/>
    <mergeCell ref="B4:B6"/>
    <mergeCell ref="C4:C6"/>
    <mergeCell ref="D4:D6"/>
    <mergeCell ref="G4:G6"/>
    <mergeCell ref="H4:H6"/>
    <mergeCell ref="E7:F7"/>
    <mergeCell ref="E8:F8"/>
  </mergeCell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620"/>
  <sheetViews>
    <sheetView zoomScale="75" zoomScaleNormal="75" workbookViewId="0">
      <pane ySplit="1" topLeftCell="A2" activePane="bottomLeft" state="frozen"/>
      <selection pane="bottomLeft" activeCell="A8" sqref="A8"/>
    </sheetView>
  </sheetViews>
  <sheetFormatPr defaultColWidth="8.5703125" defaultRowHeight="15" x14ac:dyDescent="0.25"/>
  <cols>
    <col min="1" max="1" width="42" style="83" customWidth="1"/>
    <col min="2" max="2" width="30" style="83" customWidth="1"/>
    <col min="3" max="3" width="69.5703125" style="83" customWidth="1"/>
    <col min="4" max="4" width="32" style="83" customWidth="1"/>
    <col min="5" max="6" width="29.85546875" style="83" customWidth="1"/>
    <col min="7" max="7" width="8.5703125" style="83"/>
    <col min="8" max="8" width="15" style="83" customWidth="1"/>
    <col min="9" max="9" width="10.7109375" style="83" customWidth="1"/>
  </cols>
  <sheetData>
    <row r="1" spans="1:9" x14ac:dyDescent="0.25">
      <c r="A1" s="81" t="s">
        <v>126</v>
      </c>
      <c r="B1" s="81" t="s">
        <v>127</v>
      </c>
      <c r="C1" s="81" t="s">
        <v>128</v>
      </c>
      <c r="D1" s="81" t="s">
        <v>129</v>
      </c>
      <c r="E1" s="81" t="s">
        <v>130</v>
      </c>
      <c r="F1" s="81" t="s">
        <v>278</v>
      </c>
      <c r="G1" s="81" t="s">
        <v>1171</v>
      </c>
      <c r="H1" s="81" t="s">
        <v>1769</v>
      </c>
      <c r="I1" s="81" t="s">
        <v>1770</v>
      </c>
    </row>
    <row r="2" spans="1:9" x14ac:dyDescent="0.25">
      <c r="A2" s="83" t="s">
        <v>68</v>
      </c>
      <c r="B2" s="83" t="s">
        <v>69</v>
      </c>
      <c r="C2" s="83" t="s">
        <v>159</v>
      </c>
      <c r="D2" s="83" t="s">
        <v>160</v>
      </c>
      <c r="E2" s="83" t="s">
        <v>1771</v>
      </c>
      <c r="F2" s="83" t="s">
        <v>1584</v>
      </c>
      <c r="G2" s="83" t="s">
        <v>151</v>
      </c>
      <c r="H2" s="83" t="s">
        <v>146</v>
      </c>
    </row>
    <row r="3" spans="1:9" x14ac:dyDescent="0.25">
      <c r="A3" s="83" t="s">
        <v>68</v>
      </c>
      <c r="B3" s="83" t="s">
        <v>69</v>
      </c>
      <c r="C3" s="83" t="s">
        <v>159</v>
      </c>
      <c r="D3" s="83" t="s">
        <v>160</v>
      </c>
      <c r="E3" s="83" t="s">
        <v>1772</v>
      </c>
      <c r="F3" s="83" t="s">
        <v>1628</v>
      </c>
      <c r="G3" s="83" t="s">
        <v>151</v>
      </c>
      <c r="H3" s="83" t="s">
        <v>151</v>
      </c>
    </row>
    <row r="4" spans="1:9" x14ac:dyDescent="0.25">
      <c r="A4" s="83" t="s">
        <v>68</v>
      </c>
      <c r="B4" s="83" t="s">
        <v>69</v>
      </c>
      <c r="C4" s="83" t="s">
        <v>159</v>
      </c>
      <c r="D4" s="83" t="s">
        <v>160</v>
      </c>
      <c r="E4" s="83" t="s">
        <v>1773</v>
      </c>
      <c r="F4" s="83" t="s">
        <v>1603</v>
      </c>
      <c r="G4" s="83" t="s">
        <v>151</v>
      </c>
      <c r="H4" s="83" t="s">
        <v>146</v>
      </c>
    </row>
    <row r="5" spans="1:9" x14ac:dyDescent="0.25">
      <c r="A5" s="83" t="s">
        <v>68</v>
      </c>
      <c r="B5" s="83" t="s">
        <v>69</v>
      </c>
      <c r="C5" s="83" t="s">
        <v>159</v>
      </c>
      <c r="D5" s="83" t="s">
        <v>160</v>
      </c>
      <c r="E5" s="83" t="s">
        <v>1774</v>
      </c>
      <c r="F5" s="83" t="s">
        <v>1617</v>
      </c>
      <c r="G5" s="83" t="s">
        <v>151</v>
      </c>
      <c r="H5" s="83" t="s">
        <v>146</v>
      </c>
    </row>
    <row r="6" spans="1:9" x14ac:dyDescent="0.25">
      <c r="A6" s="83" t="s">
        <v>68</v>
      </c>
      <c r="B6" s="83" t="s">
        <v>69</v>
      </c>
      <c r="C6" s="83" t="s">
        <v>159</v>
      </c>
      <c r="D6" s="83" t="s">
        <v>160</v>
      </c>
      <c r="E6" s="83" t="s">
        <v>1775</v>
      </c>
      <c r="F6" s="83" t="s">
        <v>1619</v>
      </c>
      <c r="G6" s="83" t="s">
        <v>151</v>
      </c>
      <c r="H6" s="83" t="s">
        <v>146</v>
      </c>
    </row>
    <row r="7" spans="1:9" x14ac:dyDescent="0.25">
      <c r="A7" s="83" t="s">
        <v>68</v>
      </c>
      <c r="B7" s="83" t="s">
        <v>69</v>
      </c>
      <c r="C7" s="83" t="s">
        <v>159</v>
      </c>
      <c r="D7" s="83" t="s">
        <v>160</v>
      </c>
      <c r="E7" s="83" t="s">
        <v>1776</v>
      </c>
      <c r="F7" s="83" t="s">
        <v>1625</v>
      </c>
      <c r="G7" s="83" t="s">
        <v>151</v>
      </c>
      <c r="H7" s="83" t="s">
        <v>146</v>
      </c>
    </row>
    <row r="8" spans="1:9" x14ac:dyDescent="0.25">
      <c r="A8" s="83" t="s">
        <v>68</v>
      </c>
      <c r="B8" s="83" t="s">
        <v>69</v>
      </c>
      <c r="C8" s="83" t="s">
        <v>159</v>
      </c>
      <c r="D8" s="83" t="s">
        <v>160</v>
      </c>
      <c r="E8" s="83" t="s">
        <v>1777</v>
      </c>
      <c r="F8" s="83" t="s">
        <v>1636</v>
      </c>
      <c r="G8" s="83" t="s">
        <v>151</v>
      </c>
      <c r="H8" s="83" t="s">
        <v>146</v>
      </c>
    </row>
    <row r="9" spans="1:9" x14ac:dyDescent="0.25">
      <c r="A9" s="83" t="s">
        <v>68</v>
      </c>
      <c r="B9" s="83" t="s">
        <v>69</v>
      </c>
      <c r="C9" s="83" t="s">
        <v>159</v>
      </c>
      <c r="D9" s="83" t="s">
        <v>160</v>
      </c>
      <c r="E9" s="83" t="s">
        <v>1778</v>
      </c>
      <c r="F9" s="83" t="s">
        <v>1640</v>
      </c>
      <c r="G9" s="83" t="s">
        <v>151</v>
      </c>
      <c r="H9" s="83" t="s">
        <v>146</v>
      </c>
    </row>
    <row r="10" spans="1:9" x14ac:dyDescent="0.25">
      <c r="A10" s="83" t="s">
        <v>68</v>
      </c>
      <c r="B10" s="83" t="s">
        <v>69</v>
      </c>
      <c r="C10" s="83" t="s">
        <v>159</v>
      </c>
      <c r="D10" s="83" t="s">
        <v>160</v>
      </c>
      <c r="E10" s="83" t="s">
        <v>1779</v>
      </c>
      <c r="F10" s="83" t="s">
        <v>1642</v>
      </c>
      <c r="G10" s="83" t="s">
        <v>151</v>
      </c>
      <c r="H10" s="83" t="s">
        <v>146</v>
      </c>
    </row>
    <row r="11" spans="1:9" x14ac:dyDescent="0.25">
      <c r="A11" s="83" t="s">
        <v>68</v>
      </c>
      <c r="B11" s="83" t="s">
        <v>69</v>
      </c>
      <c r="C11" s="83" t="s">
        <v>159</v>
      </c>
      <c r="D11" s="83" t="s">
        <v>160</v>
      </c>
      <c r="E11" s="83" t="s">
        <v>1780</v>
      </c>
      <c r="F11" s="83" t="s">
        <v>1649</v>
      </c>
      <c r="G11" s="83" t="s">
        <v>151</v>
      </c>
      <c r="H11" s="83" t="s">
        <v>146</v>
      </c>
    </row>
    <row r="12" spans="1:9" x14ac:dyDescent="0.25">
      <c r="A12" s="83" t="s">
        <v>68</v>
      </c>
      <c r="B12" s="83" t="s">
        <v>69</v>
      </c>
      <c r="C12" s="83" t="s">
        <v>159</v>
      </c>
      <c r="D12" s="83" t="s">
        <v>160</v>
      </c>
      <c r="E12" s="83" t="s">
        <v>1781</v>
      </c>
      <c r="F12" s="83" t="s">
        <v>1676</v>
      </c>
      <c r="G12" s="83" t="s">
        <v>151</v>
      </c>
      <c r="H12" s="83" t="s">
        <v>146</v>
      </c>
    </row>
    <row r="13" spans="1:9" x14ac:dyDescent="0.25">
      <c r="A13" s="83" t="s">
        <v>68</v>
      </c>
      <c r="B13" s="83" t="s">
        <v>69</v>
      </c>
      <c r="C13" s="83" t="s">
        <v>159</v>
      </c>
      <c r="D13" s="83" t="s">
        <v>160</v>
      </c>
      <c r="E13" s="83" t="s">
        <v>1782</v>
      </c>
      <c r="F13" s="83" t="s">
        <v>1665</v>
      </c>
      <c r="G13" s="83" t="s">
        <v>151</v>
      </c>
      <c r="H13" s="83" t="s">
        <v>146</v>
      </c>
    </row>
    <row r="14" spans="1:9" x14ac:dyDescent="0.25">
      <c r="A14" s="83" t="s">
        <v>68</v>
      </c>
      <c r="B14" s="83" t="s">
        <v>69</v>
      </c>
      <c r="C14" s="83" t="s">
        <v>159</v>
      </c>
      <c r="D14" s="83" t="s">
        <v>160</v>
      </c>
      <c r="E14" s="83" t="s">
        <v>1783</v>
      </c>
      <c r="F14" s="83" t="s">
        <v>1685</v>
      </c>
      <c r="G14" s="83" t="s">
        <v>151</v>
      </c>
      <c r="H14" s="83" t="s">
        <v>146</v>
      </c>
    </row>
    <row r="15" spans="1:9" x14ac:dyDescent="0.25">
      <c r="A15" s="83" t="s">
        <v>68</v>
      </c>
      <c r="B15" s="83" t="s">
        <v>69</v>
      </c>
      <c r="C15" s="83" t="s">
        <v>159</v>
      </c>
      <c r="D15" s="83" t="s">
        <v>160</v>
      </c>
      <c r="E15" s="83" t="s">
        <v>1784</v>
      </c>
      <c r="F15" s="83" t="s">
        <v>1683</v>
      </c>
      <c r="G15" s="83" t="s">
        <v>151</v>
      </c>
      <c r="H15" s="83" t="s">
        <v>146</v>
      </c>
    </row>
    <row r="16" spans="1:9" x14ac:dyDescent="0.25">
      <c r="A16" s="83" t="s">
        <v>68</v>
      </c>
      <c r="B16" s="83" t="s">
        <v>69</v>
      </c>
      <c r="C16" s="83" t="s">
        <v>159</v>
      </c>
      <c r="D16" s="83" t="s">
        <v>160</v>
      </c>
      <c r="E16" s="83" t="s">
        <v>1785</v>
      </c>
      <c r="F16" s="83" t="s">
        <v>1692</v>
      </c>
      <c r="G16" s="83" t="s">
        <v>151</v>
      </c>
      <c r="H16" s="83" t="s">
        <v>146</v>
      </c>
    </row>
    <row r="17" spans="1:8" x14ac:dyDescent="0.25">
      <c r="A17" s="83" t="s">
        <v>68</v>
      </c>
      <c r="B17" s="83" t="s">
        <v>69</v>
      </c>
      <c r="C17" s="83" t="s">
        <v>159</v>
      </c>
      <c r="D17" s="83" t="s">
        <v>160</v>
      </c>
      <c r="E17" s="83" t="s">
        <v>1786</v>
      </c>
      <c r="F17" s="83" t="s">
        <v>1694</v>
      </c>
      <c r="G17" s="83" t="s">
        <v>151</v>
      </c>
      <c r="H17" s="83" t="s">
        <v>146</v>
      </c>
    </row>
    <row r="18" spans="1:8" x14ac:dyDescent="0.25">
      <c r="A18" s="83" t="s">
        <v>68</v>
      </c>
      <c r="B18" s="83" t="s">
        <v>69</v>
      </c>
      <c r="C18" s="83" t="s">
        <v>159</v>
      </c>
      <c r="D18" s="83" t="s">
        <v>160</v>
      </c>
      <c r="E18" s="83" t="s">
        <v>1787</v>
      </c>
      <c r="F18" s="83" t="s">
        <v>1699</v>
      </c>
      <c r="G18" s="83" t="s">
        <v>151</v>
      </c>
      <c r="H18" s="83" t="s">
        <v>146</v>
      </c>
    </row>
    <row r="19" spans="1:8" x14ac:dyDescent="0.25">
      <c r="A19" s="83" t="s">
        <v>68</v>
      </c>
      <c r="B19" s="83" t="s">
        <v>69</v>
      </c>
      <c r="C19" s="83" t="s">
        <v>159</v>
      </c>
      <c r="D19" s="83" t="s">
        <v>160</v>
      </c>
      <c r="E19" s="83" t="s">
        <v>1788</v>
      </c>
      <c r="F19" s="83" t="s">
        <v>1704</v>
      </c>
      <c r="G19" s="83" t="s">
        <v>151</v>
      </c>
      <c r="H19" s="83" t="s">
        <v>146</v>
      </c>
    </row>
    <row r="20" spans="1:8" x14ac:dyDescent="0.25">
      <c r="A20" s="83" t="s">
        <v>68</v>
      </c>
      <c r="B20" s="83" t="s">
        <v>69</v>
      </c>
      <c r="C20" s="83" t="s">
        <v>159</v>
      </c>
      <c r="D20" s="83" t="s">
        <v>160</v>
      </c>
      <c r="E20" s="83" t="s">
        <v>1789</v>
      </c>
      <c r="F20" s="83" t="s">
        <v>1752</v>
      </c>
      <c r="G20" s="83" t="s">
        <v>151</v>
      </c>
      <c r="H20" s="83" t="s">
        <v>146</v>
      </c>
    </row>
    <row r="21" spans="1:8" x14ac:dyDescent="0.25">
      <c r="A21" s="83" t="s">
        <v>68</v>
      </c>
      <c r="B21" s="83" t="s">
        <v>69</v>
      </c>
      <c r="C21" s="83" t="s">
        <v>159</v>
      </c>
      <c r="D21" s="83" t="s">
        <v>160</v>
      </c>
      <c r="E21" s="83" t="s">
        <v>1790</v>
      </c>
      <c r="F21" s="83" t="s">
        <v>1703</v>
      </c>
      <c r="G21" s="83" t="s">
        <v>151</v>
      </c>
      <c r="H21" s="83" t="s">
        <v>146</v>
      </c>
    </row>
    <row r="22" spans="1:8" x14ac:dyDescent="0.25">
      <c r="A22" s="83" t="s">
        <v>68</v>
      </c>
      <c r="B22" s="83" t="s">
        <v>69</v>
      </c>
      <c r="C22" s="83" t="s">
        <v>159</v>
      </c>
      <c r="D22" s="83" t="s">
        <v>160</v>
      </c>
      <c r="E22" s="83" t="s">
        <v>1791</v>
      </c>
      <c r="F22" s="83" t="s">
        <v>1606</v>
      </c>
      <c r="G22" s="83" t="s">
        <v>151</v>
      </c>
      <c r="H22" s="83" t="s">
        <v>146</v>
      </c>
    </row>
    <row r="23" spans="1:8" x14ac:dyDescent="0.25">
      <c r="A23" s="83" t="s">
        <v>68</v>
      </c>
      <c r="B23" s="83" t="s">
        <v>69</v>
      </c>
      <c r="C23" s="83" t="s">
        <v>159</v>
      </c>
      <c r="D23" s="83" t="s">
        <v>160</v>
      </c>
      <c r="E23" s="83" t="s">
        <v>1792</v>
      </c>
      <c r="F23" s="83" t="s">
        <v>1714</v>
      </c>
      <c r="G23" s="83" t="s">
        <v>151</v>
      </c>
      <c r="H23" s="83" t="s">
        <v>146</v>
      </c>
    </row>
    <row r="24" spans="1:8" x14ac:dyDescent="0.25">
      <c r="A24" s="83" t="s">
        <v>68</v>
      </c>
      <c r="B24" s="83" t="s">
        <v>69</v>
      </c>
      <c r="C24" s="83" t="s">
        <v>159</v>
      </c>
      <c r="D24" s="83" t="s">
        <v>160</v>
      </c>
      <c r="E24" s="83" t="s">
        <v>1793</v>
      </c>
      <c r="F24" s="83" t="s">
        <v>1719</v>
      </c>
      <c r="G24" s="83" t="s">
        <v>151</v>
      </c>
      <c r="H24" s="83" t="s">
        <v>146</v>
      </c>
    </row>
    <row r="25" spans="1:8" x14ac:dyDescent="0.25">
      <c r="A25" s="83" t="s">
        <v>68</v>
      </c>
      <c r="B25" s="83" t="s">
        <v>69</v>
      </c>
      <c r="C25" s="83" t="s">
        <v>159</v>
      </c>
      <c r="D25" s="83" t="s">
        <v>160</v>
      </c>
      <c r="E25" s="83" t="s">
        <v>1794</v>
      </c>
      <c r="F25" s="83" t="s">
        <v>1725</v>
      </c>
      <c r="G25" s="83" t="s">
        <v>151</v>
      </c>
      <c r="H25" s="83" t="s">
        <v>146</v>
      </c>
    </row>
    <row r="26" spans="1:8" x14ac:dyDescent="0.25">
      <c r="A26" s="83" t="s">
        <v>68</v>
      </c>
      <c r="B26" s="83" t="s">
        <v>69</v>
      </c>
      <c r="C26" s="83" t="s">
        <v>159</v>
      </c>
      <c r="D26" s="83" t="s">
        <v>160</v>
      </c>
      <c r="E26" s="83" t="s">
        <v>1795</v>
      </c>
      <c r="F26" s="83" t="s">
        <v>1577</v>
      </c>
      <c r="G26" s="83" t="s">
        <v>151</v>
      </c>
      <c r="H26" s="83" t="s">
        <v>146</v>
      </c>
    </row>
    <row r="27" spans="1:8" x14ac:dyDescent="0.25">
      <c r="A27" s="83" t="s">
        <v>68</v>
      </c>
      <c r="B27" s="83" t="s">
        <v>69</v>
      </c>
      <c r="C27" s="83" t="s">
        <v>187</v>
      </c>
      <c r="D27" s="83" t="s">
        <v>188</v>
      </c>
      <c r="E27" s="83" t="s">
        <v>1796</v>
      </c>
      <c r="F27" s="83" t="s">
        <v>1796</v>
      </c>
      <c r="G27" s="83" t="s">
        <v>151</v>
      </c>
      <c r="H27" s="83" t="s">
        <v>146</v>
      </c>
    </row>
    <row r="28" spans="1:8" x14ac:dyDescent="0.25">
      <c r="A28" s="83" t="s">
        <v>68</v>
      </c>
      <c r="B28" s="83" t="s">
        <v>69</v>
      </c>
      <c r="C28" s="83" t="s">
        <v>187</v>
      </c>
      <c r="D28" s="83" t="s">
        <v>188</v>
      </c>
      <c r="E28" s="83" t="s">
        <v>1797</v>
      </c>
      <c r="F28" s="83" t="s">
        <v>1797</v>
      </c>
      <c r="G28" s="83" t="s">
        <v>151</v>
      </c>
      <c r="H28" s="83" t="s">
        <v>146</v>
      </c>
    </row>
    <row r="29" spans="1:8" x14ac:dyDescent="0.25">
      <c r="A29" s="83" t="s">
        <v>68</v>
      </c>
      <c r="B29" s="83" t="s">
        <v>69</v>
      </c>
      <c r="C29" s="83" t="s">
        <v>187</v>
      </c>
      <c r="D29" s="83" t="s">
        <v>188</v>
      </c>
      <c r="E29" s="83" t="s">
        <v>1798</v>
      </c>
      <c r="F29" s="83" t="s">
        <v>1798</v>
      </c>
      <c r="G29" s="83" t="s">
        <v>151</v>
      </c>
      <c r="H29" s="83" t="s">
        <v>146</v>
      </c>
    </row>
    <row r="30" spans="1:8" x14ac:dyDescent="0.25">
      <c r="A30" s="83" t="s">
        <v>68</v>
      </c>
      <c r="B30" s="83" t="s">
        <v>69</v>
      </c>
      <c r="C30" s="83" t="s">
        <v>187</v>
      </c>
      <c r="D30" s="83" t="s">
        <v>188</v>
      </c>
      <c r="E30" s="83" t="s">
        <v>1799</v>
      </c>
      <c r="F30" s="83" t="s">
        <v>1800</v>
      </c>
      <c r="G30" s="83" t="s">
        <v>151</v>
      </c>
      <c r="H30" s="83" t="s">
        <v>146</v>
      </c>
    </row>
    <row r="31" spans="1:8" x14ac:dyDescent="0.25">
      <c r="A31" s="83" t="s">
        <v>68</v>
      </c>
      <c r="B31" s="83" t="s">
        <v>69</v>
      </c>
      <c r="C31" s="83" t="s">
        <v>187</v>
      </c>
      <c r="D31" s="83" t="s">
        <v>188</v>
      </c>
      <c r="E31" s="83" t="s">
        <v>1801</v>
      </c>
      <c r="F31" s="83" t="s">
        <v>1802</v>
      </c>
      <c r="G31" s="83" t="s">
        <v>151</v>
      </c>
      <c r="H31" s="83" t="s">
        <v>146</v>
      </c>
    </row>
    <row r="32" spans="1:8" x14ac:dyDescent="0.25">
      <c r="A32" s="83" t="s">
        <v>68</v>
      </c>
      <c r="B32" s="83" t="s">
        <v>69</v>
      </c>
      <c r="C32" s="83" t="s">
        <v>187</v>
      </c>
      <c r="D32" s="83" t="s">
        <v>188</v>
      </c>
      <c r="E32" s="83" t="s">
        <v>1803</v>
      </c>
      <c r="F32" s="83" t="s">
        <v>1804</v>
      </c>
      <c r="G32" s="83" t="s">
        <v>151</v>
      </c>
      <c r="H32" s="83" t="s">
        <v>146</v>
      </c>
    </row>
    <row r="33" spans="1:8" x14ac:dyDescent="0.25">
      <c r="A33" s="83" t="s">
        <v>68</v>
      </c>
      <c r="B33" s="83" t="s">
        <v>69</v>
      </c>
      <c r="C33" s="83" t="s">
        <v>187</v>
      </c>
      <c r="D33" s="83" t="s">
        <v>188</v>
      </c>
      <c r="E33" s="83" t="s">
        <v>1805</v>
      </c>
      <c r="F33" s="83" t="s">
        <v>1806</v>
      </c>
      <c r="G33" s="83" t="s">
        <v>151</v>
      </c>
      <c r="H33" s="83" t="s">
        <v>146</v>
      </c>
    </row>
    <row r="34" spans="1:8" x14ac:dyDescent="0.25">
      <c r="A34" s="83" t="s">
        <v>68</v>
      </c>
      <c r="B34" s="83" t="s">
        <v>69</v>
      </c>
      <c r="C34" s="83" t="s">
        <v>187</v>
      </c>
      <c r="D34" s="83" t="s">
        <v>188</v>
      </c>
      <c r="E34" s="83" t="s">
        <v>1807</v>
      </c>
      <c r="F34" s="83" t="s">
        <v>1529</v>
      </c>
      <c r="G34" s="83" t="s">
        <v>151</v>
      </c>
      <c r="H34" s="83" t="s">
        <v>146</v>
      </c>
    </row>
    <row r="35" spans="1:8" x14ac:dyDescent="0.25">
      <c r="A35" s="83" t="s">
        <v>68</v>
      </c>
      <c r="B35" s="83" t="s">
        <v>69</v>
      </c>
      <c r="C35" s="83" t="s">
        <v>187</v>
      </c>
      <c r="D35" s="83" t="s">
        <v>188</v>
      </c>
      <c r="E35" s="83" t="s">
        <v>1808</v>
      </c>
      <c r="F35" s="83" t="s">
        <v>1809</v>
      </c>
      <c r="G35" s="83" t="s">
        <v>151</v>
      </c>
      <c r="H35" s="83" t="s">
        <v>146</v>
      </c>
    </row>
    <row r="36" spans="1:8" x14ac:dyDescent="0.25">
      <c r="A36" s="83" t="s">
        <v>68</v>
      </c>
      <c r="B36" s="83" t="s">
        <v>69</v>
      </c>
      <c r="C36" s="83" t="s">
        <v>187</v>
      </c>
      <c r="D36" s="83" t="s">
        <v>188</v>
      </c>
      <c r="E36" s="83" t="s">
        <v>1810</v>
      </c>
      <c r="F36" s="83" t="s">
        <v>1810</v>
      </c>
      <c r="G36" s="83" t="s">
        <v>151</v>
      </c>
      <c r="H36" s="83" t="s">
        <v>146</v>
      </c>
    </row>
    <row r="37" spans="1:8" x14ac:dyDescent="0.25">
      <c r="A37" s="83" t="s">
        <v>68</v>
      </c>
      <c r="B37" s="83" t="s">
        <v>69</v>
      </c>
      <c r="C37" s="83" t="s">
        <v>187</v>
      </c>
      <c r="D37" s="83" t="s">
        <v>188</v>
      </c>
      <c r="E37" s="83" t="s">
        <v>1811</v>
      </c>
      <c r="F37" s="83" t="s">
        <v>1811</v>
      </c>
      <c r="G37" s="83" t="s">
        <v>151</v>
      </c>
      <c r="H37" s="83" t="s">
        <v>146</v>
      </c>
    </row>
    <row r="38" spans="1:8" x14ac:dyDescent="0.25">
      <c r="A38" s="83" t="s">
        <v>68</v>
      </c>
      <c r="B38" s="83" t="s">
        <v>69</v>
      </c>
      <c r="C38" s="83" t="s">
        <v>187</v>
      </c>
      <c r="D38" s="83" t="s">
        <v>188</v>
      </c>
      <c r="E38" s="83" t="s">
        <v>1812</v>
      </c>
      <c r="F38" s="83" t="s">
        <v>1812</v>
      </c>
      <c r="G38" s="83" t="s">
        <v>151</v>
      </c>
      <c r="H38" s="83" t="s">
        <v>146</v>
      </c>
    </row>
    <row r="39" spans="1:8" x14ac:dyDescent="0.25">
      <c r="A39" s="83" t="s">
        <v>68</v>
      </c>
      <c r="B39" s="83" t="s">
        <v>69</v>
      </c>
      <c r="C39" s="83" t="s">
        <v>187</v>
      </c>
      <c r="D39" s="83" t="s">
        <v>188</v>
      </c>
      <c r="E39" s="83" t="s">
        <v>1813</v>
      </c>
      <c r="F39" s="83" t="s">
        <v>1813</v>
      </c>
      <c r="G39" s="83" t="s">
        <v>151</v>
      </c>
      <c r="H39" s="83" t="s">
        <v>146</v>
      </c>
    </row>
    <row r="40" spans="1:8" x14ac:dyDescent="0.25">
      <c r="A40" s="83" t="s">
        <v>68</v>
      </c>
      <c r="B40" s="83" t="s">
        <v>69</v>
      </c>
      <c r="C40" s="83" t="s">
        <v>187</v>
      </c>
      <c r="D40" s="83" t="s">
        <v>188</v>
      </c>
      <c r="E40" s="83" t="s">
        <v>1814</v>
      </c>
      <c r="F40" s="83" t="s">
        <v>1814</v>
      </c>
      <c r="G40" s="83" t="s">
        <v>151</v>
      </c>
      <c r="H40" s="83" t="s">
        <v>146</v>
      </c>
    </row>
    <row r="41" spans="1:8" x14ac:dyDescent="0.25">
      <c r="A41" s="83" t="s">
        <v>68</v>
      </c>
      <c r="B41" s="83" t="s">
        <v>69</v>
      </c>
      <c r="C41" s="83" t="s">
        <v>187</v>
      </c>
      <c r="D41" s="83" t="s">
        <v>188</v>
      </c>
      <c r="E41" s="83" t="s">
        <v>1815</v>
      </c>
      <c r="F41" s="83" t="s">
        <v>1815</v>
      </c>
      <c r="G41" s="83" t="s">
        <v>151</v>
      </c>
      <c r="H41" s="83" t="s">
        <v>146</v>
      </c>
    </row>
    <row r="42" spans="1:8" x14ac:dyDescent="0.25">
      <c r="A42" s="83" t="s">
        <v>68</v>
      </c>
      <c r="B42" s="83" t="s">
        <v>69</v>
      </c>
      <c r="C42" s="83" t="s">
        <v>187</v>
      </c>
      <c r="D42" s="83" t="s">
        <v>188</v>
      </c>
      <c r="E42" s="83" t="s">
        <v>1816</v>
      </c>
      <c r="F42" s="83" t="s">
        <v>1816</v>
      </c>
      <c r="G42" s="83" t="s">
        <v>151</v>
      </c>
      <c r="H42" s="83" t="s">
        <v>146</v>
      </c>
    </row>
    <row r="43" spans="1:8" x14ac:dyDescent="0.25">
      <c r="A43" s="83" t="s">
        <v>68</v>
      </c>
      <c r="B43" s="83" t="s">
        <v>69</v>
      </c>
      <c r="C43" s="83" t="s">
        <v>187</v>
      </c>
      <c r="D43" s="83" t="s">
        <v>188</v>
      </c>
      <c r="E43" s="83" t="s">
        <v>1817</v>
      </c>
      <c r="F43" s="83" t="s">
        <v>1817</v>
      </c>
      <c r="G43" s="83" t="s">
        <v>151</v>
      </c>
      <c r="H43" s="83" t="s">
        <v>146</v>
      </c>
    </row>
    <row r="44" spans="1:8" x14ac:dyDescent="0.25">
      <c r="A44" s="83" t="s">
        <v>68</v>
      </c>
      <c r="B44" s="83" t="s">
        <v>69</v>
      </c>
      <c r="C44" s="83" t="s">
        <v>187</v>
      </c>
      <c r="D44" s="83" t="s">
        <v>188</v>
      </c>
      <c r="E44" s="83" t="s">
        <v>1818</v>
      </c>
      <c r="F44" s="83" t="s">
        <v>1818</v>
      </c>
      <c r="G44" s="83" t="s">
        <v>151</v>
      </c>
      <c r="H44" s="83" t="s">
        <v>146</v>
      </c>
    </row>
    <row r="45" spans="1:8" x14ac:dyDescent="0.25">
      <c r="A45" s="83" t="s">
        <v>68</v>
      </c>
      <c r="B45" s="83" t="s">
        <v>69</v>
      </c>
      <c r="C45" s="83" t="s">
        <v>187</v>
      </c>
      <c r="D45" s="83" t="s">
        <v>188</v>
      </c>
      <c r="E45" s="83" t="s">
        <v>1819</v>
      </c>
      <c r="F45" s="83" t="s">
        <v>1819</v>
      </c>
      <c r="G45" s="83" t="s">
        <v>151</v>
      </c>
      <c r="H45" s="83" t="s">
        <v>146</v>
      </c>
    </row>
    <row r="46" spans="1:8" x14ac:dyDescent="0.25">
      <c r="A46" s="83" t="s">
        <v>68</v>
      </c>
      <c r="B46" s="83" t="s">
        <v>69</v>
      </c>
      <c r="C46" s="83" t="s">
        <v>187</v>
      </c>
      <c r="D46" s="83" t="s">
        <v>188</v>
      </c>
      <c r="E46" s="83" t="s">
        <v>1820</v>
      </c>
      <c r="F46" s="83" t="s">
        <v>1820</v>
      </c>
      <c r="G46" s="83" t="s">
        <v>151</v>
      </c>
      <c r="H46" s="83" t="s">
        <v>146</v>
      </c>
    </row>
    <row r="47" spans="1:8" x14ac:dyDescent="0.25">
      <c r="A47" s="83" t="s">
        <v>71</v>
      </c>
      <c r="B47" s="83" t="s">
        <v>72</v>
      </c>
      <c r="C47" s="83" t="s">
        <v>199</v>
      </c>
      <c r="D47" s="83" t="s">
        <v>160</v>
      </c>
      <c r="E47" s="83" t="s">
        <v>1771</v>
      </c>
      <c r="F47" s="83" t="s">
        <v>1584</v>
      </c>
      <c r="G47" s="83" t="s">
        <v>151</v>
      </c>
      <c r="H47" s="83" t="s">
        <v>146</v>
      </c>
    </row>
    <row r="48" spans="1:8" x14ac:dyDescent="0.25">
      <c r="A48" s="83" t="s">
        <v>71</v>
      </c>
      <c r="B48" s="83" t="s">
        <v>72</v>
      </c>
      <c r="C48" s="83" t="s">
        <v>199</v>
      </c>
      <c r="D48" s="83" t="s">
        <v>160</v>
      </c>
      <c r="E48" s="83" t="s">
        <v>1772</v>
      </c>
      <c r="F48" s="83" t="s">
        <v>1628</v>
      </c>
      <c r="G48" s="83" t="s">
        <v>151</v>
      </c>
      <c r="H48" s="83" t="s">
        <v>151</v>
      </c>
    </row>
    <row r="49" spans="1:8" x14ac:dyDescent="0.25">
      <c r="A49" s="83" t="s">
        <v>71</v>
      </c>
      <c r="B49" s="83" t="s">
        <v>72</v>
      </c>
      <c r="C49" s="83" t="s">
        <v>199</v>
      </c>
      <c r="D49" s="83" t="s">
        <v>160</v>
      </c>
      <c r="E49" s="83" t="s">
        <v>1773</v>
      </c>
      <c r="F49" s="83" t="s">
        <v>1603</v>
      </c>
      <c r="G49" s="83" t="s">
        <v>151</v>
      </c>
      <c r="H49" s="83" t="s">
        <v>146</v>
      </c>
    </row>
    <row r="50" spans="1:8" x14ac:dyDescent="0.25">
      <c r="A50" s="83" t="s">
        <v>71</v>
      </c>
      <c r="B50" s="83" t="s">
        <v>72</v>
      </c>
      <c r="C50" s="83" t="s">
        <v>199</v>
      </c>
      <c r="D50" s="83" t="s">
        <v>160</v>
      </c>
      <c r="E50" s="83" t="s">
        <v>1774</v>
      </c>
      <c r="F50" s="83" t="s">
        <v>1617</v>
      </c>
      <c r="G50" s="83" t="s">
        <v>151</v>
      </c>
      <c r="H50" s="83" t="s">
        <v>146</v>
      </c>
    </row>
    <row r="51" spans="1:8" x14ac:dyDescent="0.25">
      <c r="A51" s="83" t="s">
        <v>71</v>
      </c>
      <c r="B51" s="83" t="s">
        <v>72</v>
      </c>
      <c r="C51" s="83" t="s">
        <v>199</v>
      </c>
      <c r="D51" s="83" t="s">
        <v>160</v>
      </c>
      <c r="E51" s="83" t="s">
        <v>1775</v>
      </c>
      <c r="F51" s="83" t="s">
        <v>1619</v>
      </c>
      <c r="G51" s="83" t="s">
        <v>151</v>
      </c>
      <c r="H51" s="83" t="s">
        <v>146</v>
      </c>
    </row>
    <row r="52" spans="1:8" x14ac:dyDescent="0.25">
      <c r="A52" s="83" t="s">
        <v>71</v>
      </c>
      <c r="B52" s="83" t="s">
        <v>72</v>
      </c>
      <c r="C52" s="83" t="s">
        <v>199</v>
      </c>
      <c r="D52" s="83" t="s">
        <v>160</v>
      </c>
      <c r="E52" s="83" t="s">
        <v>1776</v>
      </c>
      <c r="F52" s="83" t="s">
        <v>1625</v>
      </c>
      <c r="G52" s="83" t="s">
        <v>151</v>
      </c>
      <c r="H52" s="83" t="s">
        <v>146</v>
      </c>
    </row>
    <row r="53" spans="1:8" x14ac:dyDescent="0.25">
      <c r="A53" s="83" t="s">
        <v>71</v>
      </c>
      <c r="B53" s="83" t="s">
        <v>72</v>
      </c>
      <c r="C53" s="83" t="s">
        <v>199</v>
      </c>
      <c r="D53" s="83" t="s">
        <v>160</v>
      </c>
      <c r="E53" s="83" t="s">
        <v>1777</v>
      </c>
      <c r="F53" s="83" t="s">
        <v>1636</v>
      </c>
      <c r="G53" s="83" t="s">
        <v>151</v>
      </c>
      <c r="H53" s="83" t="s">
        <v>146</v>
      </c>
    </row>
    <row r="54" spans="1:8" x14ac:dyDescent="0.25">
      <c r="A54" s="83" t="s">
        <v>71</v>
      </c>
      <c r="B54" s="83" t="s">
        <v>72</v>
      </c>
      <c r="C54" s="83" t="s">
        <v>199</v>
      </c>
      <c r="D54" s="83" t="s">
        <v>160</v>
      </c>
      <c r="E54" s="83" t="s">
        <v>1778</v>
      </c>
      <c r="F54" s="83" t="s">
        <v>1640</v>
      </c>
      <c r="G54" s="83" t="s">
        <v>151</v>
      </c>
      <c r="H54" s="83" t="s">
        <v>146</v>
      </c>
    </row>
    <row r="55" spans="1:8" x14ac:dyDescent="0.25">
      <c r="A55" s="83" t="s">
        <v>71</v>
      </c>
      <c r="B55" s="83" t="s">
        <v>72</v>
      </c>
      <c r="C55" s="83" t="s">
        <v>199</v>
      </c>
      <c r="D55" s="83" t="s">
        <v>160</v>
      </c>
      <c r="E55" s="83" t="s">
        <v>1779</v>
      </c>
      <c r="F55" s="83" t="s">
        <v>1642</v>
      </c>
      <c r="G55" s="83" t="s">
        <v>151</v>
      </c>
      <c r="H55" s="83" t="s">
        <v>146</v>
      </c>
    </row>
    <row r="56" spans="1:8" x14ac:dyDescent="0.25">
      <c r="A56" s="83" t="s">
        <v>71</v>
      </c>
      <c r="B56" s="83" t="s">
        <v>72</v>
      </c>
      <c r="C56" s="83" t="s">
        <v>199</v>
      </c>
      <c r="D56" s="83" t="s">
        <v>160</v>
      </c>
      <c r="E56" s="83" t="s">
        <v>1780</v>
      </c>
      <c r="F56" s="83" t="s">
        <v>1649</v>
      </c>
      <c r="G56" s="83" t="s">
        <v>151</v>
      </c>
      <c r="H56" s="83" t="s">
        <v>146</v>
      </c>
    </row>
    <row r="57" spans="1:8" x14ac:dyDescent="0.25">
      <c r="A57" s="83" t="s">
        <v>71</v>
      </c>
      <c r="B57" s="83" t="s">
        <v>72</v>
      </c>
      <c r="C57" s="83" t="s">
        <v>199</v>
      </c>
      <c r="D57" s="83" t="s">
        <v>160</v>
      </c>
      <c r="E57" s="83" t="s">
        <v>1781</v>
      </c>
      <c r="F57" s="83" t="s">
        <v>1676</v>
      </c>
      <c r="G57" s="83" t="s">
        <v>151</v>
      </c>
      <c r="H57" s="83" t="s">
        <v>146</v>
      </c>
    </row>
    <row r="58" spans="1:8" x14ac:dyDescent="0.25">
      <c r="A58" s="83" t="s">
        <v>71</v>
      </c>
      <c r="B58" s="83" t="s">
        <v>72</v>
      </c>
      <c r="C58" s="83" t="s">
        <v>199</v>
      </c>
      <c r="D58" s="83" t="s">
        <v>160</v>
      </c>
      <c r="E58" s="83" t="s">
        <v>1782</v>
      </c>
      <c r="F58" s="83" t="s">
        <v>1665</v>
      </c>
      <c r="G58" s="83" t="s">
        <v>151</v>
      </c>
      <c r="H58" s="83" t="s">
        <v>146</v>
      </c>
    </row>
    <row r="59" spans="1:8" x14ac:dyDescent="0.25">
      <c r="A59" s="83" t="s">
        <v>71</v>
      </c>
      <c r="B59" s="83" t="s">
        <v>72</v>
      </c>
      <c r="C59" s="83" t="s">
        <v>199</v>
      </c>
      <c r="D59" s="83" t="s">
        <v>160</v>
      </c>
      <c r="E59" s="83" t="s">
        <v>1783</v>
      </c>
      <c r="F59" s="83" t="s">
        <v>1685</v>
      </c>
      <c r="G59" s="83" t="s">
        <v>151</v>
      </c>
      <c r="H59" s="83" t="s">
        <v>146</v>
      </c>
    </row>
    <row r="60" spans="1:8" x14ac:dyDescent="0.25">
      <c r="A60" s="83" t="s">
        <v>71</v>
      </c>
      <c r="B60" s="83" t="s">
        <v>72</v>
      </c>
      <c r="C60" s="83" t="s">
        <v>199</v>
      </c>
      <c r="D60" s="83" t="s">
        <v>160</v>
      </c>
      <c r="E60" s="83" t="s">
        <v>1784</v>
      </c>
      <c r="F60" s="83" t="s">
        <v>1683</v>
      </c>
      <c r="G60" s="83" t="s">
        <v>151</v>
      </c>
      <c r="H60" s="83" t="s">
        <v>146</v>
      </c>
    </row>
    <row r="61" spans="1:8" x14ac:dyDescent="0.25">
      <c r="A61" s="83" t="s">
        <v>71</v>
      </c>
      <c r="B61" s="83" t="s">
        <v>72</v>
      </c>
      <c r="C61" s="83" t="s">
        <v>199</v>
      </c>
      <c r="D61" s="83" t="s">
        <v>160</v>
      </c>
      <c r="E61" s="83" t="s">
        <v>1785</v>
      </c>
      <c r="F61" s="83" t="s">
        <v>1692</v>
      </c>
      <c r="G61" s="83" t="s">
        <v>151</v>
      </c>
      <c r="H61" s="83" t="s">
        <v>146</v>
      </c>
    </row>
    <row r="62" spans="1:8" x14ac:dyDescent="0.25">
      <c r="A62" s="83" t="s">
        <v>71</v>
      </c>
      <c r="B62" s="83" t="s">
        <v>72</v>
      </c>
      <c r="C62" s="83" t="s">
        <v>199</v>
      </c>
      <c r="D62" s="83" t="s">
        <v>160</v>
      </c>
      <c r="E62" s="83" t="s">
        <v>1786</v>
      </c>
      <c r="F62" s="83" t="s">
        <v>1694</v>
      </c>
      <c r="G62" s="83" t="s">
        <v>151</v>
      </c>
      <c r="H62" s="83" t="s">
        <v>146</v>
      </c>
    </row>
    <row r="63" spans="1:8" x14ac:dyDescent="0.25">
      <c r="A63" s="83" t="s">
        <v>71</v>
      </c>
      <c r="B63" s="83" t="s">
        <v>72</v>
      </c>
      <c r="C63" s="83" t="s">
        <v>199</v>
      </c>
      <c r="D63" s="83" t="s">
        <v>160</v>
      </c>
      <c r="E63" s="83" t="s">
        <v>1787</v>
      </c>
      <c r="F63" s="83" t="s">
        <v>1699</v>
      </c>
      <c r="G63" s="83" t="s">
        <v>151</v>
      </c>
      <c r="H63" s="83" t="s">
        <v>146</v>
      </c>
    </row>
    <row r="64" spans="1:8" x14ac:dyDescent="0.25">
      <c r="A64" s="83" t="s">
        <v>71</v>
      </c>
      <c r="B64" s="83" t="s">
        <v>72</v>
      </c>
      <c r="C64" s="83" t="s">
        <v>199</v>
      </c>
      <c r="D64" s="83" t="s">
        <v>160</v>
      </c>
      <c r="E64" s="83" t="s">
        <v>1788</v>
      </c>
      <c r="F64" s="83" t="s">
        <v>1704</v>
      </c>
      <c r="G64" s="83" t="s">
        <v>151</v>
      </c>
      <c r="H64" s="83" t="s">
        <v>146</v>
      </c>
    </row>
    <row r="65" spans="1:8" x14ac:dyDescent="0.25">
      <c r="A65" s="83" t="s">
        <v>71</v>
      </c>
      <c r="B65" s="83" t="s">
        <v>72</v>
      </c>
      <c r="C65" s="83" t="s">
        <v>199</v>
      </c>
      <c r="D65" s="83" t="s">
        <v>160</v>
      </c>
      <c r="E65" s="83" t="s">
        <v>1789</v>
      </c>
      <c r="F65" s="83" t="s">
        <v>1752</v>
      </c>
      <c r="G65" s="83" t="s">
        <v>151</v>
      </c>
      <c r="H65" s="83" t="s">
        <v>146</v>
      </c>
    </row>
    <row r="66" spans="1:8" x14ac:dyDescent="0.25">
      <c r="A66" s="83" t="s">
        <v>71</v>
      </c>
      <c r="B66" s="83" t="s">
        <v>72</v>
      </c>
      <c r="C66" s="83" t="s">
        <v>199</v>
      </c>
      <c r="D66" s="83" t="s">
        <v>160</v>
      </c>
      <c r="E66" s="83" t="s">
        <v>1790</v>
      </c>
      <c r="F66" s="83" t="s">
        <v>1703</v>
      </c>
      <c r="G66" s="83" t="s">
        <v>151</v>
      </c>
      <c r="H66" s="83" t="s">
        <v>146</v>
      </c>
    </row>
    <row r="67" spans="1:8" x14ac:dyDescent="0.25">
      <c r="A67" s="83" t="s">
        <v>71</v>
      </c>
      <c r="B67" s="83" t="s">
        <v>72</v>
      </c>
      <c r="C67" s="83" t="s">
        <v>199</v>
      </c>
      <c r="D67" s="83" t="s">
        <v>160</v>
      </c>
      <c r="E67" s="83" t="s">
        <v>1791</v>
      </c>
      <c r="F67" s="83" t="s">
        <v>1606</v>
      </c>
      <c r="G67" s="83" t="s">
        <v>151</v>
      </c>
      <c r="H67" s="83" t="s">
        <v>146</v>
      </c>
    </row>
    <row r="68" spans="1:8" x14ac:dyDescent="0.25">
      <c r="A68" s="83" t="s">
        <v>71</v>
      </c>
      <c r="B68" s="83" t="s">
        <v>72</v>
      </c>
      <c r="C68" s="83" t="s">
        <v>199</v>
      </c>
      <c r="D68" s="83" t="s">
        <v>160</v>
      </c>
      <c r="E68" s="83" t="s">
        <v>1792</v>
      </c>
      <c r="F68" s="83" t="s">
        <v>1714</v>
      </c>
      <c r="G68" s="83" t="s">
        <v>151</v>
      </c>
      <c r="H68" s="83" t="s">
        <v>146</v>
      </c>
    </row>
    <row r="69" spans="1:8" x14ac:dyDescent="0.25">
      <c r="A69" s="83" t="s">
        <v>71</v>
      </c>
      <c r="B69" s="83" t="s">
        <v>72</v>
      </c>
      <c r="C69" s="83" t="s">
        <v>199</v>
      </c>
      <c r="D69" s="83" t="s">
        <v>160</v>
      </c>
      <c r="E69" s="83" t="s">
        <v>1793</v>
      </c>
      <c r="F69" s="83" t="s">
        <v>1719</v>
      </c>
      <c r="G69" s="83" t="s">
        <v>151</v>
      </c>
      <c r="H69" s="83" t="s">
        <v>146</v>
      </c>
    </row>
    <row r="70" spans="1:8" x14ac:dyDescent="0.25">
      <c r="A70" s="83" t="s">
        <v>71</v>
      </c>
      <c r="B70" s="83" t="s">
        <v>72</v>
      </c>
      <c r="C70" s="83" t="s">
        <v>199</v>
      </c>
      <c r="D70" s="83" t="s">
        <v>160</v>
      </c>
      <c r="E70" s="83" t="s">
        <v>1794</v>
      </c>
      <c r="F70" s="83" t="s">
        <v>1725</v>
      </c>
      <c r="G70" s="83" t="s">
        <v>151</v>
      </c>
      <c r="H70" s="83" t="s">
        <v>146</v>
      </c>
    </row>
    <row r="71" spans="1:8" x14ac:dyDescent="0.25">
      <c r="A71" s="83" t="s">
        <v>71</v>
      </c>
      <c r="B71" s="83" t="s">
        <v>72</v>
      </c>
      <c r="C71" s="83" t="s">
        <v>199</v>
      </c>
      <c r="D71" s="83" t="s">
        <v>160</v>
      </c>
      <c r="E71" s="83" t="s">
        <v>1795</v>
      </c>
      <c r="F71" s="83" t="s">
        <v>1577</v>
      </c>
      <c r="G71" s="83" t="s">
        <v>151</v>
      </c>
      <c r="H71" s="83" t="s">
        <v>146</v>
      </c>
    </row>
    <row r="72" spans="1:8" x14ac:dyDescent="0.25">
      <c r="A72" s="83" t="s">
        <v>74</v>
      </c>
      <c r="B72" s="83" t="s">
        <v>75</v>
      </c>
      <c r="C72" s="83" t="s">
        <v>258</v>
      </c>
      <c r="D72" s="83" t="s">
        <v>160</v>
      </c>
      <c r="E72" s="83" t="s">
        <v>1771</v>
      </c>
      <c r="F72" s="83" t="s">
        <v>1584</v>
      </c>
      <c r="G72" s="83" t="s">
        <v>151</v>
      </c>
      <c r="H72" s="83" t="s">
        <v>146</v>
      </c>
    </row>
    <row r="73" spans="1:8" x14ac:dyDescent="0.25">
      <c r="A73" s="83" t="s">
        <v>74</v>
      </c>
      <c r="B73" s="83" t="s">
        <v>75</v>
      </c>
      <c r="C73" s="83" t="s">
        <v>258</v>
      </c>
      <c r="D73" s="83" t="s">
        <v>160</v>
      </c>
      <c r="E73" s="83" t="s">
        <v>1772</v>
      </c>
      <c r="F73" s="83" t="s">
        <v>1628</v>
      </c>
      <c r="G73" s="83" t="s">
        <v>151</v>
      </c>
      <c r="H73" s="83" t="s">
        <v>151</v>
      </c>
    </row>
    <row r="74" spans="1:8" x14ac:dyDescent="0.25">
      <c r="A74" s="83" t="s">
        <v>74</v>
      </c>
      <c r="B74" s="83" t="s">
        <v>75</v>
      </c>
      <c r="C74" s="83" t="s">
        <v>258</v>
      </c>
      <c r="D74" s="83" t="s">
        <v>160</v>
      </c>
      <c r="E74" s="83" t="s">
        <v>1773</v>
      </c>
      <c r="F74" s="83" t="s">
        <v>1603</v>
      </c>
      <c r="G74" s="83" t="s">
        <v>151</v>
      </c>
      <c r="H74" s="83" t="s">
        <v>146</v>
      </c>
    </row>
    <row r="75" spans="1:8" x14ac:dyDescent="0.25">
      <c r="A75" s="83" t="s">
        <v>74</v>
      </c>
      <c r="B75" s="83" t="s">
        <v>75</v>
      </c>
      <c r="C75" s="83" t="s">
        <v>258</v>
      </c>
      <c r="D75" s="83" t="s">
        <v>160</v>
      </c>
      <c r="E75" s="83" t="s">
        <v>1774</v>
      </c>
      <c r="F75" s="83" t="s">
        <v>1617</v>
      </c>
      <c r="G75" s="83" t="s">
        <v>151</v>
      </c>
      <c r="H75" s="83" t="s">
        <v>146</v>
      </c>
    </row>
    <row r="76" spans="1:8" x14ac:dyDescent="0.25">
      <c r="A76" s="83" t="s">
        <v>74</v>
      </c>
      <c r="B76" s="83" t="s">
        <v>75</v>
      </c>
      <c r="C76" s="83" t="s">
        <v>258</v>
      </c>
      <c r="D76" s="83" t="s">
        <v>160</v>
      </c>
      <c r="E76" s="83" t="s">
        <v>1775</v>
      </c>
      <c r="F76" s="83" t="s">
        <v>1619</v>
      </c>
      <c r="G76" s="83" t="s">
        <v>151</v>
      </c>
      <c r="H76" s="83" t="s">
        <v>146</v>
      </c>
    </row>
    <row r="77" spans="1:8" x14ac:dyDescent="0.25">
      <c r="A77" s="83" t="s">
        <v>74</v>
      </c>
      <c r="B77" s="83" t="s">
        <v>75</v>
      </c>
      <c r="C77" s="83" t="s">
        <v>258</v>
      </c>
      <c r="D77" s="83" t="s">
        <v>160</v>
      </c>
      <c r="E77" s="83" t="s">
        <v>1776</v>
      </c>
      <c r="F77" s="83" t="s">
        <v>1625</v>
      </c>
      <c r="G77" s="83" t="s">
        <v>151</v>
      </c>
      <c r="H77" s="83" t="s">
        <v>146</v>
      </c>
    </row>
    <row r="78" spans="1:8" x14ac:dyDescent="0.25">
      <c r="A78" s="83" t="s">
        <v>74</v>
      </c>
      <c r="B78" s="83" t="s">
        <v>75</v>
      </c>
      <c r="C78" s="83" t="s">
        <v>258</v>
      </c>
      <c r="D78" s="83" t="s">
        <v>160</v>
      </c>
      <c r="E78" s="83" t="s">
        <v>1777</v>
      </c>
      <c r="F78" s="83" t="s">
        <v>1636</v>
      </c>
      <c r="G78" s="83" t="s">
        <v>151</v>
      </c>
      <c r="H78" s="83" t="s">
        <v>146</v>
      </c>
    </row>
    <row r="79" spans="1:8" x14ac:dyDescent="0.25">
      <c r="A79" s="83" t="s">
        <v>74</v>
      </c>
      <c r="B79" s="83" t="s">
        <v>75</v>
      </c>
      <c r="C79" s="83" t="s">
        <v>258</v>
      </c>
      <c r="D79" s="83" t="s">
        <v>160</v>
      </c>
      <c r="E79" s="83" t="s">
        <v>1778</v>
      </c>
      <c r="F79" s="83" t="s">
        <v>1640</v>
      </c>
      <c r="G79" s="83" t="s">
        <v>151</v>
      </c>
      <c r="H79" s="83" t="s">
        <v>146</v>
      </c>
    </row>
    <row r="80" spans="1:8" x14ac:dyDescent="0.25">
      <c r="A80" s="83" t="s">
        <v>74</v>
      </c>
      <c r="B80" s="83" t="s">
        <v>75</v>
      </c>
      <c r="C80" s="83" t="s">
        <v>258</v>
      </c>
      <c r="D80" s="83" t="s">
        <v>160</v>
      </c>
      <c r="E80" s="83" t="s">
        <v>1779</v>
      </c>
      <c r="F80" s="83" t="s">
        <v>1642</v>
      </c>
      <c r="G80" s="83" t="s">
        <v>151</v>
      </c>
      <c r="H80" s="83" t="s">
        <v>146</v>
      </c>
    </row>
    <row r="81" spans="1:8" x14ac:dyDescent="0.25">
      <c r="A81" s="83" t="s">
        <v>74</v>
      </c>
      <c r="B81" s="83" t="s">
        <v>75</v>
      </c>
      <c r="C81" s="83" t="s">
        <v>258</v>
      </c>
      <c r="D81" s="83" t="s">
        <v>160</v>
      </c>
      <c r="E81" s="83" t="s">
        <v>1780</v>
      </c>
      <c r="F81" s="83" t="s">
        <v>1649</v>
      </c>
      <c r="G81" s="83" t="s">
        <v>151</v>
      </c>
      <c r="H81" s="83" t="s">
        <v>146</v>
      </c>
    </row>
    <row r="82" spans="1:8" x14ac:dyDescent="0.25">
      <c r="A82" s="83" t="s">
        <v>74</v>
      </c>
      <c r="B82" s="83" t="s">
        <v>75</v>
      </c>
      <c r="C82" s="83" t="s">
        <v>258</v>
      </c>
      <c r="D82" s="83" t="s">
        <v>160</v>
      </c>
      <c r="E82" s="83" t="s">
        <v>1781</v>
      </c>
      <c r="F82" s="83" t="s">
        <v>1676</v>
      </c>
      <c r="G82" s="83" t="s">
        <v>151</v>
      </c>
      <c r="H82" s="83" t="s">
        <v>146</v>
      </c>
    </row>
    <row r="83" spans="1:8" x14ac:dyDescent="0.25">
      <c r="A83" s="83" t="s">
        <v>74</v>
      </c>
      <c r="B83" s="83" t="s">
        <v>75</v>
      </c>
      <c r="C83" s="83" t="s">
        <v>258</v>
      </c>
      <c r="D83" s="83" t="s">
        <v>160</v>
      </c>
      <c r="E83" s="83" t="s">
        <v>1782</v>
      </c>
      <c r="F83" s="83" t="s">
        <v>1665</v>
      </c>
      <c r="G83" s="83" t="s">
        <v>151</v>
      </c>
      <c r="H83" s="83" t="s">
        <v>146</v>
      </c>
    </row>
    <row r="84" spans="1:8" x14ac:dyDescent="0.25">
      <c r="A84" s="83" t="s">
        <v>74</v>
      </c>
      <c r="B84" s="83" t="s">
        <v>75</v>
      </c>
      <c r="C84" s="83" t="s">
        <v>258</v>
      </c>
      <c r="D84" s="83" t="s">
        <v>160</v>
      </c>
      <c r="E84" s="83" t="s">
        <v>1783</v>
      </c>
      <c r="F84" s="83" t="s">
        <v>1685</v>
      </c>
      <c r="G84" s="83" t="s">
        <v>151</v>
      </c>
      <c r="H84" s="83" t="s">
        <v>146</v>
      </c>
    </row>
    <row r="85" spans="1:8" x14ac:dyDescent="0.25">
      <c r="A85" s="83" t="s">
        <v>74</v>
      </c>
      <c r="B85" s="83" t="s">
        <v>75</v>
      </c>
      <c r="C85" s="83" t="s">
        <v>258</v>
      </c>
      <c r="D85" s="83" t="s">
        <v>160</v>
      </c>
      <c r="E85" s="83" t="s">
        <v>1784</v>
      </c>
      <c r="F85" s="83" t="s">
        <v>1683</v>
      </c>
      <c r="G85" s="83" t="s">
        <v>151</v>
      </c>
      <c r="H85" s="83" t="s">
        <v>146</v>
      </c>
    </row>
    <row r="86" spans="1:8" x14ac:dyDescent="0.25">
      <c r="A86" s="83" t="s">
        <v>74</v>
      </c>
      <c r="B86" s="83" t="s">
        <v>75</v>
      </c>
      <c r="C86" s="83" t="s">
        <v>258</v>
      </c>
      <c r="D86" s="83" t="s">
        <v>160</v>
      </c>
      <c r="E86" s="83" t="s">
        <v>1785</v>
      </c>
      <c r="F86" s="83" t="s">
        <v>1692</v>
      </c>
      <c r="G86" s="83" t="s">
        <v>151</v>
      </c>
      <c r="H86" s="83" t="s">
        <v>146</v>
      </c>
    </row>
    <row r="87" spans="1:8" x14ac:dyDescent="0.25">
      <c r="A87" s="83" t="s">
        <v>74</v>
      </c>
      <c r="B87" s="83" t="s">
        <v>75</v>
      </c>
      <c r="C87" s="83" t="s">
        <v>258</v>
      </c>
      <c r="D87" s="83" t="s">
        <v>160</v>
      </c>
      <c r="E87" s="83" t="s">
        <v>1786</v>
      </c>
      <c r="F87" s="83" t="s">
        <v>1694</v>
      </c>
      <c r="G87" s="83" t="s">
        <v>151</v>
      </c>
      <c r="H87" s="83" t="s">
        <v>146</v>
      </c>
    </row>
    <row r="88" spans="1:8" x14ac:dyDescent="0.25">
      <c r="A88" s="83" t="s">
        <v>74</v>
      </c>
      <c r="B88" s="83" t="s">
        <v>75</v>
      </c>
      <c r="C88" s="83" t="s">
        <v>258</v>
      </c>
      <c r="D88" s="83" t="s">
        <v>160</v>
      </c>
      <c r="E88" s="83" t="s">
        <v>1787</v>
      </c>
      <c r="F88" s="83" t="s">
        <v>1699</v>
      </c>
      <c r="G88" s="83" t="s">
        <v>151</v>
      </c>
      <c r="H88" s="83" t="s">
        <v>146</v>
      </c>
    </row>
    <row r="89" spans="1:8" x14ac:dyDescent="0.25">
      <c r="A89" s="83" t="s">
        <v>74</v>
      </c>
      <c r="B89" s="83" t="s">
        <v>75</v>
      </c>
      <c r="C89" s="83" t="s">
        <v>258</v>
      </c>
      <c r="D89" s="83" t="s">
        <v>160</v>
      </c>
      <c r="E89" s="83" t="s">
        <v>1788</v>
      </c>
      <c r="F89" s="83" t="s">
        <v>1704</v>
      </c>
      <c r="G89" s="83" t="s">
        <v>151</v>
      </c>
      <c r="H89" s="83" t="s">
        <v>146</v>
      </c>
    </row>
    <row r="90" spans="1:8" x14ac:dyDescent="0.25">
      <c r="A90" s="83" t="s">
        <v>74</v>
      </c>
      <c r="B90" s="83" t="s">
        <v>75</v>
      </c>
      <c r="C90" s="83" t="s">
        <v>258</v>
      </c>
      <c r="D90" s="83" t="s">
        <v>160</v>
      </c>
      <c r="E90" s="83" t="s">
        <v>1789</v>
      </c>
      <c r="F90" s="83" t="s">
        <v>1752</v>
      </c>
      <c r="G90" s="83" t="s">
        <v>151</v>
      </c>
      <c r="H90" s="83" t="s">
        <v>146</v>
      </c>
    </row>
    <row r="91" spans="1:8" x14ac:dyDescent="0.25">
      <c r="A91" s="83" t="s">
        <v>74</v>
      </c>
      <c r="B91" s="83" t="s">
        <v>75</v>
      </c>
      <c r="C91" s="83" t="s">
        <v>258</v>
      </c>
      <c r="D91" s="83" t="s">
        <v>160</v>
      </c>
      <c r="E91" s="83" t="s">
        <v>1790</v>
      </c>
      <c r="F91" s="83" t="s">
        <v>1703</v>
      </c>
      <c r="G91" s="83" t="s">
        <v>151</v>
      </c>
      <c r="H91" s="83" t="s">
        <v>146</v>
      </c>
    </row>
    <row r="92" spans="1:8" x14ac:dyDescent="0.25">
      <c r="A92" s="83" t="s">
        <v>74</v>
      </c>
      <c r="B92" s="83" t="s">
        <v>75</v>
      </c>
      <c r="C92" s="83" t="s">
        <v>258</v>
      </c>
      <c r="D92" s="83" t="s">
        <v>160</v>
      </c>
      <c r="E92" s="83" t="s">
        <v>1791</v>
      </c>
      <c r="F92" s="83" t="s">
        <v>1606</v>
      </c>
      <c r="G92" s="83" t="s">
        <v>151</v>
      </c>
      <c r="H92" s="83" t="s">
        <v>146</v>
      </c>
    </row>
    <row r="93" spans="1:8" x14ac:dyDescent="0.25">
      <c r="A93" s="83" t="s">
        <v>74</v>
      </c>
      <c r="B93" s="83" t="s">
        <v>75</v>
      </c>
      <c r="C93" s="83" t="s">
        <v>258</v>
      </c>
      <c r="D93" s="83" t="s">
        <v>160</v>
      </c>
      <c r="E93" s="83" t="s">
        <v>1792</v>
      </c>
      <c r="F93" s="83" t="s">
        <v>1714</v>
      </c>
      <c r="G93" s="83" t="s">
        <v>151</v>
      </c>
      <c r="H93" s="83" t="s">
        <v>146</v>
      </c>
    </row>
    <row r="94" spans="1:8" x14ac:dyDescent="0.25">
      <c r="A94" s="83" t="s">
        <v>74</v>
      </c>
      <c r="B94" s="83" t="s">
        <v>75</v>
      </c>
      <c r="C94" s="83" t="s">
        <v>258</v>
      </c>
      <c r="D94" s="83" t="s">
        <v>160</v>
      </c>
      <c r="E94" s="83" t="s">
        <v>1793</v>
      </c>
      <c r="F94" s="83" t="s">
        <v>1719</v>
      </c>
      <c r="G94" s="83" t="s">
        <v>151</v>
      </c>
      <c r="H94" s="83" t="s">
        <v>146</v>
      </c>
    </row>
    <row r="95" spans="1:8" x14ac:dyDescent="0.25">
      <c r="A95" s="83" t="s">
        <v>74</v>
      </c>
      <c r="B95" s="83" t="s">
        <v>75</v>
      </c>
      <c r="C95" s="83" t="s">
        <v>258</v>
      </c>
      <c r="D95" s="83" t="s">
        <v>160</v>
      </c>
      <c r="E95" s="83" t="s">
        <v>1794</v>
      </c>
      <c r="F95" s="83" t="s">
        <v>1725</v>
      </c>
      <c r="G95" s="83" t="s">
        <v>151</v>
      </c>
      <c r="H95" s="83" t="s">
        <v>146</v>
      </c>
    </row>
    <row r="96" spans="1:8" x14ac:dyDescent="0.25">
      <c r="A96" s="83" t="s">
        <v>74</v>
      </c>
      <c r="B96" s="83" t="s">
        <v>75</v>
      </c>
      <c r="C96" s="83" t="s">
        <v>258</v>
      </c>
      <c r="D96" s="83" t="s">
        <v>160</v>
      </c>
      <c r="E96" s="83" t="s">
        <v>1795</v>
      </c>
      <c r="F96" s="83" t="s">
        <v>1577</v>
      </c>
      <c r="G96" s="83" t="s">
        <v>151</v>
      </c>
      <c r="H96" s="83" t="s">
        <v>146</v>
      </c>
    </row>
    <row r="97" spans="1:8" x14ac:dyDescent="0.25">
      <c r="A97" s="83" t="s">
        <v>74</v>
      </c>
      <c r="B97" s="83" t="s">
        <v>75</v>
      </c>
      <c r="C97" s="83" t="s">
        <v>274</v>
      </c>
      <c r="D97" s="83" t="s">
        <v>275</v>
      </c>
      <c r="E97" s="83" t="s">
        <v>1763</v>
      </c>
      <c r="F97" s="83" t="s">
        <v>1763</v>
      </c>
      <c r="G97" s="83" t="s">
        <v>151</v>
      </c>
      <c r="H97" s="83" t="s">
        <v>146</v>
      </c>
    </row>
    <row r="98" spans="1:8" x14ac:dyDescent="0.25">
      <c r="A98" s="83" t="s">
        <v>74</v>
      </c>
      <c r="B98" s="83" t="s">
        <v>75</v>
      </c>
      <c r="C98" s="83" t="s">
        <v>274</v>
      </c>
      <c r="D98" s="83" t="s">
        <v>275</v>
      </c>
      <c r="E98" s="83" t="s">
        <v>1764</v>
      </c>
      <c r="F98" s="83" t="s">
        <v>1764</v>
      </c>
      <c r="G98" s="83" t="s">
        <v>151</v>
      </c>
      <c r="H98" s="83" t="s">
        <v>146</v>
      </c>
    </row>
    <row r="99" spans="1:8" x14ac:dyDescent="0.25">
      <c r="A99" s="83" t="s">
        <v>74</v>
      </c>
      <c r="B99" s="83" t="s">
        <v>75</v>
      </c>
      <c r="C99" s="83" t="s">
        <v>274</v>
      </c>
      <c r="D99" s="83" t="s">
        <v>275</v>
      </c>
      <c r="E99" s="83" t="s">
        <v>1765</v>
      </c>
      <c r="F99" s="83" t="s">
        <v>1765</v>
      </c>
      <c r="G99" s="83" t="s">
        <v>151</v>
      </c>
      <c r="H99" s="83" t="s">
        <v>146</v>
      </c>
    </row>
    <row r="100" spans="1:8" x14ac:dyDescent="0.25">
      <c r="A100" s="83" t="s">
        <v>74</v>
      </c>
      <c r="B100" s="83" t="s">
        <v>75</v>
      </c>
      <c r="C100" s="83" t="s">
        <v>274</v>
      </c>
      <c r="D100" s="83" t="s">
        <v>275</v>
      </c>
      <c r="E100" s="83" t="s">
        <v>1766</v>
      </c>
      <c r="F100" s="83" t="s">
        <v>1766</v>
      </c>
      <c r="G100" s="83" t="s">
        <v>151</v>
      </c>
      <c r="H100" s="83" t="s">
        <v>151</v>
      </c>
    </row>
    <row r="101" spans="1:8" x14ac:dyDescent="0.25">
      <c r="A101" s="83" t="s">
        <v>77</v>
      </c>
      <c r="B101" s="83" t="s">
        <v>78</v>
      </c>
      <c r="C101" s="83" t="s">
        <v>285</v>
      </c>
      <c r="D101" s="83" t="s">
        <v>160</v>
      </c>
      <c r="E101" s="83" t="s">
        <v>1771</v>
      </c>
      <c r="F101" s="83" t="s">
        <v>1584</v>
      </c>
      <c r="G101" s="83" t="s">
        <v>151</v>
      </c>
      <c r="H101" s="83" t="s">
        <v>146</v>
      </c>
    </row>
    <row r="102" spans="1:8" x14ac:dyDescent="0.25">
      <c r="A102" s="83" t="s">
        <v>77</v>
      </c>
      <c r="B102" s="83" t="s">
        <v>78</v>
      </c>
      <c r="C102" s="83" t="s">
        <v>285</v>
      </c>
      <c r="D102" s="83" t="s">
        <v>160</v>
      </c>
      <c r="E102" s="83" t="s">
        <v>1772</v>
      </c>
      <c r="F102" s="83" t="s">
        <v>1628</v>
      </c>
      <c r="G102" s="83" t="s">
        <v>151</v>
      </c>
      <c r="H102" s="83" t="s">
        <v>151</v>
      </c>
    </row>
    <row r="103" spans="1:8" x14ac:dyDescent="0.25">
      <c r="A103" s="83" t="s">
        <v>77</v>
      </c>
      <c r="B103" s="83" t="s">
        <v>78</v>
      </c>
      <c r="C103" s="83" t="s">
        <v>285</v>
      </c>
      <c r="D103" s="83" t="s">
        <v>160</v>
      </c>
      <c r="E103" s="83" t="s">
        <v>1773</v>
      </c>
      <c r="F103" s="83" t="s">
        <v>1603</v>
      </c>
      <c r="G103" s="83" t="s">
        <v>151</v>
      </c>
      <c r="H103" s="83" t="s">
        <v>146</v>
      </c>
    </row>
    <row r="104" spans="1:8" x14ac:dyDescent="0.25">
      <c r="A104" s="83" t="s">
        <v>77</v>
      </c>
      <c r="B104" s="83" t="s">
        <v>78</v>
      </c>
      <c r="C104" s="83" t="s">
        <v>285</v>
      </c>
      <c r="D104" s="83" t="s">
        <v>160</v>
      </c>
      <c r="E104" s="83" t="s">
        <v>1774</v>
      </c>
      <c r="F104" s="83" t="s">
        <v>1617</v>
      </c>
      <c r="G104" s="83" t="s">
        <v>151</v>
      </c>
      <c r="H104" s="83" t="s">
        <v>146</v>
      </c>
    </row>
    <row r="105" spans="1:8" x14ac:dyDescent="0.25">
      <c r="A105" s="83" t="s">
        <v>77</v>
      </c>
      <c r="B105" s="83" t="s">
        <v>78</v>
      </c>
      <c r="C105" s="83" t="s">
        <v>285</v>
      </c>
      <c r="D105" s="83" t="s">
        <v>160</v>
      </c>
      <c r="E105" s="83" t="s">
        <v>1775</v>
      </c>
      <c r="F105" s="83" t="s">
        <v>1619</v>
      </c>
      <c r="G105" s="83" t="s">
        <v>151</v>
      </c>
      <c r="H105" s="83" t="s">
        <v>146</v>
      </c>
    </row>
    <row r="106" spans="1:8" x14ac:dyDescent="0.25">
      <c r="A106" s="83" t="s">
        <v>77</v>
      </c>
      <c r="B106" s="83" t="s">
        <v>78</v>
      </c>
      <c r="C106" s="83" t="s">
        <v>285</v>
      </c>
      <c r="D106" s="83" t="s">
        <v>160</v>
      </c>
      <c r="E106" s="83" t="s">
        <v>1776</v>
      </c>
      <c r="F106" s="83" t="s">
        <v>1625</v>
      </c>
      <c r="G106" s="83" t="s">
        <v>151</v>
      </c>
      <c r="H106" s="83" t="s">
        <v>146</v>
      </c>
    </row>
    <row r="107" spans="1:8" x14ac:dyDescent="0.25">
      <c r="A107" s="83" t="s">
        <v>77</v>
      </c>
      <c r="B107" s="83" t="s">
        <v>78</v>
      </c>
      <c r="C107" s="83" t="s">
        <v>285</v>
      </c>
      <c r="D107" s="83" t="s">
        <v>160</v>
      </c>
      <c r="E107" s="83" t="s">
        <v>1777</v>
      </c>
      <c r="F107" s="83" t="s">
        <v>1636</v>
      </c>
      <c r="G107" s="83" t="s">
        <v>151</v>
      </c>
      <c r="H107" s="83" t="s">
        <v>146</v>
      </c>
    </row>
    <row r="108" spans="1:8" x14ac:dyDescent="0.25">
      <c r="A108" s="83" t="s">
        <v>77</v>
      </c>
      <c r="B108" s="83" t="s">
        <v>78</v>
      </c>
      <c r="C108" s="83" t="s">
        <v>285</v>
      </c>
      <c r="D108" s="83" t="s">
        <v>160</v>
      </c>
      <c r="E108" s="83" t="s">
        <v>1778</v>
      </c>
      <c r="F108" s="83" t="s">
        <v>1640</v>
      </c>
      <c r="G108" s="83" t="s">
        <v>151</v>
      </c>
      <c r="H108" s="83" t="s">
        <v>146</v>
      </c>
    </row>
    <row r="109" spans="1:8" x14ac:dyDescent="0.25">
      <c r="A109" s="83" t="s">
        <v>77</v>
      </c>
      <c r="B109" s="83" t="s">
        <v>78</v>
      </c>
      <c r="C109" s="83" t="s">
        <v>285</v>
      </c>
      <c r="D109" s="83" t="s">
        <v>160</v>
      </c>
      <c r="E109" s="83" t="s">
        <v>1779</v>
      </c>
      <c r="F109" s="83" t="s">
        <v>1642</v>
      </c>
      <c r="G109" s="83" t="s">
        <v>151</v>
      </c>
      <c r="H109" s="83" t="s">
        <v>146</v>
      </c>
    </row>
    <row r="110" spans="1:8" x14ac:dyDescent="0.25">
      <c r="A110" s="83" t="s">
        <v>77</v>
      </c>
      <c r="B110" s="83" t="s">
        <v>78</v>
      </c>
      <c r="C110" s="83" t="s">
        <v>285</v>
      </c>
      <c r="D110" s="83" t="s">
        <v>160</v>
      </c>
      <c r="E110" s="83" t="s">
        <v>1780</v>
      </c>
      <c r="F110" s="83" t="s">
        <v>1649</v>
      </c>
      <c r="G110" s="83" t="s">
        <v>151</v>
      </c>
      <c r="H110" s="83" t="s">
        <v>146</v>
      </c>
    </row>
    <row r="111" spans="1:8" x14ac:dyDescent="0.25">
      <c r="A111" s="83" t="s">
        <v>77</v>
      </c>
      <c r="B111" s="83" t="s">
        <v>78</v>
      </c>
      <c r="C111" s="83" t="s">
        <v>285</v>
      </c>
      <c r="D111" s="83" t="s">
        <v>160</v>
      </c>
      <c r="E111" s="83" t="s">
        <v>1781</v>
      </c>
      <c r="F111" s="83" t="s">
        <v>1676</v>
      </c>
      <c r="G111" s="83" t="s">
        <v>151</v>
      </c>
      <c r="H111" s="83" t="s">
        <v>146</v>
      </c>
    </row>
    <row r="112" spans="1:8" x14ac:dyDescent="0.25">
      <c r="A112" s="83" t="s">
        <v>77</v>
      </c>
      <c r="B112" s="83" t="s">
        <v>78</v>
      </c>
      <c r="C112" s="83" t="s">
        <v>285</v>
      </c>
      <c r="D112" s="83" t="s">
        <v>160</v>
      </c>
      <c r="E112" s="83" t="s">
        <v>1782</v>
      </c>
      <c r="F112" s="83" t="s">
        <v>1665</v>
      </c>
      <c r="G112" s="83" t="s">
        <v>151</v>
      </c>
      <c r="H112" s="83" t="s">
        <v>146</v>
      </c>
    </row>
    <row r="113" spans="1:8" x14ac:dyDescent="0.25">
      <c r="A113" s="83" t="s">
        <v>77</v>
      </c>
      <c r="B113" s="83" t="s">
        <v>78</v>
      </c>
      <c r="C113" s="83" t="s">
        <v>285</v>
      </c>
      <c r="D113" s="83" t="s">
        <v>160</v>
      </c>
      <c r="E113" s="83" t="s">
        <v>1783</v>
      </c>
      <c r="F113" s="83" t="s">
        <v>1685</v>
      </c>
      <c r="G113" s="83" t="s">
        <v>151</v>
      </c>
      <c r="H113" s="83" t="s">
        <v>146</v>
      </c>
    </row>
    <row r="114" spans="1:8" x14ac:dyDescent="0.25">
      <c r="A114" s="83" t="s">
        <v>77</v>
      </c>
      <c r="B114" s="83" t="s">
        <v>78</v>
      </c>
      <c r="C114" s="83" t="s">
        <v>285</v>
      </c>
      <c r="D114" s="83" t="s">
        <v>160</v>
      </c>
      <c r="E114" s="83" t="s">
        <v>1784</v>
      </c>
      <c r="F114" s="83" t="s">
        <v>1683</v>
      </c>
      <c r="G114" s="83" t="s">
        <v>151</v>
      </c>
      <c r="H114" s="83" t="s">
        <v>146</v>
      </c>
    </row>
    <row r="115" spans="1:8" x14ac:dyDescent="0.25">
      <c r="A115" s="83" t="s">
        <v>77</v>
      </c>
      <c r="B115" s="83" t="s">
        <v>78</v>
      </c>
      <c r="C115" s="83" t="s">
        <v>285</v>
      </c>
      <c r="D115" s="83" t="s">
        <v>160</v>
      </c>
      <c r="E115" s="83" t="s">
        <v>1785</v>
      </c>
      <c r="F115" s="83" t="s">
        <v>1692</v>
      </c>
      <c r="G115" s="83" t="s">
        <v>151</v>
      </c>
      <c r="H115" s="83" t="s">
        <v>146</v>
      </c>
    </row>
    <row r="116" spans="1:8" x14ac:dyDescent="0.25">
      <c r="A116" s="83" t="s">
        <v>77</v>
      </c>
      <c r="B116" s="83" t="s">
        <v>78</v>
      </c>
      <c r="C116" s="83" t="s">
        <v>285</v>
      </c>
      <c r="D116" s="83" t="s">
        <v>160</v>
      </c>
      <c r="E116" s="83" t="s">
        <v>1786</v>
      </c>
      <c r="F116" s="83" t="s">
        <v>1694</v>
      </c>
      <c r="G116" s="83" t="s">
        <v>151</v>
      </c>
      <c r="H116" s="83" t="s">
        <v>146</v>
      </c>
    </row>
    <row r="117" spans="1:8" x14ac:dyDescent="0.25">
      <c r="A117" s="83" t="s">
        <v>77</v>
      </c>
      <c r="B117" s="83" t="s">
        <v>78</v>
      </c>
      <c r="C117" s="83" t="s">
        <v>285</v>
      </c>
      <c r="D117" s="83" t="s">
        <v>160</v>
      </c>
      <c r="E117" s="83" t="s">
        <v>1787</v>
      </c>
      <c r="F117" s="83" t="s">
        <v>1699</v>
      </c>
      <c r="G117" s="83" t="s">
        <v>151</v>
      </c>
      <c r="H117" s="83" t="s">
        <v>146</v>
      </c>
    </row>
    <row r="118" spans="1:8" x14ac:dyDescent="0.25">
      <c r="A118" s="83" t="s">
        <v>77</v>
      </c>
      <c r="B118" s="83" t="s">
        <v>78</v>
      </c>
      <c r="C118" s="83" t="s">
        <v>285</v>
      </c>
      <c r="D118" s="83" t="s">
        <v>160</v>
      </c>
      <c r="E118" s="83" t="s">
        <v>1788</v>
      </c>
      <c r="F118" s="83" t="s">
        <v>1704</v>
      </c>
      <c r="G118" s="83" t="s">
        <v>151</v>
      </c>
      <c r="H118" s="83" t="s">
        <v>146</v>
      </c>
    </row>
    <row r="119" spans="1:8" x14ac:dyDescent="0.25">
      <c r="A119" s="83" t="s">
        <v>77</v>
      </c>
      <c r="B119" s="83" t="s">
        <v>78</v>
      </c>
      <c r="C119" s="83" t="s">
        <v>285</v>
      </c>
      <c r="D119" s="83" t="s">
        <v>160</v>
      </c>
      <c r="E119" s="83" t="s">
        <v>1789</v>
      </c>
      <c r="F119" s="83" t="s">
        <v>1752</v>
      </c>
      <c r="G119" s="83" t="s">
        <v>151</v>
      </c>
      <c r="H119" s="83" t="s">
        <v>146</v>
      </c>
    </row>
    <row r="120" spans="1:8" x14ac:dyDescent="0.25">
      <c r="A120" s="83" t="s">
        <v>77</v>
      </c>
      <c r="B120" s="83" t="s">
        <v>78</v>
      </c>
      <c r="C120" s="83" t="s">
        <v>285</v>
      </c>
      <c r="D120" s="83" t="s">
        <v>160</v>
      </c>
      <c r="E120" s="83" t="s">
        <v>1790</v>
      </c>
      <c r="F120" s="83" t="s">
        <v>1703</v>
      </c>
      <c r="G120" s="83" t="s">
        <v>151</v>
      </c>
      <c r="H120" s="83" t="s">
        <v>146</v>
      </c>
    </row>
    <row r="121" spans="1:8" x14ac:dyDescent="0.25">
      <c r="A121" s="83" t="s">
        <v>77</v>
      </c>
      <c r="B121" s="83" t="s">
        <v>78</v>
      </c>
      <c r="C121" s="83" t="s">
        <v>285</v>
      </c>
      <c r="D121" s="83" t="s">
        <v>160</v>
      </c>
      <c r="E121" s="83" t="s">
        <v>1791</v>
      </c>
      <c r="F121" s="83" t="s">
        <v>1606</v>
      </c>
      <c r="G121" s="83" t="s">
        <v>151</v>
      </c>
      <c r="H121" s="83" t="s">
        <v>146</v>
      </c>
    </row>
    <row r="122" spans="1:8" x14ac:dyDescent="0.25">
      <c r="A122" s="83" t="s">
        <v>77</v>
      </c>
      <c r="B122" s="83" t="s">
        <v>78</v>
      </c>
      <c r="C122" s="83" t="s">
        <v>285</v>
      </c>
      <c r="D122" s="83" t="s">
        <v>160</v>
      </c>
      <c r="E122" s="83" t="s">
        <v>1792</v>
      </c>
      <c r="F122" s="83" t="s">
        <v>1714</v>
      </c>
      <c r="G122" s="83" t="s">
        <v>151</v>
      </c>
      <c r="H122" s="83" t="s">
        <v>146</v>
      </c>
    </row>
    <row r="123" spans="1:8" x14ac:dyDescent="0.25">
      <c r="A123" s="83" t="s">
        <v>77</v>
      </c>
      <c r="B123" s="83" t="s">
        <v>78</v>
      </c>
      <c r="C123" s="83" t="s">
        <v>285</v>
      </c>
      <c r="D123" s="83" t="s">
        <v>160</v>
      </c>
      <c r="E123" s="83" t="s">
        <v>1793</v>
      </c>
      <c r="F123" s="83" t="s">
        <v>1719</v>
      </c>
      <c r="G123" s="83" t="s">
        <v>151</v>
      </c>
      <c r="H123" s="83" t="s">
        <v>146</v>
      </c>
    </row>
    <row r="124" spans="1:8" x14ac:dyDescent="0.25">
      <c r="A124" s="83" t="s">
        <v>77</v>
      </c>
      <c r="B124" s="83" t="s">
        <v>78</v>
      </c>
      <c r="C124" s="83" t="s">
        <v>285</v>
      </c>
      <c r="D124" s="83" t="s">
        <v>160</v>
      </c>
      <c r="E124" s="83" t="s">
        <v>1794</v>
      </c>
      <c r="F124" s="83" t="s">
        <v>1725</v>
      </c>
      <c r="G124" s="83" t="s">
        <v>151</v>
      </c>
      <c r="H124" s="83" t="s">
        <v>146</v>
      </c>
    </row>
    <row r="125" spans="1:8" x14ac:dyDescent="0.25">
      <c r="A125" s="83" t="s">
        <v>77</v>
      </c>
      <c r="B125" s="83" t="s">
        <v>78</v>
      </c>
      <c r="C125" s="83" t="s">
        <v>285</v>
      </c>
      <c r="D125" s="83" t="s">
        <v>160</v>
      </c>
      <c r="E125" s="83" t="s">
        <v>1795</v>
      </c>
      <c r="F125" s="83" t="s">
        <v>1577</v>
      </c>
      <c r="G125" s="83" t="s">
        <v>151</v>
      </c>
      <c r="H125" s="83" t="s">
        <v>146</v>
      </c>
    </row>
    <row r="126" spans="1:8" x14ac:dyDescent="0.25">
      <c r="A126" s="83" t="s">
        <v>77</v>
      </c>
      <c r="B126" s="83" t="s">
        <v>78</v>
      </c>
      <c r="C126" s="83" t="s">
        <v>299</v>
      </c>
      <c r="D126" s="83" t="s">
        <v>300</v>
      </c>
      <c r="E126" s="83" t="s">
        <v>1572</v>
      </c>
      <c r="F126" s="83" t="s">
        <v>1572</v>
      </c>
      <c r="G126" s="83" t="s">
        <v>151</v>
      </c>
      <c r="H126" s="83" t="s">
        <v>151</v>
      </c>
    </row>
    <row r="127" spans="1:8" x14ac:dyDescent="0.25">
      <c r="A127" s="83" t="s">
        <v>77</v>
      </c>
      <c r="B127" s="83" t="s">
        <v>78</v>
      </c>
      <c r="C127" s="83" t="s">
        <v>299</v>
      </c>
      <c r="D127" s="83" t="s">
        <v>300</v>
      </c>
      <c r="E127" s="83" t="s">
        <v>1768</v>
      </c>
      <c r="F127" s="83" t="s">
        <v>1768</v>
      </c>
      <c r="G127" s="83" t="s">
        <v>151</v>
      </c>
      <c r="H127" s="83" t="s">
        <v>146</v>
      </c>
    </row>
    <row r="128" spans="1:8" x14ac:dyDescent="0.25">
      <c r="A128" s="83" t="s">
        <v>81</v>
      </c>
      <c r="B128" s="83" t="s">
        <v>82</v>
      </c>
      <c r="C128" s="83" t="s">
        <v>307</v>
      </c>
      <c r="D128" s="83" t="s">
        <v>160</v>
      </c>
      <c r="E128" s="83" t="s">
        <v>1771</v>
      </c>
      <c r="F128" s="83" t="s">
        <v>1584</v>
      </c>
      <c r="G128" s="83" t="s">
        <v>151</v>
      </c>
      <c r="H128" s="83" t="s">
        <v>146</v>
      </c>
    </row>
    <row r="129" spans="1:8" x14ac:dyDescent="0.25">
      <c r="A129" s="83" t="s">
        <v>81</v>
      </c>
      <c r="B129" s="83" t="s">
        <v>82</v>
      </c>
      <c r="C129" s="83" t="s">
        <v>307</v>
      </c>
      <c r="D129" s="83" t="s">
        <v>160</v>
      </c>
      <c r="E129" s="83" t="s">
        <v>1772</v>
      </c>
      <c r="F129" s="83" t="s">
        <v>1628</v>
      </c>
      <c r="G129" s="83" t="s">
        <v>151</v>
      </c>
      <c r="H129" s="83" t="s">
        <v>151</v>
      </c>
    </row>
    <row r="130" spans="1:8" x14ac:dyDescent="0.25">
      <c r="A130" s="83" t="s">
        <v>81</v>
      </c>
      <c r="B130" s="83" t="s">
        <v>82</v>
      </c>
      <c r="C130" s="83" t="s">
        <v>307</v>
      </c>
      <c r="D130" s="83" t="s">
        <v>160</v>
      </c>
      <c r="E130" s="83" t="s">
        <v>1773</v>
      </c>
      <c r="F130" s="83" t="s">
        <v>1603</v>
      </c>
      <c r="G130" s="83" t="s">
        <v>151</v>
      </c>
      <c r="H130" s="83" t="s">
        <v>146</v>
      </c>
    </row>
    <row r="131" spans="1:8" x14ac:dyDescent="0.25">
      <c r="A131" s="83" t="s">
        <v>81</v>
      </c>
      <c r="B131" s="83" t="s">
        <v>82</v>
      </c>
      <c r="C131" s="83" t="s">
        <v>307</v>
      </c>
      <c r="D131" s="83" t="s">
        <v>160</v>
      </c>
      <c r="E131" s="83" t="s">
        <v>1774</v>
      </c>
      <c r="F131" s="83" t="s">
        <v>1617</v>
      </c>
      <c r="G131" s="83" t="s">
        <v>151</v>
      </c>
      <c r="H131" s="83" t="s">
        <v>146</v>
      </c>
    </row>
    <row r="132" spans="1:8" x14ac:dyDescent="0.25">
      <c r="A132" s="83" t="s">
        <v>81</v>
      </c>
      <c r="B132" s="83" t="s">
        <v>82</v>
      </c>
      <c r="C132" s="83" t="s">
        <v>307</v>
      </c>
      <c r="D132" s="83" t="s">
        <v>160</v>
      </c>
      <c r="E132" s="83" t="s">
        <v>1775</v>
      </c>
      <c r="F132" s="83" t="s">
        <v>1619</v>
      </c>
      <c r="G132" s="83" t="s">
        <v>151</v>
      </c>
      <c r="H132" s="83" t="s">
        <v>146</v>
      </c>
    </row>
    <row r="133" spans="1:8" x14ac:dyDescent="0.25">
      <c r="A133" s="83" t="s">
        <v>81</v>
      </c>
      <c r="B133" s="83" t="s">
        <v>82</v>
      </c>
      <c r="C133" s="83" t="s">
        <v>307</v>
      </c>
      <c r="D133" s="83" t="s">
        <v>160</v>
      </c>
      <c r="E133" s="83" t="s">
        <v>1776</v>
      </c>
      <c r="F133" s="83" t="s">
        <v>1625</v>
      </c>
      <c r="G133" s="83" t="s">
        <v>151</v>
      </c>
      <c r="H133" s="83" t="s">
        <v>146</v>
      </c>
    </row>
    <row r="134" spans="1:8" x14ac:dyDescent="0.25">
      <c r="A134" s="83" t="s">
        <v>81</v>
      </c>
      <c r="B134" s="83" t="s">
        <v>82</v>
      </c>
      <c r="C134" s="83" t="s">
        <v>307</v>
      </c>
      <c r="D134" s="83" t="s">
        <v>160</v>
      </c>
      <c r="E134" s="83" t="s">
        <v>1777</v>
      </c>
      <c r="F134" s="83" t="s">
        <v>1636</v>
      </c>
      <c r="G134" s="83" t="s">
        <v>151</v>
      </c>
      <c r="H134" s="83" t="s">
        <v>146</v>
      </c>
    </row>
    <row r="135" spans="1:8" x14ac:dyDescent="0.25">
      <c r="A135" s="83" t="s">
        <v>81</v>
      </c>
      <c r="B135" s="83" t="s">
        <v>82</v>
      </c>
      <c r="C135" s="83" t="s">
        <v>307</v>
      </c>
      <c r="D135" s="83" t="s">
        <v>160</v>
      </c>
      <c r="E135" s="83" t="s">
        <v>1778</v>
      </c>
      <c r="F135" s="83" t="s">
        <v>1640</v>
      </c>
      <c r="G135" s="83" t="s">
        <v>151</v>
      </c>
      <c r="H135" s="83" t="s">
        <v>146</v>
      </c>
    </row>
    <row r="136" spans="1:8" x14ac:dyDescent="0.25">
      <c r="A136" s="83" t="s">
        <v>81</v>
      </c>
      <c r="B136" s="83" t="s">
        <v>82</v>
      </c>
      <c r="C136" s="83" t="s">
        <v>307</v>
      </c>
      <c r="D136" s="83" t="s">
        <v>160</v>
      </c>
      <c r="E136" s="83" t="s">
        <v>1779</v>
      </c>
      <c r="F136" s="83" t="s">
        <v>1642</v>
      </c>
      <c r="G136" s="83" t="s">
        <v>151</v>
      </c>
      <c r="H136" s="83" t="s">
        <v>146</v>
      </c>
    </row>
    <row r="137" spans="1:8" x14ac:dyDescent="0.25">
      <c r="A137" s="83" t="s">
        <v>81</v>
      </c>
      <c r="B137" s="83" t="s">
        <v>82</v>
      </c>
      <c r="C137" s="83" t="s">
        <v>307</v>
      </c>
      <c r="D137" s="83" t="s">
        <v>160</v>
      </c>
      <c r="E137" s="83" t="s">
        <v>1780</v>
      </c>
      <c r="F137" s="83" t="s">
        <v>1649</v>
      </c>
      <c r="G137" s="83" t="s">
        <v>151</v>
      </c>
      <c r="H137" s="83" t="s">
        <v>146</v>
      </c>
    </row>
    <row r="138" spans="1:8" x14ac:dyDescent="0.25">
      <c r="A138" s="83" t="s">
        <v>81</v>
      </c>
      <c r="B138" s="83" t="s">
        <v>82</v>
      </c>
      <c r="C138" s="83" t="s">
        <v>307</v>
      </c>
      <c r="D138" s="83" t="s">
        <v>160</v>
      </c>
      <c r="E138" s="83" t="s">
        <v>1781</v>
      </c>
      <c r="F138" s="83" t="s">
        <v>1676</v>
      </c>
      <c r="G138" s="83" t="s">
        <v>151</v>
      </c>
      <c r="H138" s="83" t="s">
        <v>146</v>
      </c>
    </row>
    <row r="139" spans="1:8" x14ac:dyDescent="0.25">
      <c r="A139" s="83" t="s">
        <v>81</v>
      </c>
      <c r="B139" s="83" t="s">
        <v>82</v>
      </c>
      <c r="C139" s="83" t="s">
        <v>307</v>
      </c>
      <c r="D139" s="83" t="s">
        <v>160</v>
      </c>
      <c r="E139" s="83" t="s">
        <v>1782</v>
      </c>
      <c r="F139" s="83" t="s">
        <v>1665</v>
      </c>
      <c r="G139" s="83" t="s">
        <v>151</v>
      </c>
      <c r="H139" s="83" t="s">
        <v>146</v>
      </c>
    </row>
    <row r="140" spans="1:8" x14ac:dyDescent="0.25">
      <c r="A140" s="83" t="s">
        <v>81</v>
      </c>
      <c r="B140" s="83" t="s">
        <v>82</v>
      </c>
      <c r="C140" s="83" t="s">
        <v>307</v>
      </c>
      <c r="D140" s="83" t="s">
        <v>160</v>
      </c>
      <c r="E140" s="83" t="s">
        <v>1783</v>
      </c>
      <c r="F140" s="83" t="s">
        <v>1685</v>
      </c>
      <c r="G140" s="83" t="s">
        <v>151</v>
      </c>
      <c r="H140" s="83" t="s">
        <v>146</v>
      </c>
    </row>
    <row r="141" spans="1:8" x14ac:dyDescent="0.25">
      <c r="A141" s="83" t="s">
        <v>81</v>
      </c>
      <c r="B141" s="83" t="s">
        <v>82</v>
      </c>
      <c r="C141" s="83" t="s">
        <v>307</v>
      </c>
      <c r="D141" s="83" t="s">
        <v>160</v>
      </c>
      <c r="E141" s="83" t="s">
        <v>1784</v>
      </c>
      <c r="F141" s="83" t="s">
        <v>1683</v>
      </c>
      <c r="G141" s="83" t="s">
        <v>151</v>
      </c>
      <c r="H141" s="83" t="s">
        <v>146</v>
      </c>
    </row>
    <row r="142" spans="1:8" x14ac:dyDescent="0.25">
      <c r="A142" s="83" t="s">
        <v>81</v>
      </c>
      <c r="B142" s="83" t="s">
        <v>82</v>
      </c>
      <c r="C142" s="83" t="s">
        <v>307</v>
      </c>
      <c r="D142" s="83" t="s">
        <v>160</v>
      </c>
      <c r="E142" s="83" t="s">
        <v>1785</v>
      </c>
      <c r="F142" s="83" t="s">
        <v>1692</v>
      </c>
      <c r="G142" s="83" t="s">
        <v>151</v>
      </c>
      <c r="H142" s="83" t="s">
        <v>146</v>
      </c>
    </row>
    <row r="143" spans="1:8" x14ac:dyDescent="0.25">
      <c r="A143" s="83" t="s">
        <v>81</v>
      </c>
      <c r="B143" s="83" t="s">
        <v>82</v>
      </c>
      <c r="C143" s="83" t="s">
        <v>307</v>
      </c>
      <c r="D143" s="83" t="s">
        <v>160</v>
      </c>
      <c r="E143" s="83" t="s">
        <v>1786</v>
      </c>
      <c r="F143" s="83" t="s">
        <v>1694</v>
      </c>
      <c r="G143" s="83" t="s">
        <v>151</v>
      </c>
      <c r="H143" s="83" t="s">
        <v>146</v>
      </c>
    </row>
    <row r="144" spans="1:8" x14ac:dyDescent="0.25">
      <c r="A144" s="83" t="s">
        <v>81</v>
      </c>
      <c r="B144" s="83" t="s">
        <v>82</v>
      </c>
      <c r="C144" s="83" t="s">
        <v>307</v>
      </c>
      <c r="D144" s="83" t="s">
        <v>160</v>
      </c>
      <c r="E144" s="83" t="s">
        <v>1787</v>
      </c>
      <c r="F144" s="83" t="s">
        <v>1699</v>
      </c>
      <c r="G144" s="83" t="s">
        <v>151</v>
      </c>
      <c r="H144" s="83" t="s">
        <v>146</v>
      </c>
    </row>
    <row r="145" spans="1:8" x14ac:dyDescent="0.25">
      <c r="A145" s="83" t="s">
        <v>81</v>
      </c>
      <c r="B145" s="83" t="s">
        <v>82</v>
      </c>
      <c r="C145" s="83" t="s">
        <v>307</v>
      </c>
      <c r="D145" s="83" t="s">
        <v>160</v>
      </c>
      <c r="E145" s="83" t="s">
        <v>1788</v>
      </c>
      <c r="F145" s="83" t="s">
        <v>1704</v>
      </c>
      <c r="G145" s="83" t="s">
        <v>151</v>
      </c>
      <c r="H145" s="83" t="s">
        <v>146</v>
      </c>
    </row>
    <row r="146" spans="1:8" x14ac:dyDescent="0.25">
      <c r="A146" s="83" t="s">
        <v>81</v>
      </c>
      <c r="B146" s="83" t="s">
        <v>82</v>
      </c>
      <c r="C146" s="83" t="s">
        <v>307</v>
      </c>
      <c r="D146" s="83" t="s">
        <v>160</v>
      </c>
      <c r="E146" s="83" t="s">
        <v>1789</v>
      </c>
      <c r="F146" s="83" t="s">
        <v>1752</v>
      </c>
      <c r="G146" s="83" t="s">
        <v>151</v>
      </c>
      <c r="H146" s="83" t="s">
        <v>146</v>
      </c>
    </row>
    <row r="147" spans="1:8" x14ac:dyDescent="0.25">
      <c r="A147" s="83" t="s">
        <v>81</v>
      </c>
      <c r="B147" s="83" t="s">
        <v>82</v>
      </c>
      <c r="C147" s="83" t="s">
        <v>307</v>
      </c>
      <c r="D147" s="83" t="s">
        <v>160</v>
      </c>
      <c r="E147" s="83" t="s">
        <v>1790</v>
      </c>
      <c r="F147" s="83" t="s">
        <v>1703</v>
      </c>
      <c r="G147" s="83" t="s">
        <v>151</v>
      </c>
      <c r="H147" s="83" t="s">
        <v>146</v>
      </c>
    </row>
    <row r="148" spans="1:8" x14ac:dyDescent="0.25">
      <c r="A148" s="83" t="s">
        <v>81</v>
      </c>
      <c r="B148" s="83" t="s">
        <v>82</v>
      </c>
      <c r="C148" s="83" t="s">
        <v>307</v>
      </c>
      <c r="D148" s="83" t="s">
        <v>160</v>
      </c>
      <c r="E148" s="83" t="s">
        <v>1791</v>
      </c>
      <c r="F148" s="83" t="s">
        <v>1606</v>
      </c>
      <c r="G148" s="83" t="s">
        <v>151</v>
      </c>
      <c r="H148" s="83" t="s">
        <v>146</v>
      </c>
    </row>
    <row r="149" spans="1:8" x14ac:dyDescent="0.25">
      <c r="A149" s="83" t="s">
        <v>81</v>
      </c>
      <c r="B149" s="83" t="s">
        <v>82</v>
      </c>
      <c r="C149" s="83" t="s">
        <v>307</v>
      </c>
      <c r="D149" s="83" t="s">
        <v>160</v>
      </c>
      <c r="E149" s="83" t="s">
        <v>1792</v>
      </c>
      <c r="F149" s="83" t="s">
        <v>1714</v>
      </c>
      <c r="G149" s="83" t="s">
        <v>151</v>
      </c>
      <c r="H149" s="83" t="s">
        <v>146</v>
      </c>
    </row>
    <row r="150" spans="1:8" x14ac:dyDescent="0.25">
      <c r="A150" s="83" t="s">
        <v>81</v>
      </c>
      <c r="B150" s="83" t="s">
        <v>82</v>
      </c>
      <c r="C150" s="83" t="s">
        <v>307</v>
      </c>
      <c r="D150" s="83" t="s">
        <v>160</v>
      </c>
      <c r="E150" s="83" t="s">
        <v>1793</v>
      </c>
      <c r="F150" s="83" t="s">
        <v>1719</v>
      </c>
      <c r="G150" s="83" t="s">
        <v>151</v>
      </c>
      <c r="H150" s="83" t="s">
        <v>146</v>
      </c>
    </row>
    <row r="151" spans="1:8" x14ac:dyDescent="0.25">
      <c r="A151" s="83" t="s">
        <v>81</v>
      </c>
      <c r="B151" s="83" t="s">
        <v>82</v>
      </c>
      <c r="C151" s="83" t="s">
        <v>307</v>
      </c>
      <c r="D151" s="83" t="s">
        <v>160</v>
      </c>
      <c r="E151" s="83" t="s">
        <v>1794</v>
      </c>
      <c r="F151" s="83" t="s">
        <v>1725</v>
      </c>
      <c r="G151" s="83" t="s">
        <v>151</v>
      </c>
      <c r="H151" s="83" t="s">
        <v>146</v>
      </c>
    </row>
    <row r="152" spans="1:8" x14ac:dyDescent="0.25">
      <c r="A152" s="83" t="s">
        <v>81</v>
      </c>
      <c r="B152" s="83" t="s">
        <v>82</v>
      </c>
      <c r="C152" s="83" t="s">
        <v>307</v>
      </c>
      <c r="D152" s="83" t="s">
        <v>160</v>
      </c>
      <c r="E152" s="83" t="s">
        <v>1795</v>
      </c>
      <c r="F152" s="83" t="s">
        <v>1577</v>
      </c>
      <c r="G152" s="83" t="s">
        <v>151</v>
      </c>
      <c r="H152" s="83" t="s">
        <v>146</v>
      </c>
    </row>
    <row r="153" spans="1:8" x14ac:dyDescent="0.25">
      <c r="A153" s="83" t="s">
        <v>84</v>
      </c>
      <c r="B153" s="83" t="s">
        <v>85</v>
      </c>
      <c r="C153" s="83" t="s">
        <v>324</v>
      </c>
      <c r="D153" s="83" t="s">
        <v>160</v>
      </c>
      <c r="E153" s="83" t="s">
        <v>1771</v>
      </c>
      <c r="F153" s="83" t="s">
        <v>1584</v>
      </c>
      <c r="G153" s="83" t="s">
        <v>151</v>
      </c>
      <c r="H153" s="83" t="s">
        <v>146</v>
      </c>
    </row>
    <row r="154" spans="1:8" x14ac:dyDescent="0.25">
      <c r="A154" s="83" t="s">
        <v>84</v>
      </c>
      <c r="B154" s="83" t="s">
        <v>85</v>
      </c>
      <c r="C154" s="83" t="s">
        <v>324</v>
      </c>
      <c r="D154" s="83" t="s">
        <v>160</v>
      </c>
      <c r="E154" s="83" t="s">
        <v>1772</v>
      </c>
      <c r="F154" s="83" t="s">
        <v>1628</v>
      </c>
      <c r="G154" s="83" t="s">
        <v>151</v>
      </c>
      <c r="H154" s="83" t="s">
        <v>151</v>
      </c>
    </row>
    <row r="155" spans="1:8" x14ac:dyDescent="0.25">
      <c r="A155" s="83" t="s">
        <v>84</v>
      </c>
      <c r="B155" s="83" t="s">
        <v>85</v>
      </c>
      <c r="C155" s="83" t="s">
        <v>324</v>
      </c>
      <c r="D155" s="83" t="s">
        <v>160</v>
      </c>
      <c r="E155" s="83" t="s">
        <v>1773</v>
      </c>
      <c r="F155" s="83" t="s">
        <v>1603</v>
      </c>
      <c r="G155" s="83" t="s">
        <v>151</v>
      </c>
      <c r="H155" s="83" t="s">
        <v>146</v>
      </c>
    </row>
    <row r="156" spans="1:8" x14ac:dyDescent="0.25">
      <c r="A156" s="83" t="s">
        <v>84</v>
      </c>
      <c r="B156" s="83" t="s">
        <v>85</v>
      </c>
      <c r="C156" s="83" t="s">
        <v>324</v>
      </c>
      <c r="D156" s="83" t="s">
        <v>160</v>
      </c>
      <c r="E156" s="83" t="s">
        <v>1774</v>
      </c>
      <c r="F156" s="83" t="s">
        <v>1617</v>
      </c>
      <c r="G156" s="83" t="s">
        <v>151</v>
      </c>
      <c r="H156" s="83" t="s">
        <v>146</v>
      </c>
    </row>
    <row r="157" spans="1:8" x14ac:dyDescent="0.25">
      <c r="A157" s="83" t="s">
        <v>84</v>
      </c>
      <c r="B157" s="83" t="s">
        <v>85</v>
      </c>
      <c r="C157" s="83" t="s">
        <v>324</v>
      </c>
      <c r="D157" s="83" t="s">
        <v>160</v>
      </c>
      <c r="E157" s="83" t="s">
        <v>1775</v>
      </c>
      <c r="F157" s="83" t="s">
        <v>1619</v>
      </c>
      <c r="G157" s="83" t="s">
        <v>151</v>
      </c>
      <c r="H157" s="83" t="s">
        <v>146</v>
      </c>
    </row>
    <row r="158" spans="1:8" x14ac:dyDescent="0.25">
      <c r="A158" s="83" t="s">
        <v>84</v>
      </c>
      <c r="B158" s="83" t="s">
        <v>85</v>
      </c>
      <c r="C158" s="83" t="s">
        <v>324</v>
      </c>
      <c r="D158" s="83" t="s">
        <v>160</v>
      </c>
      <c r="E158" s="83" t="s">
        <v>1776</v>
      </c>
      <c r="F158" s="83" t="s">
        <v>1625</v>
      </c>
      <c r="G158" s="83" t="s">
        <v>151</v>
      </c>
      <c r="H158" s="83" t="s">
        <v>146</v>
      </c>
    </row>
    <row r="159" spans="1:8" x14ac:dyDescent="0.25">
      <c r="A159" s="83" t="s">
        <v>84</v>
      </c>
      <c r="B159" s="83" t="s">
        <v>85</v>
      </c>
      <c r="C159" s="83" t="s">
        <v>324</v>
      </c>
      <c r="D159" s="83" t="s">
        <v>160</v>
      </c>
      <c r="E159" s="83" t="s">
        <v>1777</v>
      </c>
      <c r="F159" s="83" t="s">
        <v>1636</v>
      </c>
      <c r="G159" s="83" t="s">
        <v>151</v>
      </c>
      <c r="H159" s="83" t="s">
        <v>146</v>
      </c>
    </row>
    <row r="160" spans="1:8" x14ac:dyDescent="0.25">
      <c r="A160" s="83" t="s">
        <v>84</v>
      </c>
      <c r="B160" s="83" t="s">
        <v>85</v>
      </c>
      <c r="C160" s="83" t="s">
        <v>324</v>
      </c>
      <c r="D160" s="83" t="s">
        <v>160</v>
      </c>
      <c r="E160" s="83" t="s">
        <v>1778</v>
      </c>
      <c r="F160" s="83" t="s">
        <v>1640</v>
      </c>
      <c r="G160" s="83" t="s">
        <v>151</v>
      </c>
      <c r="H160" s="83" t="s">
        <v>146</v>
      </c>
    </row>
    <row r="161" spans="1:8" x14ac:dyDescent="0.25">
      <c r="A161" s="83" t="s">
        <v>84</v>
      </c>
      <c r="B161" s="83" t="s">
        <v>85</v>
      </c>
      <c r="C161" s="83" t="s">
        <v>324</v>
      </c>
      <c r="D161" s="83" t="s">
        <v>160</v>
      </c>
      <c r="E161" s="83" t="s">
        <v>1779</v>
      </c>
      <c r="F161" s="83" t="s">
        <v>1642</v>
      </c>
      <c r="G161" s="83" t="s">
        <v>151</v>
      </c>
      <c r="H161" s="83" t="s">
        <v>146</v>
      </c>
    </row>
    <row r="162" spans="1:8" x14ac:dyDescent="0.25">
      <c r="A162" s="83" t="s">
        <v>84</v>
      </c>
      <c r="B162" s="83" t="s">
        <v>85</v>
      </c>
      <c r="C162" s="83" t="s">
        <v>324</v>
      </c>
      <c r="D162" s="83" t="s">
        <v>160</v>
      </c>
      <c r="E162" s="83" t="s">
        <v>1780</v>
      </c>
      <c r="F162" s="83" t="s">
        <v>1649</v>
      </c>
      <c r="G162" s="83" t="s">
        <v>151</v>
      </c>
      <c r="H162" s="83" t="s">
        <v>146</v>
      </c>
    </row>
    <row r="163" spans="1:8" x14ac:dyDescent="0.25">
      <c r="A163" s="83" t="s">
        <v>84</v>
      </c>
      <c r="B163" s="83" t="s">
        <v>85</v>
      </c>
      <c r="C163" s="83" t="s">
        <v>324</v>
      </c>
      <c r="D163" s="83" t="s">
        <v>160</v>
      </c>
      <c r="E163" s="83" t="s">
        <v>1781</v>
      </c>
      <c r="F163" s="83" t="s">
        <v>1676</v>
      </c>
      <c r="G163" s="83" t="s">
        <v>151</v>
      </c>
      <c r="H163" s="83" t="s">
        <v>146</v>
      </c>
    </row>
    <row r="164" spans="1:8" x14ac:dyDescent="0.25">
      <c r="A164" s="83" t="s">
        <v>84</v>
      </c>
      <c r="B164" s="83" t="s">
        <v>85</v>
      </c>
      <c r="C164" s="83" t="s">
        <v>324</v>
      </c>
      <c r="D164" s="83" t="s">
        <v>160</v>
      </c>
      <c r="E164" s="83" t="s">
        <v>1782</v>
      </c>
      <c r="F164" s="83" t="s">
        <v>1665</v>
      </c>
      <c r="G164" s="83" t="s">
        <v>151</v>
      </c>
      <c r="H164" s="83" t="s">
        <v>146</v>
      </c>
    </row>
    <row r="165" spans="1:8" x14ac:dyDescent="0.25">
      <c r="A165" s="83" t="s">
        <v>84</v>
      </c>
      <c r="B165" s="83" t="s">
        <v>85</v>
      </c>
      <c r="C165" s="83" t="s">
        <v>324</v>
      </c>
      <c r="D165" s="83" t="s">
        <v>160</v>
      </c>
      <c r="E165" s="83" t="s">
        <v>1783</v>
      </c>
      <c r="F165" s="83" t="s">
        <v>1685</v>
      </c>
      <c r="G165" s="83" t="s">
        <v>151</v>
      </c>
      <c r="H165" s="83" t="s">
        <v>146</v>
      </c>
    </row>
    <row r="166" spans="1:8" x14ac:dyDescent="0.25">
      <c r="A166" s="83" t="s">
        <v>84</v>
      </c>
      <c r="B166" s="83" t="s">
        <v>85</v>
      </c>
      <c r="C166" s="83" t="s">
        <v>324</v>
      </c>
      <c r="D166" s="83" t="s">
        <v>160</v>
      </c>
      <c r="E166" s="83" t="s">
        <v>1784</v>
      </c>
      <c r="F166" s="83" t="s">
        <v>1683</v>
      </c>
      <c r="G166" s="83" t="s">
        <v>151</v>
      </c>
      <c r="H166" s="83" t="s">
        <v>146</v>
      </c>
    </row>
    <row r="167" spans="1:8" x14ac:dyDescent="0.25">
      <c r="A167" s="83" t="s">
        <v>84</v>
      </c>
      <c r="B167" s="83" t="s">
        <v>85</v>
      </c>
      <c r="C167" s="83" t="s">
        <v>324</v>
      </c>
      <c r="D167" s="83" t="s">
        <v>160</v>
      </c>
      <c r="E167" s="83" t="s">
        <v>1785</v>
      </c>
      <c r="F167" s="83" t="s">
        <v>1692</v>
      </c>
      <c r="G167" s="83" t="s">
        <v>151</v>
      </c>
      <c r="H167" s="83" t="s">
        <v>146</v>
      </c>
    </row>
    <row r="168" spans="1:8" x14ac:dyDescent="0.25">
      <c r="A168" s="83" t="s">
        <v>84</v>
      </c>
      <c r="B168" s="83" t="s">
        <v>85</v>
      </c>
      <c r="C168" s="83" t="s">
        <v>324</v>
      </c>
      <c r="D168" s="83" t="s">
        <v>160</v>
      </c>
      <c r="E168" s="83" t="s">
        <v>1786</v>
      </c>
      <c r="F168" s="83" t="s">
        <v>1694</v>
      </c>
      <c r="G168" s="83" t="s">
        <v>151</v>
      </c>
      <c r="H168" s="83" t="s">
        <v>146</v>
      </c>
    </row>
    <row r="169" spans="1:8" x14ac:dyDescent="0.25">
      <c r="A169" s="83" t="s">
        <v>84</v>
      </c>
      <c r="B169" s="83" t="s">
        <v>85</v>
      </c>
      <c r="C169" s="83" t="s">
        <v>324</v>
      </c>
      <c r="D169" s="83" t="s">
        <v>160</v>
      </c>
      <c r="E169" s="83" t="s">
        <v>1787</v>
      </c>
      <c r="F169" s="83" t="s">
        <v>1699</v>
      </c>
      <c r="G169" s="83" t="s">
        <v>151</v>
      </c>
      <c r="H169" s="83" t="s">
        <v>146</v>
      </c>
    </row>
    <row r="170" spans="1:8" x14ac:dyDescent="0.25">
      <c r="A170" s="83" t="s">
        <v>84</v>
      </c>
      <c r="B170" s="83" t="s">
        <v>85</v>
      </c>
      <c r="C170" s="83" t="s">
        <v>324</v>
      </c>
      <c r="D170" s="83" t="s">
        <v>160</v>
      </c>
      <c r="E170" s="83" t="s">
        <v>1788</v>
      </c>
      <c r="F170" s="83" t="s">
        <v>1704</v>
      </c>
      <c r="G170" s="83" t="s">
        <v>151</v>
      </c>
      <c r="H170" s="83" t="s">
        <v>146</v>
      </c>
    </row>
    <row r="171" spans="1:8" x14ac:dyDescent="0.25">
      <c r="A171" s="83" t="s">
        <v>84</v>
      </c>
      <c r="B171" s="83" t="s">
        <v>85</v>
      </c>
      <c r="C171" s="83" t="s">
        <v>324</v>
      </c>
      <c r="D171" s="83" t="s">
        <v>160</v>
      </c>
      <c r="E171" s="83" t="s">
        <v>1789</v>
      </c>
      <c r="F171" s="83" t="s">
        <v>1752</v>
      </c>
      <c r="G171" s="83" t="s">
        <v>151</v>
      </c>
      <c r="H171" s="83" t="s">
        <v>146</v>
      </c>
    </row>
    <row r="172" spans="1:8" x14ac:dyDescent="0.25">
      <c r="A172" s="83" t="s">
        <v>84</v>
      </c>
      <c r="B172" s="83" t="s">
        <v>85</v>
      </c>
      <c r="C172" s="83" t="s">
        <v>324</v>
      </c>
      <c r="D172" s="83" t="s">
        <v>160</v>
      </c>
      <c r="E172" s="83" t="s">
        <v>1790</v>
      </c>
      <c r="F172" s="83" t="s">
        <v>1703</v>
      </c>
      <c r="G172" s="83" t="s">
        <v>151</v>
      </c>
      <c r="H172" s="83" t="s">
        <v>146</v>
      </c>
    </row>
    <row r="173" spans="1:8" x14ac:dyDescent="0.25">
      <c r="A173" s="83" t="s">
        <v>84</v>
      </c>
      <c r="B173" s="83" t="s">
        <v>85</v>
      </c>
      <c r="C173" s="83" t="s">
        <v>324</v>
      </c>
      <c r="D173" s="83" t="s">
        <v>160</v>
      </c>
      <c r="E173" s="83" t="s">
        <v>1791</v>
      </c>
      <c r="F173" s="83" t="s">
        <v>1606</v>
      </c>
      <c r="G173" s="83" t="s">
        <v>151</v>
      </c>
      <c r="H173" s="83" t="s">
        <v>146</v>
      </c>
    </row>
    <row r="174" spans="1:8" x14ac:dyDescent="0.25">
      <c r="A174" s="83" t="s">
        <v>84</v>
      </c>
      <c r="B174" s="83" t="s">
        <v>85</v>
      </c>
      <c r="C174" s="83" t="s">
        <v>324</v>
      </c>
      <c r="D174" s="83" t="s">
        <v>160</v>
      </c>
      <c r="E174" s="83" t="s">
        <v>1792</v>
      </c>
      <c r="F174" s="83" t="s">
        <v>1714</v>
      </c>
      <c r="G174" s="83" t="s">
        <v>151</v>
      </c>
      <c r="H174" s="83" t="s">
        <v>146</v>
      </c>
    </row>
    <row r="175" spans="1:8" x14ac:dyDescent="0.25">
      <c r="A175" s="83" t="s">
        <v>84</v>
      </c>
      <c r="B175" s="83" t="s">
        <v>85</v>
      </c>
      <c r="C175" s="83" t="s">
        <v>324</v>
      </c>
      <c r="D175" s="83" t="s">
        <v>160</v>
      </c>
      <c r="E175" s="83" t="s">
        <v>1793</v>
      </c>
      <c r="F175" s="83" t="s">
        <v>1719</v>
      </c>
      <c r="G175" s="83" t="s">
        <v>151</v>
      </c>
      <c r="H175" s="83" t="s">
        <v>146</v>
      </c>
    </row>
    <row r="176" spans="1:8" x14ac:dyDescent="0.25">
      <c r="A176" s="83" t="s">
        <v>84</v>
      </c>
      <c r="B176" s="83" t="s">
        <v>85</v>
      </c>
      <c r="C176" s="83" t="s">
        <v>324</v>
      </c>
      <c r="D176" s="83" t="s">
        <v>160</v>
      </c>
      <c r="E176" s="83" t="s">
        <v>1794</v>
      </c>
      <c r="F176" s="83" t="s">
        <v>1725</v>
      </c>
      <c r="G176" s="83" t="s">
        <v>151</v>
      </c>
      <c r="H176" s="83" t="s">
        <v>146</v>
      </c>
    </row>
    <row r="177" spans="1:8" x14ac:dyDescent="0.25">
      <c r="A177" s="83" t="s">
        <v>84</v>
      </c>
      <c r="B177" s="83" t="s">
        <v>85</v>
      </c>
      <c r="C177" s="83" t="s">
        <v>324</v>
      </c>
      <c r="D177" s="83" t="s">
        <v>160</v>
      </c>
      <c r="E177" s="83" t="s">
        <v>1795</v>
      </c>
      <c r="F177" s="83" t="s">
        <v>1577</v>
      </c>
      <c r="G177" s="83" t="s">
        <v>151</v>
      </c>
      <c r="H177" s="83" t="s">
        <v>146</v>
      </c>
    </row>
    <row r="178" spans="1:8" x14ac:dyDescent="0.25">
      <c r="A178" s="83" t="s">
        <v>87</v>
      </c>
      <c r="B178" s="83" t="s">
        <v>88</v>
      </c>
      <c r="C178" s="83" t="s">
        <v>343</v>
      </c>
      <c r="D178" s="83" t="s">
        <v>160</v>
      </c>
      <c r="E178" s="83" t="s">
        <v>1771</v>
      </c>
      <c r="F178" s="83" t="s">
        <v>1584</v>
      </c>
      <c r="G178" s="83" t="s">
        <v>151</v>
      </c>
      <c r="H178" s="83" t="s">
        <v>146</v>
      </c>
    </row>
    <row r="179" spans="1:8" x14ac:dyDescent="0.25">
      <c r="A179" s="83" t="s">
        <v>87</v>
      </c>
      <c r="B179" s="83" t="s">
        <v>88</v>
      </c>
      <c r="C179" s="83" t="s">
        <v>343</v>
      </c>
      <c r="D179" s="83" t="s">
        <v>160</v>
      </c>
      <c r="E179" s="83" t="s">
        <v>1772</v>
      </c>
      <c r="F179" s="83" t="s">
        <v>1628</v>
      </c>
      <c r="G179" s="83" t="s">
        <v>151</v>
      </c>
      <c r="H179" s="83" t="s">
        <v>151</v>
      </c>
    </row>
    <row r="180" spans="1:8" x14ac:dyDescent="0.25">
      <c r="A180" s="83" t="s">
        <v>87</v>
      </c>
      <c r="B180" s="83" t="s">
        <v>88</v>
      </c>
      <c r="C180" s="83" t="s">
        <v>343</v>
      </c>
      <c r="D180" s="83" t="s">
        <v>160</v>
      </c>
      <c r="E180" s="83" t="s">
        <v>1773</v>
      </c>
      <c r="F180" s="83" t="s">
        <v>1603</v>
      </c>
      <c r="G180" s="83" t="s">
        <v>151</v>
      </c>
      <c r="H180" s="83" t="s">
        <v>146</v>
      </c>
    </row>
    <row r="181" spans="1:8" x14ac:dyDescent="0.25">
      <c r="A181" s="83" t="s">
        <v>87</v>
      </c>
      <c r="B181" s="83" t="s">
        <v>88</v>
      </c>
      <c r="C181" s="83" t="s">
        <v>343</v>
      </c>
      <c r="D181" s="83" t="s">
        <v>160</v>
      </c>
      <c r="E181" s="83" t="s">
        <v>1774</v>
      </c>
      <c r="F181" s="83" t="s">
        <v>1617</v>
      </c>
      <c r="G181" s="83" t="s">
        <v>151</v>
      </c>
      <c r="H181" s="83" t="s">
        <v>146</v>
      </c>
    </row>
    <row r="182" spans="1:8" x14ac:dyDescent="0.25">
      <c r="A182" s="83" t="s">
        <v>87</v>
      </c>
      <c r="B182" s="83" t="s">
        <v>88</v>
      </c>
      <c r="C182" s="83" t="s">
        <v>343</v>
      </c>
      <c r="D182" s="83" t="s">
        <v>160</v>
      </c>
      <c r="E182" s="83" t="s">
        <v>1775</v>
      </c>
      <c r="F182" s="83" t="s">
        <v>1619</v>
      </c>
      <c r="G182" s="83" t="s">
        <v>151</v>
      </c>
      <c r="H182" s="83" t="s">
        <v>146</v>
      </c>
    </row>
    <row r="183" spans="1:8" x14ac:dyDescent="0.25">
      <c r="A183" s="83" t="s">
        <v>87</v>
      </c>
      <c r="B183" s="83" t="s">
        <v>88</v>
      </c>
      <c r="C183" s="83" t="s">
        <v>343</v>
      </c>
      <c r="D183" s="83" t="s">
        <v>160</v>
      </c>
      <c r="E183" s="83" t="s">
        <v>1776</v>
      </c>
      <c r="F183" s="83" t="s">
        <v>1625</v>
      </c>
      <c r="G183" s="83" t="s">
        <v>151</v>
      </c>
      <c r="H183" s="83" t="s">
        <v>146</v>
      </c>
    </row>
    <row r="184" spans="1:8" x14ac:dyDescent="0.25">
      <c r="A184" s="83" t="s">
        <v>87</v>
      </c>
      <c r="B184" s="83" t="s">
        <v>88</v>
      </c>
      <c r="C184" s="83" t="s">
        <v>343</v>
      </c>
      <c r="D184" s="83" t="s">
        <v>160</v>
      </c>
      <c r="E184" s="83" t="s">
        <v>1777</v>
      </c>
      <c r="F184" s="83" t="s">
        <v>1636</v>
      </c>
      <c r="G184" s="83" t="s">
        <v>151</v>
      </c>
      <c r="H184" s="83" t="s">
        <v>146</v>
      </c>
    </row>
    <row r="185" spans="1:8" x14ac:dyDescent="0.25">
      <c r="A185" s="83" t="s">
        <v>87</v>
      </c>
      <c r="B185" s="83" t="s">
        <v>88</v>
      </c>
      <c r="C185" s="83" t="s">
        <v>343</v>
      </c>
      <c r="D185" s="83" t="s">
        <v>160</v>
      </c>
      <c r="E185" s="83" t="s">
        <v>1778</v>
      </c>
      <c r="F185" s="83" t="s">
        <v>1640</v>
      </c>
      <c r="G185" s="83" t="s">
        <v>151</v>
      </c>
      <c r="H185" s="83" t="s">
        <v>146</v>
      </c>
    </row>
    <row r="186" spans="1:8" x14ac:dyDescent="0.25">
      <c r="A186" s="83" t="s">
        <v>87</v>
      </c>
      <c r="B186" s="83" t="s">
        <v>88</v>
      </c>
      <c r="C186" s="83" t="s">
        <v>343</v>
      </c>
      <c r="D186" s="83" t="s">
        <v>160</v>
      </c>
      <c r="E186" s="83" t="s">
        <v>1779</v>
      </c>
      <c r="F186" s="83" t="s">
        <v>1642</v>
      </c>
      <c r="G186" s="83" t="s">
        <v>151</v>
      </c>
      <c r="H186" s="83" t="s">
        <v>146</v>
      </c>
    </row>
    <row r="187" spans="1:8" x14ac:dyDescent="0.25">
      <c r="A187" s="83" t="s">
        <v>87</v>
      </c>
      <c r="B187" s="83" t="s">
        <v>88</v>
      </c>
      <c r="C187" s="83" t="s">
        <v>343</v>
      </c>
      <c r="D187" s="83" t="s">
        <v>160</v>
      </c>
      <c r="E187" s="83" t="s">
        <v>1780</v>
      </c>
      <c r="F187" s="83" t="s">
        <v>1649</v>
      </c>
      <c r="G187" s="83" t="s">
        <v>151</v>
      </c>
      <c r="H187" s="83" t="s">
        <v>146</v>
      </c>
    </row>
    <row r="188" spans="1:8" x14ac:dyDescent="0.25">
      <c r="A188" s="83" t="s">
        <v>87</v>
      </c>
      <c r="B188" s="83" t="s">
        <v>88</v>
      </c>
      <c r="C188" s="83" t="s">
        <v>343</v>
      </c>
      <c r="D188" s="83" t="s">
        <v>160</v>
      </c>
      <c r="E188" s="83" t="s">
        <v>1781</v>
      </c>
      <c r="F188" s="83" t="s">
        <v>1676</v>
      </c>
      <c r="G188" s="83" t="s">
        <v>151</v>
      </c>
      <c r="H188" s="83" t="s">
        <v>146</v>
      </c>
    </row>
    <row r="189" spans="1:8" x14ac:dyDescent="0.25">
      <c r="A189" s="83" t="s">
        <v>87</v>
      </c>
      <c r="B189" s="83" t="s">
        <v>88</v>
      </c>
      <c r="C189" s="83" t="s">
        <v>343</v>
      </c>
      <c r="D189" s="83" t="s">
        <v>160</v>
      </c>
      <c r="E189" s="83" t="s">
        <v>1782</v>
      </c>
      <c r="F189" s="83" t="s">
        <v>1665</v>
      </c>
      <c r="G189" s="83" t="s">
        <v>151</v>
      </c>
      <c r="H189" s="83" t="s">
        <v>146</v>
      </c>
    </row>
    <row r="190" spans="1:8" x14ac:dyDescent="0.25">
      <c r="A190" s="83" t="s">
        <v>87</v>
      </c>
      <c r="B190" s="83" t="s">
        <v>88</v>
      </c>
      <c r="C190" s="83" t="s">
        <v>343</v>
      </c>
      <c r="D190" s="83" t="s">
        <v>160</v>
      </c>
      <c r="E190" s="83" t="s">
        <v>1783</v>
      </c>
      <c r="F190" s="83" t="s">
        <v>1685</v>
      </c>
      <c r="G190" s="83" t="s">
        <v>151</v>
      </c>
      <c r="H190" s="83" t="s">
        <v>146</v>
      </c>
    </row>
    <row r="191" spans="1:8" x14ac:dyDescent="0.25">
      <c r="A191" s="83" t="s">
        <v>87</v>
      </c>
      <c r="B191" s="83" t="s">
        <v>88</v>
      </c>
      <c r="C191" s="83" t="s">
        <v>343</v>
      </c>
      <c r="D191" s="83" t="s">
        <v>160</v>
      </c>
      <c r="E191" s="83" t="s">
        <v>1784</v>
      </c>
      <c r="F191" s="83" t="s">
        <v>1683</v>
      </c>
      <c r="G191" s="83" t="s">
        <v>151</v>
      </c>
      <c r="H191" s="83" t="s">
        <v>146</v>
      </c>
    </row>
    <row r="192" spans="1:8" x14ac:dyDescent="0.25">
      <c r="A192" s="83" t="s">
        <v>87</v>
      </c>
      <c r="B192" s="83" t="s">
        <v>88</v>
      </c>
      <c r="C192" s="83" t="s">
        <v>343</v>
      </c>
      <c r="D192" s="83" t="s">
        <v>160</v>
      </c>
      <c r="E192" s="83" t="s">
        <v>1785</v>
      </c>
      <c r="F192" s="83" t="s">
        <v>1692</v>
      </c>
      <c r="G192" s="83" t="s">
        <v>151</v>
      </c>
      <c r="H192" s="83" t="s">
        <v>146</v>
      </c>
    </row>
    <row r="193" spans="1:8" x14ac:dyDescent="0.25">
      <c r="A193" s="83" t="s">
        <v>87</v>
      </c>
      <c r="B193" s="83" t="s">
        <v>88</v>
      </c>
      <c r="C193" s="83" t="s">
        <v>343</v>
      </c>
      <c r="D193" s="83" t="s">
        <v>160</v>
      </c>
      <c r="E193" s="83" t="s">
        <v>1786</v>
      </c>
      <c r="F193" s="83" t="s">
        <v>1694</v>
      </c>
      <c r="G193" s="83" t="s">
        <v>151</v>
      </c>
      <c r="H193" s="83" t="s">
        <v>146</v>
      </c>
    </row>
    <row r="194" spans="1:8" x14ac:dyDescent="0.25">
      <c r="A194" s="83" t="s">
        <v>87</v>
      </c>
      <c r="B194" s="83" t="s">
        <v>88</v>
      </c>
      <c r="C194" s="83" t="s">
        <v>343</v>
      </c>
      <c r="D194" s="83" t="s">
        <v>160</v>
      </c>
      <c r="E194" s="83" t="s">
        <v>1787</v>
      </c>
      <c r="F194" s="83" t="s">
        <v>1699</v>
      </c>
      <c r="G194" s="83" t="s">
        <v>151</v>
      </c>
      <c r="H194" s="83" t="s">
        <v>146</v>
      </c>
    </row>
    <row r="195" spans="1:8" x14ac:dyDescent="0.25">
      <c r="A195" s="83" t="s">
        <v>87</v>
      </c>
      <c r="B195" s="83" t="s">
        <v>88</v>
      </c>
      <c r="C195" s="83" t="s">
        <v>343</v>
      </c>
      <c r="D195" s="83" t="s">
        <v>160</v>
      </c>
      <c r="E195" s="83" t="s">
        <v>1788</v>
      </c>
      <c r="F195" s="83" t="s">
        <v>1704</v>
      </c>
      <c r="G195" s="83" t="s">
        <v>151</v>
      </c>
      <c r="H195" s="83" t="s">
        <v>146</v>
      </c>
    </row>
    <row r="196" spans="1:8" x14ac:dyDescent="0.25">
      <c r="A196" s="83" t="s">
        <v>87</v>
      </c>
      <c r="B196" s="83" t="s">
        <v>88</v>
      </c>
      <c r="C196" s="83" t="s">
        <v>343</v>
      </c>
      <c r="D196" s="83" t="s">
        <v>160</v>
      </c>
      <c r="E196" s="83" t="s">
        <v>1789</v>
      </c>
      <c r="F196" s="83" t="s">
        <v>1752</v>
      </c>
      <c r="G196" s="83" t="s">
        <v>151</v>
      </c>
      <c r="H196" s="83" t="s">
        <v>146</v>
      </c>
    </row>
    <row r="197" spans="1:8" x14ac:dyDescent="0.25">
      <c r="A197" s="83" t="s">
        <v>87</v>
      </c>
      <c r="B197" s="83" t="s">
        <v>88</v>
      </c>
      <c r="C197" s="83" t="s">
        <v>343</v>
      </c>
      <c r="D197" s="83" t="s">
        <v>160</v>
      </c>
      <c r="E197" s="83" t="s">
        <v>1790</v>
      </c>
      <c r="F197" s="83" t="s">
        <v>1703</v>
      </c>
      <c r="G197" s="83" t="s">
        <v>151</v>
      </c>
      <c r="H197" s="83" t="s">
        <v>146</v>
      </c>
    </row>
    <row r="198" spans="1:8" x14ac:dyDescent="0.25">
      <c r="A198" s="83" t="s">
        <v>87</v>
      </c>
      <c r="B198" s="83" t="s">
        <v>88</v>
      </c>
      <c r="C198" s="83" t="s">
        <v>343</v>
      </c>
      <c r="D198" s="83" t="s">
        <v>160</v>
      </c>
      <c r="E198" s="83" t="s">
        <v>1791</v>
      </c>
      <c r="F198" s="83" t="s">
        <v>1606</v>
      </c>
      <c r="G198" s="83" t="s">
        <v>151</v>
      </c>
      <c r="H198" s="83" t="s">
        <v>146</v>
      </c>
    </row>
    <row r="199" spans="1:8" x14ac:dyDescent="0.25">
      <c r="A199" s="83" t="s">
        <v>87</v>
      </c>
      <c r="B199" s="83" t="s">
        <v>88</v>
      </c>
      <c r="C199" s="83" t="s">
        <v>343</v>
      </c>
      <c r="D199" s="83" t="s">
        <v>160</v>
      </c>
      <c r="E199" s="83" t="s">
        <v>1792</v>
      </c>
      <c r="F199" s="83" t="s">
        <v>1714</v>
      </c>
      <c r="G199" s="83" t="s">
        <v>151</v>
      </c>
      <c r="H199" s="83" t="s">
        <v>146</v>
      </c>
    </row>
    <row r="200" spans="1:8" x14ac:dyDescent="0.25">
      <c r="A200" s="83" t="s">
        <v>87</v>
      </c>
      <c r="B200" s="83" t="s">
        <v>88</v>
      </c>
      <c r="C200" s="83" t="s">
        <v>343</v>
      </c>
      <c r="D200" s="83" t="s">
        <v>160</v>
      </c>
      <c r="E200" s="83" t="s">
        <v>1793</v>
      </c>
      <c r="F200" s="83" t="s">
        <v>1719</v>
      </c>
      <c r="G200" s="83" t="s">
        <v>151</v>
      </c>
      <c r="H200" s="83" t="s">
        <v>146</v>
      </c>
    </row>
    <row r="201" spans="1:8" x14ac:dyDescent="0.25">
      <c r="A201" s="83" t="s">
        <v>87</v>
      </c>
      <c r="B201" s="83" t="s">
        <v>88</v>
      </c>
      <c r="C201" s="83" t="s">
        <v>343</v>
      </c>
      <c r="D201" s="83" t="s">
        <v>160</v>
      </c>
      <c r="E201" s="83" t="s">
        <v>1794</v>
      </c>
      <c r="F201" s="83" t="s">
        <v>1725</v>
      </c>
      <c r="G201" s="83" t="s">
        <v>151</v>
      </c>
      <c r="H201" s="83" t="s">
        <v>146</v>
      </c>
    </row>
    <row r="202" spans="1:8" x14ac:dyDescent="0.25">
      <c r="A202" s="83" t="s">
        <v>87</v>
      </c>
      <c r="B202" s="83" t="s">
        <v>88</v>
      </c>
      <c r="C202" s="83" t="s">
        <v>343</v>
      </c>
      <c r="D202" s="83" t="s">
        <v>160</v>
      </c>
      <c r="E202" s="83" t="s">
        <v>1795</v>
      </c>
      <c r="F202" s="83" t="s">
        <v>1577</v>
      </c>
      <c r="G202" s="83" t="s">
        <v>151</v>
      </c>
      <c r="H202" s="83" t="s">
        <v>146</v>
      </c>
    </row>
    <row r="203" spans="1:8" x14ac:dyDescent="0.25">
      <c r="A203" s="83" t="s">
        <v>87</v>
      </c>
      <c r="B203" s="83" t="s">
        <v>88</v>
      </c>
      <c r="C203" s="83" t="s">
        <v>396</v>
      </c>
      <c r="D203" s="83" t="s">
        <v>397</v>
      </c>
      <c r="E203" s="83" t="s">
        <v>1569</v>
      </c>
      <c r="F203" s="83" t="s">
        <v>1569</v>
      </c>
      <c r="G203" s="83" t="s">
        <v>151</v>
      </c>
      <c r="H203" s="83" t="s">
        <v>146</v>
      </c>
    </row>
    <row r="204" spans="1:8" x14ac:dyDescent="0.25">
      <c r="A204" s="83" t="s">
        <v>87</v>
      </c>
      <c r="B204" s="83" t="s">
        <v>88</v>
      </c>
      <c r="C204" s="83" t="s">
        <v>396</v>
      </c>
      <c r="D204" s="83" t="s">
        <v>397</v>
      </c>
      <c r="E204" s="83" t="s">
        <v>1570</v>
      </c>
      <c r="F204" s="83" t="s">
        <v>1570</v>
      </c>
      <c r="G204" s="83" t="s">
        <v>151</v>
      </c>
      <c r="H204" s="83" t="s">
        <v>146</v>
      </c>
    </row>
    <row r="205" spans="1:8" x14ac:dyDescent="0.25">
      <c r="A205" s="83" t="s">
        <v>87</v>
      </c>
      <c r="B205" s="83" t="s">
        <v>88</v>
      </c>
      <c r="C205" s="83" t="s">
        <v>396</v>
      </c>
      <c r="D205" s="83" t="s">
        <v>397</v>
      </c>
      <c r="E205" s="83" t="s">
        <v>1524</v>
      </c>
      <c r="F205" s="83" t="s">
        <v>1524</v>
      </c>
      <c r="G205" s="83" t="s">
        <v>151</v>
      </c>
      <c r="H205" s="83" t="s">
        <v>146</v>
      </c>
    </row>
    <row r="206" spans="1:8" x14ac:dyDescent="0.25">
      <c r="A206" s="83" t="s">
        <v>87</v>
      </c>
      <c r="B206" s="83" t="s">
        <v>88</v>
      </c>
      <c r="C206" s="83" t="s">
        <v>396</v>
      </c>
      <c r="D206" s="83" t="s">
        <v>397</v>
      </c>
      <c r="E206" s="83" t="s">
        <v>1571</v>
      </c>
      <c r="F206" s="83" t="s">
        <v>1571</v>
      </c>
      <c r="G206" s="83" t="s">
        <v>151</v>
      </c>
      <c r="H206" s="83" t="s">
        <v>146</v>
      </c>
    </row>
    <row r="207" spans="1:8" x14ac:dyDescent="0.25">
      <c r="A207" s="83" t="s">
        <v>87</v>
      </c>
      <c r="B207" s="83" t="s">
        <v>88</v>
      </c>
      <c r="C207" s="83" t="s">
        <v>396</v>
      </c>
      <c r="D207" s="83" t="s">
        <v>397</v>
      </c>
      <c r="E207" s="83" t="s">
        <v>1572</v>
      </c>
      <c r="F207" s="83" t="s">
        <v>1572</v>
      </c>
      <c r="G207" s="83" t="s">
        <v>151</v>
      </c>
      <c r="H207" s="83" t="s">
        <v>146</v>
      </c>
    </row>
    <row r="208" spans="1:8" x14ac:dyDescent="0.25">
      <c r="A208" s="83" t="s">
        <v>87</v>
      </c>
      <c r="B208" s="83" t="s">
        <v>88</v>
      </c>
      <c r="C208" s="83" t="s">
        <v>396</v>
      </c>
      <c r="D208" s="83" t="s">
        <v>397</v>
      </c>
      <c r="E208" s="83" t="s">
        <v>1573</v>
      </c>
      <c r="F208" s="83" t="s">
        <v>1573</v>
      </c>
      <c r="G208" s="83" t="s">
        <v>151</v>
      </c>
      <c r="H208" s="83" t="s">
        <v>146</v>
      </c>
    </row>
    <row r="209" spans="1:8" x14ac:dyDescent="0.25">
      <c r="A209" s="83" t="s">
        <v>87</v>
      </c>
      <c r="B209" s="83" t="s">
        <v>88</v>
      </c>
      <c r="C209" s="83" t="s">
        <v>396</v>
      </c>
      <c r="D209" s="83" t="s">
        <v>397</v>
      </c>
      <c r="E209" s="83" t="s">
        <v>1574</v>
      </c>
      <c r="F209" s="83" t="s">
        <v>1574</v>
      </c>
      <c r="G209" s="83" t="s">
        <v>151</v>
      </c>
      <c r="H209" s="83" t="s">
        <v>146</v>
      </c>
    </row>
    <row r="210" spans="1:8" x14ac:dyDescent="0.25">
      <c r="A210" s="83" t="s">
        <v>87</v>
      </c>
      <c r="B210" s="83" t="s">
        <v>88</v>
      </c>
      <c r="C210" s="83" t="s">
        <v>396</v>
      </c>
      <c r="D210" s="83" t="s">
        <v>397</v>
      </c>
      <c r="E210" s="83" t="s">
        <v>1575</v>
      </c>
      <c r="F210" s="83" t="s">
        <v>1575</v>
      </c>
      <c r="G210" s="83" t="s">
        <v>151</v>
      </c>
      <c r="H210" s="83" t="s">
        <v>146</v>
      </c>
    </row>
    <row r="211" spans="1:8" x14ac:dyDescent="0.25">
      <c r="A211" s="83" t="s">
        <v>87</v>
      </c>
      <c r="B211" s="83" t="s">
        <v>88</v>
      </c>
      <c r="C211" s="83" t="s">
        <v>396</v>
      </c>
      <c r="D211" s="83" t="s">
        <v>397</v>
      </c>
      <c r="E211" s="83" t="s">
        <v>1576</v>
      </c>
      <c r="F211" s="83" t="s">
        <v>1576</v>
      </c>
      <c r="G211" s="83" t="s">
        <v>151</v>
      </c>
      <c r="H211" s="83" t="s">
        <v>146</v>
      </c>
    </row>
    <row r="212" spans="1:8" x14ac:dyDescent="0.25">
      <c r="A212" s="83" t="s">
        <v>87</v>
      </c>
      <c r="B212" s="83" t="s">
        <v>88</v>
      </c>
      <c r="C212" s="83" t="s">
        <v>421</v>
      </c>
      <c r="D212" s="83" t="s">
        <v>275</v>
      </c>
      <c r="E212" s="83" t="s">
        <v>1552</v>
      </c>
      <c r="F212" s="83" t="s">
        <v>1552</v>
      </c>
      <c r="G212" s="83" t="s">
        <v>151</v>
      </c>
      <c r="H212" s="83" t="s">
        <v>151</v>
      </c>
    </row>
    <row r="213" spans="1:8" x14ac:dyDescent="0.25">
      <c r="A213" s="83" t="s">
        <v>87</v>
      </c>
      <c r="B213" s="83" t="s">
        <v>88</v>
      </c>
      <c r="C213" s="83" t="s">
        <v>421</v>
      </c>
      <c r="D213" s="83" t="s">
        <v>275</v>
      </c>
      <c r="E213" s="83" t="s">
        <v>1762</v>
      </c>
      <c r="F213" s="83" t="s">
        <v>1762</v>
      </c>
      <c r="G213" s="83" t="s">
        <v>151</v>
      </c>
      <c r="H213" s="83" t="s">
        <v>146</v>
      </c>
    </row>
    <row r="214" spans="1:8" x14ac:dyDescent="0.25">
      <c r="A214" s="83" t="s">
        <v>87</v>
      </c>
      <c r="B214" s="83" t="s">
        <v>88</v>
      </c>
      <c r="C214" s="83" t="s">
        <v>422</v>
      </c>
      <c r="D214" s="83" t="s">
        <v>423</v>
      </c>
      <c r="E214" s="83" t="s">
        <v>1565</v>
      </c>
      <c r="F214" s="83" t="s">
        <v>1565</v>
      </c>
      <c r="G214" s="83" t="s">
        <v>151</v>
      </c>
      <c r="H214" s="83" t="s">
        <v>146</v>
      </c>
    </row>
    <row r="215" spans="1:8" x14ac:dyDescent="0.25">
      <c r="A215" s="83" t="s">
        <v>87</v>
      </c>
      <c r="B215" s="83" t="s">
        <v>88</v>
      </c>
      <c r="C215" s="83" t="s">
        <v>422</v>
      </c>
      <c r="D215" s="83" t="s">
        <v>423</v>
      </c>
      <c r="E215" s="83" t="s">
        <v>1566</v>
      </c>
      <c r="F215" s="83" t="s">
        <v>1566</v>
      </c>
      <c r="G215" s="83" t="s">
        <v>151</v>
      </c>
      <c r="H215" s="83" t="s">
        <v>146</v>
      </c>
    </row>
    <row r="216" spans="1:8" x14ac:dyDescent="0.25">
      <c r="A216" s="83" t="s">
        <v>87</v>
      </c>
      <c r="B216" s="83" t="s">
        <v>88</v>
      </c>
      <c r="C216" s="83" t="s">
        <v>422</v>
      </c>
      <c r="D216" s="83" t="s">
        <v>423</v>
      </c>
      <c r="E216" s="83" t="s">
        <v>1567</v>
      </c>
      <c r="F216" s="83" t="s">
        <v>1567</v>
      </c>
      <c r="G216" s="83" t="s">
        <v>151</v>
      </c>
      <c r="H216" s="83" t="s">
        <v>146</v>
      </c>
    </row>
    <row r="217" spans="1:8" x14ac:dyDescent="0.25">
      <c r="A217" s="83" t="s">
        <v>87</v>
      </c>
      <c r="B217" s="83" t="s">
        <v>88</v>
      </c>
      <c r="C217" s="83" t="s">
        <v>422</v>
      </c>
      <c r="D217" s="83" t="s">
        <v>423</v>
      </c>
      <c r="E217" s="83" t="s">
        <v>1568</v>
      </c>
      <c r="F217" s="83" t="s">
        <v>1568</v>
      </c>
      <c r="G217" s="83" t="s">
        <v>151</v>
      </c>
      <c r="H217" s="83" t="s">
        <v>146</v>
      </c>
    </row>
    <row r="218" spans="1:8" x14ac:dyDescent="0.25">
      <c r="A218" s="83" t="s">
        <v>87</v>
      </c>
      <c r="B218" s="83" t="s">
        <v>88</v>
      </c>
      <c r="C218" s="83" t="s">
        <v>458</v>
      </c>
      <c r="D218" s="83" t="s">
        <v>459</v>
      </c>
      <c r="E218" s="83" t="s">
        <v>1577</v>
      </c>
      <c r="F218" s="83" t="s">
        <v>1577</v>
      </c>
      <c r="G218" s="83" t="s">
        <v>151</v>
      </c>
      <c r="H218" s="83" t="s">
        <v>146</v>
      </c>
    </row>
    <row r="219" spans="1:8" x14ac:dyDescent="0.25">
      <c r="A219" s="83" t="s">
        <v>87</v>
      </c>
      <c r="B219" s="83" t="s">
        <v>88</v>
      </c>
      <c r="C219" s="83" t="s">
        <v>458</v>
      </c>
      <c r="D219" s="83" t="s">
        <v>459</v>
      </c>
      <c r="E219" s="83" t="s">
        <v>1578</v>
      </c>
      <c r="F219" s="83" t="s">
        <v>1578</v>
      </c>
      <c r="G219" s="83" t="s">
        <v>151</v>
      </c>
      <c r="H219" s="83" t="s">
        <v>146</v>
      </c>
    </row>
    <row r="220" spans="1:8" x14ac:dyDescent="0.25">
      <c r="A220" s="83" t="s">
        <v>87</v>
      </c>
      <c r="B220" s="83" t="s">
        <v>88</v>
      </c>
      <c r="C220" s="83" t="s">
        <v>458</v>
      </c>
      <c r="D220" s="83" t="s">
        <v>459</v>
      </c>
      <c r="E220" s="83" t="s">
        <v>1579</v>
      </c>
      <c r="F220" s="83" t="s">
        <v>1579</v>
      </c>
      <c r="G220" s="83" t="s">
        <v>151</v>
      </c>
      <c r="H220" s="83" t="s">
        <v>146</v>
      </c>
    </row>
    <row r="221" spans="1:8" x14ac:dyDescent="0.25">
      <c r="A221" s="83" t="s">
        <v>87</v>
      </c>
      <c r="B221" s="83" t="s">
        <v>88</v>
      </c>
      <c r="C221" s="83" t="s">
        <v>458</v>
      </c>
      <c r="D221" s="83" t="s">
        <v>459</v>
      </c>
      <c r="E221" s="83" t="s">
        <v>1580</v>
      </c>
      <c r="F221" s="83" t="s">
        <v>1580</v>
      </c>
      <c r="G221" s="83" t="s">
        <v>151</v>
      </c>
      <c r="H221" s="83" t="s">
        <v>146</v>
      </c>
    </row>
    <row r="222" spans="1:8" x14ac:dyDescent="0.25">
      <c r="A222" s="83" t="s">
        <v>87</v>
      </c>
      <c r="B222" s="83" t="s">
        <v>88</v>
      </c>
      <c r="C222" s="83" t="s">
        <v>458</v>
      </c>
      <c r="D222" s="83" t="s">
        <v>459</v>
      </c>
      <c r="E222" s="83" t="s">
        <v>1581</v>
      </c>
      <c r="F222" s="83" t="s">
        <v>1581</v>
      </c>
      <c r="G222" s="83" t="s">
        <v>151</v>
      </c>
      <c r="H222" s="83" t="s">
        <v>146</v>
      </c>
    </row>
    <row r="223" spans="1:8" x14ac:dyDescent="0.25">
      <c r="A223" s="83" t="s">
        <v>87</v>
      </c>
      <c r="B223" s="83" t="s">
        <v>88</v>
      </c>
      <c r="C223" s="83" t="s">
        <v>458</v>
      </c>
      <c r="D223" s="83" t="s">
        <v>459</v>
      </c>
      <c r="E223" s="83" t="s">
        <v>1582</v>
      </c>
      <c r="F223" s="83" t="s">
        <v>1582</v>
      </c>
      <c r="G223" s="83" t="s">
        <v>151</v>
      </c>
      <c r="H223" s="83" t="s">
        <v>146</v>
      </c>
    </row>
    <row r="224" spans="1:8" x14ac:dyDescent="0.25">
      <c r="A224" s="83" t="s">
        <v>87</v>
      </c>
      <c r="B224" s="83" t="s">
        <v>88</v>
      </c>
      <c r="C224" s="83" t="s">
        <v>458</v>
      </c>
      <c r="D224" s="83" t="s">
        <v>459</v>
      </c>
      <c r="E224" s="83" t="s">
        <v>1583</v>
      </c>
      <c r="F224" s="83" t="s">
        <v>1583</v>
      </c>
      <c r="G224" s="83" t="s">
        <v>151</v>
      </c>
      <c r="H224" s="83" t="s">
        <v>146</v>
      </c>
    </row>
    <row r="225" spans="1:8" x14ac:dyDescent="0.25">
      <c r="A225" s="83" t="s">
        <v>87</v>
      </c>
      <c r="B225" s="83" t="s">
        <v>88</v>
      </c>
      <c r="C225" s="83" t="s">
        <v>458</v>
      </c>
      <c r="D225" s="83" t="s">
        <v>459</v>
      </c>
      <c r="E225" s="83" t="s">
        <v>1584</v>
      </c>
      <c r="F225" s="83" t="s">
        <v>1584</v>
      </c>
      <c r="G225" s="83" t="s">
        <v>151</v>
      </c>
      <c r="H225" s="83" t="s">
        <v>146</v>
      </c>
    </row>
    <row r="226" spans="1:8" x14ac:dyDescent="0.25">
      <c r="A226" s="83" t="s">
        <v>87</v>
      </c>
      <c r="B226" s="83" t="s">
        <v>88</v>
      </c>
      <c r="C226" s="83" t="s">
        <v>458</v>
      </c>
      <c r="D226" s="83" t="s">
        <v>459</v>
      </c>
      <c r="E226" s="83" t="s">
        <v>1585</v>
      </c>
      <c r="F226" s="83" t="s">
        <v>1585</v>
      </c>
      <c r="G226" s="83" t="s">
        <v>151</v>
      </c>
      <c r="H226" s="83" t="s">
        <v>146</v>
      </c>
    </row>
    <row r="227" spans="1:8" x14ac:dyDescent="0.25">
      <c r="A227" s="83" t="s">
        <v>87</v>
      </c>
      <c r="B227" s="83" t="s">
        <v>88</v>
      </c>
      <c r="C227" s="83" t="s">
        <v>458</v>
      </c>
      <c r="D227" s="83" t="s">
        <v>459</v>
      </c>
      <c r="E227" s="83" t="s">
        <v>1586</v>
      </c>
      <c r="F227" s="83" t="s">
        <v>1586</v>
      </c>
      <c r="G227" s="83" t="s">
        <v>151</v>
      </c>
      <c r="H227" s="83" t="s">
        <v>146</v>
      </c>
    </row>
    <row r="228" spans="1:8" x14ac:dyDescent="0.25">
      <c r="A228" s="83" t="s">
        <v>87</v>
      </c>
      <c r="B228" s="83" t="s">
        <v>88</v>
      </c>
      <c r="C228" s="83" t="s">
        <v>458</v>
      </c>
      <c r="D228" s="83" t="s">
        <v>459</v>
      </c>
      <c r="E228" s="83" t="s">
        <v>1587</v>
      </c>
      <c r="F228" s="83" t="s">
        <v>1587</v>
      </c>
      <c r="G228" s="83" t="s">
        <v>151</v>
      </c>
      <c r="H228" s="83" t="s">
        <v>146</v>
      </c>
    </row>
    <row r="229" spans="1:8" x14ac:dyDescent="0.25">
      <c r="A229" s="83" t="s">
        <v>87</v>
      </c>
      <c r="B229" s="83" t="s">
        <v>88</v>
      </c>
      <c r="C229" s="83" t="s">
        <v>458</v>
      </c>
      <c r="D229" s="83" t="s">
        <v>459</v>
      </c>
      <c r="E229" s="83" t="s">
        <v>1588</v>
      </c>
      <c r="F229" s="83" t="s">
        <v>1588</v>
      </c>
      <c r="G229" s="83" t="s">
        <v>151</v>
      </c>
      <c r="H229" s="83" t="s">
        <v>146</v>
      </c>
    </row>
    <row r="230" spans="1:8" x14ac:dyDescent="0.25">
      <c r="A230" s="83" t="s">
        <v>87</v>
      </c>
      <c r="B230" s="83" t="s">
        <v>88</v>
      </c>
      <c r="C230" s="83" t="s">
        <v>458</v>
      </c>
      <c r="D230" s="83" t="s">
        <v>459</v>
      </c>
      <c r="E230" s="83" t="s">
        <v>1589</v>
      </c>
      <c r="F230" s="83" t="s">
        <v>1589</v>
      </c>
      <c r="G230" s="83" t="s">
        <v>151</v>
      </c>
      <c r="H230" s="83" t="s">
        <v>146</v>
      </c>
    </row>
    <row r="231" spans="1:8" x14ac:dyDescent="0.25">
      <c r="A231" s="83" t="s">
        <v>87</v>
      </c>
      <c r="B231" s="83" t="s">
        <v>88</v>
      </c>
      <c r="C231" s="83" t="s">
        <v>458</v>
      </c>
      <c r="D231" s="83" t="s">
        <v>459</v>
      </c>
      <c r="E231" s="83" t="s">
        <v>1590</v>
      </c>
      <c r="F231" s="83" t="s">
        <v>1590</v>
      </c>
      <c r="G231" s="83" t="s">
        <v>151</v>
      </c>
      <c r="H231" s="83" t="s">
        <v>146</v>
      </c>
    </row>
    <row r="232" spans="1:8" x14ac:dyDescent="0.25">
      <c r="A232" s="83" t="s">
        <v>87</v>
      </c>
      <c r="B232" s="83" t="s">
        <v>88</v>
      </c>
      <c r="C232" s="83" t="s">
        <v>458</v>
      </c>
      <c r="D232" s="83" t="s">
        <v>459</v>
      </c>
      <c r="E232" s="83" t="s">
        <v>1591</v>
      </c>
      <c r="F232" s="83" t="s">
        <v>1591</v>
      </c>
      <c r="G232" s="83" t="s">
        <v>151</v>
      </c>
      <c r="H232" s="83" t="s">
        <v>146</v>
      </c>
    </row>
    <row r="233" spans="1:8" x14ac:dyDescent="0.25">
      <c r="A233" s="83" t="s">
        <v>87</v>
      </c>
      <c r="B233" s="83" t="s">
        <v>88</v>
      </c>
      <c r="C233" s="83" t="s">
        <v>458</v>
      </c>
      <c r="D233" s="83" t="s">
        <v>459</v>
      </c>
      <c r="E233" s="83" t="s">
        <v>1592</v>
      </c>
      <c r="F233" s="83" t="s">
        <v>1592</v>
      </c>
      <c r="G233" s="83" t="s">
        <v>151</v>
      </c>
      <c r="H233" s="83" t="s">
        <v>146</v>
      </c>
    </row>
    <row r="234" spans="1:8" x14ac:dyDescent="0.25">
      <c r="A234" s="83" t="s">
        <v>87</v>
      </c>
      <c r="B234" s="83" t="s">
        <v>88</v>
      </c>
      <c r="C234" s="83" t="s">
        <v>458</v>
      </c>
      <c r="D234" s="83" t="s">
        <v>459</v>
      </c>
      <c r="E234" s="83" t="s">
        <v>1593</v>
      </c>
      <c r="F234" s="83" t="s">
        <v>1593</v>
      </c>
      <c r="G234" s="83" t="s">
        <v>151</v>
      </c>
      <c r="H234" s="83" t="s">
        <v>146</v>
      </c>
    </row>
    <row r="235" spans="1:8" x14ac:dyDescent="0.25">
      <c r="A235" s="83" t="s">
        <v>87</v>
      </c>
      <c r="B235" s="83" t="s">
        <v>88</v>
      </c>
      <c r="C235" s="83" t="s">
        <v>458</v>
      </c>
      <c r="D235" s="83" t="s">
        <v>459</v>
      </c>
      <c r="E235" s="83" t="s">
        <v>1594</v>
      </c>
      <c r="F235" s="83" t="s">
        <v>1594</v>
      </c>
      <c r="G235" s="83" t="s">
        <v>151</v>
      </c>
      <c r="H235" s="83" t="s">
        <v>146</v>
      </c>
    </row>
    <row r="236" spans="1:8" x14ac:dyDescent="0.25">
      <c r="A236" s="83" t="s">
        <v>87</v>
      </c>
      <c r="B236" s="83" t="s">
        <v>88</v>
      </c>
      <c r="C236" s="83" t="s">
        <v>458</v>
      </c>
      <c r="D236" s="83" t="s">
        <v>459</v>
      </c>
      <c r="E236" s="83" t="s">
        <v>1595</v>
      </c>
      <c r="F236" s="83" t="s">
        <v>1595</v>
      </c>
      <c r="G236" s="83" t="s">
        <v>151</v>
      </c>
      <c r="H236" s="83" t="s">
        <v>146</v>
      </c>
    </row>
    <row r="237" spans="1:8" x14ac:dyDescent="0.25">
      <c r="A237" s="83" t="s">
        <v>87</v>
      </c>
      <c r="B237" s="83" t="s">
        <v>88</v>
      </c>
      <c r="C237" s="83" t="s">
        <v>458</v>
      </c>
      <c r="D237" s="83" t="s">
        <v>459</v>
      </c>
      <c r="E237" s="83" t="s">
        <v>1596</v>
      </c>
      <c r="F237" s="83" t="s">
        <v>1596</v>
      </c>
      <c r="G237" s="83" t="s">
        <v>151</v>
      </c>
      <c r="H237" s="83" t="s">
        <v>146</v>
      </c>
    </row>
    <row r="238" spans="1:8" x14ac:dyDescent="0.25">
      <c r="A238" s="83" t="s">
        <v>87</v>
      </c>
      <c r="B238" s="83" t="s">
        <v>88</v>
      </c>
      <c r="C238" s="83" t="s">
        <v>458</v>
      </c>
      <c r="D238" s="83" t="s">
        <v>459</v>
      </c>
      <c r="E238" s="83" t="s">
        <v>1597</v>
      </c>
      <c r="F238" s="83" t="s">
        <v>1597</v>
      </c>
      <c r="G238" s="83" t="s">
        <v>151</v>
      </c>
      <c r="H238" s="83" t="s">
        <v>146</v>
      </c>
    </row>
    <row r="239" spans="1:8" x14ac:dyDescent="0.25">
      <c r="A239" s="83" t="s">
        <v>87</v>
      </c>
      <c r="B239" s="83" t="s">
        <v>88</v>
      </c>
      <c r="C239" s="83" t="s">
        <v>458</v>
      </c>
      <c r="D239" s="83" t="s">
        <v>459</v>
      </c>
      <c r="E239" s="83" t="s">
        <v>1598</v>
      </c>
      <c r="F239" s="83" t="s">
        <v>1598</v>
      </c>
      <c r="G239" s="83" t="s">
        <v>151</v>
      </c>
      <c r="H239" s="83" t="s">
        <v>146</v>
      </c>
    </row>
    <row r="240" spans="1:8" x14ac:dyDescent="0.25">
      <c r="A240" s="83" t="s">
        <v>87</v>
      </c>
      <c r="B240" s="83" t="s">
        <v>88</v>
      </c>
      <c r="C240" s="83" t="s">
        <v>458</v>
      </c>
      <c r="D240" s="83" t="s">
        <v>459</v>
      </c>
      <c r="E240" s="83" t="s">
        <v>1599</v>
      </c>
      <c r="F240" s="83" t="s">
        <v>1599</v>
      </c>
      <c r="G240" s="83" t="s">
        <v>151</v>
      </c>
      <c r="H240" s="83" t="s">
        <v>146</v>
      </c>
    </row>
    <row r="241" spans="1:8" x14ac:dyDescent="0.25">
      <c r="A241" s="83" t="s">
        <v>87</v>
      </c>
      <c r="B241" s="83" t="s">
        <v>88</v>
      </c>
      <c r="C241" s="83" t="s">
        <v>458</v>
      </c>
      <c r="D241" s="83" t="s">
        <v>459</v>
      </c>
      <c r="E241" s="83" t="s">
        <v>1600</v>
      </c>
      <c r="F241" s="83" t="s">
        <v>1600</v>
      </c>
      <c r="G241" s="83" t="s">
        <v>151</v>
      </c>
      <c r="H241" s="83" t="s">
        <v>146</v>
      </c>
    </row>
    <row r="242" spans="1:8" x14ac:dyDescent="0.25">
      <c r="A242" s="83" t="s">
        <v>87</v>
      </c>
      <c r="B242" s="83" t="s">
        <v>88</v>
      </c>
      <c r="C242" s="83" t="s">
        <v>458</v>
      </c>
      <c r="D242" s="83" t="s">
        <v>459</v>
      </c>
      <c r="E242" s="83" t="s">
        <v>1601</v>
      </c>
      <c r="F242" s="83" t="s">
        <v>1601</v>
      </c>
      <c r="G242" s="83" t="s">
        <v>151</v>
      </c>
      <c r="H242" s="83" t="s">
        <v>146</v>
      </c>
    </row>
    <row r="243" spans="1:8" x14ac:dyDescent="0.25">
      <c r="A243" s="83" t="s">
        <v>87</v>
      </c>
      <c r="B243" s="83" t="s">
        <v>88</v>
      </c>
      <c r="C243" s="83" t="s">
        <v>458</v>
      </c>
      <c r="D243" s="83" t="s">
        <v>459</v>
      </c>
      <c r="E243" s="83" t="s">
        <v>1602</v>
      </c>
      <c r="F243" s="83" t="s">
        <v>1602</v>
      </c>
      <c r="G243" s="83" t="s">
        <v>151</v>
      </c>
      <c r="H243" s="83" t="s">
        <v>146</v>
      </c>
    </row>
    <row r="244" spans="1:8" x14ac:dyDescent="0.25">
      <c r="A244" s="83" t="s">
        <v>87</v>
      </c>
      <c r="B244" s="83" t="s">
        <v>88</v>
      </c>
      <c r="C244" s="83" t="s">
        <v>458</v>
      </c>
      <c r="D244" s="83" t="s">
        <v>459</v>
      </c>
      <c r="E244" s="83" t="s">
        <v>1603</v>
      </c>
      <c r="F244" s="83" t="s">
        <v>1603</v>
      </c>
      <c r="G244" s="83" t="s">
        <v>151</v>
      </c>
      <c r="H244" s="83" t="s">
        <v>146</v>
      </c>
    </row>
    <row r="245" spans="1:8" x14ac:dyDescent="0.25">
      <c r="A245" s="83" t="s">
        <v>87</v>
      </c>
      <c r="B245" s="83" t="s">
        <v>88</v>
      </c>
      <c r="C245" s="83" t="s">
        <v>458</v>
      </c>
      <c r="D245" s="83" t="s">
        <v>459</v>
      </c>
      <c r="E245" s="83" t="s">
        <v>1604</v>
      </c>
      <c r="F245" s="83" t="s">
        <v>1604</v>
      </c>
      <c r="G245" s="83" t="s">
        <v>151</v>
      </c>
      <c r="H245" s="83" t="s">
        <v>146</v>
      </c>
    </row>
    <row r="246" spans="1:8" x14ac:dyDescent="0.25">
      <c r="A246" s="83" t="s">
        <v>87</v>
      </c>
      <c r="B246" s="83" t="s">
        <v>88</v>
      </c>
      <c r="C246" s="83" t="s">
        <v>458</v>
      </c>
      <c r="D246" s="83" t="s">
        <v>459</v>
      </c>
      <c r="E246" s="83" t="s">
        <v>1605</v>
      </c>
      <c r="F246" s="83" t="s">
        <v>1605</v>
      </c>
      <c r="G246" s="83" t="s">
        <v>151</v>
      </c>
      <c r="H246" s="83" t="s">
        <v>146</v>
      </c>
    </row>
    <row r="247" spans="1:8" x14ac:dyDescent="0.25">
      <c r="A247" s="83" t="s">
        <v>87</v>
      </c>
      <c r="B247" s="83" t="s">
        <v>88</v>
      </c>
      <c r="C247" s="83" t="s">
        <v>458</v>
      </c>
      <c r="D247" s="83" t="s">
        <v>459</v>
      </c>
      <c r="E247" s="83" t="s">
        <v>1606</v>
      </c>
      <c r="F247" s="83" t="s">
        <v>1606</v>
      </c>
      <c r="G247" s="83" t="s">
        <v>151</v>
      </c>
      <c r="H247" s="83" t="s">
        <v>146</v>
      </c>
    </row>
    <row r="248" spans="1:8" x14ac:dyDescent="0.25">
      <c r="A248" s="83" t="s">
        <v>87</v>
      </c>
      <c r="B248" s="83" t="s">
        <v>88</v>
      </c>
      <c r="C248" s="83" t="s">
        <v>458</v>
      </c>
      <c r="D248" s="83" t="s">
        <v>459</v>
      </c>
      <c r="E248" s="83" t="s">
        <v>1607</v>
      </c>
      <c r="F248" s="83" t="s">
        <v>1607</v>
      </c>
      <c r="G248" s="83" t="s">
        <v>151</v>
      </c>
      <c r="H248" s="83" t="s">
        <v>146</v>
      </c>
    </row>
    <row r="249" spans="1:8" x14ac:dyDescent="0.25">
      <c r="A249" s="83" t="s">
        <v>87</v>
      </c>
      <c r="B249" s="83" t="s">
        <v>88</v>
      </c>
      <c r="C249" s="83" t="s">
        <v>458</v>
      </c>
      <c r="D249" s="83" t="s">
        <v>459</v>
      </c>
      <c r="E249" s="83" t="s">
        <v>1608</v>
      </c>
      <c r="F249" s="83" t="s">
        <v>1608</v>
      </c>
      <c r="G249" s="83" t="s">
        <v>151</v>
      </c>
      <c r="H249" s="83" t="s">
        <v>146</v>
      </c>
    </row>
    <row r="250" spans="1:8" x14ac:dyDescent="0.25">
      <c r="A250" s="83" t="s">
        <v>87</v>
      </c>
      <c r="B250" s="83" t="s">
        <v>88</v>
      </c>
      <c r="C250" s="83" t="s">
        <v>458</v>
      </c>
      <c r="D250" s="83" t="s">
        <v>459</v>
      </c>
      <c r="E250" s="83" t="s">
        <v>1609</v>
      </c>
      <c r="F250" s="83" t="s">
        <v>1609</v>
      </c>
      <c r="G250" s="83" t="s">
        <v>151</v>
      </c>
      <c r="H250" s="83" t="s">
        <v>146</v>
      </c>
    </row>
    <row r="251" spans="1:8" x14ac:dyDescent="0.25">
      <c r="A251" s="83" t="s">
        <v>87</v>
      </c>
      <c r="B251" s="83" t="s">
        <v>88</v>
      </c>
      <c r="C251" s="83" t="s">
        <v>458</v>
      </c>
      <c r="D251" s="83" t="s">
        <v>459</v>
      </c>
      <c r="E251" s="83" t="s">
        <v>1610</v>
      </c>
      <c r="F251" s="83" t="s">
        <v>1610</v>
      </c>
      <c r="G251" s="83" t="s">
        <v>151</v>
      </c>
      <c r="H251" s="83" t="s">
        <v>146</v>
      </c>
    </row>
    <row r="252" spans="1:8" x14ac:dyDescent="0.25">
      <c r="A252" s="83" t="s">
        <v>87</v>
      </c>
      <c r="B252" s="83" t="s">
        <v>88</v>
      </c>
      <c r="C252" s="83" t="s">
        <v>458</v>
      </c>
      <c r="D252" s="83" t="s">
        <v>459</v>
      </c>
      <c r="E252" s="83" t="s">
        <v>1611</v>
      </c>
      <c r="F252" s="83" t="s">
        <v>1611</v>
      </c>
      <c r="G252" s="83" t="s">
        <v>151</v>
      </c>
      <c r="H252" s="83" t="s">
        <v>146</v>
      </c>
    </row>
    <row r="253" spans="1:8" x14ac:dyDescent="0.25">
      <c r="A253" s="83" t="s">
        <v>87</v>
      </c>
      <c r="B253" s="83" t="s">
        <v>88</v>
      </c>
      <c r="C253" s="83" t="s">
        <v>458</v>
      </c>
      <c r="D253" s="83" t="s">
        <v>459</v>
      </c>
      <c r="E253" s="83" t="s">
        <v>1612</v>
      </c>
      <c r="F253" s="83" t="s">
        <v>1612</v>
      </c>
      <c r="G253" s="83" t="s">
        <v>151</v>
      </c>
      <c r="H253" s="83" t="s">
        <v>146</v>
      </c>
    </row>
    <row r="254" spans="1:8" x14ac:dyDescent="0.25">
      <c r="A254" s="83" t="s">
        <v>87</v>
      </c>
      <c r="B254" s="83" t="s">
        <v>88</v>
      </c>
      <c r="C254" s="83" t="s">
        <v>458</v>
      </c>
      <c r="D254" s="83" t="s">
        <v>459</v>
      </c>
      <c r="E254" s="83" t="s">
        <v>1613</v>
      </c>
      <c r="F254" s="83" t="s">
        <v>1613</v>
      </c>
      <c r="G254" s="83" t="s">
        <v>151</v>
      </c>
      <c r="H254" s="83" t="s">
        <v>146</v>
      </c>
    </row>
    <row r="255" spans="1:8" x14ac:dyDescent="0.25">
      <c r="A255" s="83" t="s">
        <v>87</v>
      </c>
      <c r="B255" s="83" t="s">
        <v>88</v>
      </c>
      <c r="C255" s="83" t="s">
        <v>458</v>
      </c>
      <c r="D255" s="83" t="s">
        <v>459</v>
      </c>
      <c r="E255" s="83" t="s">
        <v>1614</v>
      </c>
      <c r="F255" s="83" t="s">
        <v>1614</v>
      </c>
      <c r="G255" s="83" t="s">
        <v>151</v>
      </c>
      <c r="H255" s="83" t="s">
        <v>146</v>
      </c>
    </row>
    <row r="256" spans="1:8" x14ac:dyDescent="0.25">
      <c r="A256" s="83" t="s">
        <v>87</v>
      </c>
      <c r="B256" s="83" t="s">
        <v>88</v>
      </c>
      <c r="C256" s="83" t="s">
        <v>458</v>
      </c>
      <c r="D256" s="83" t="s">
        <v>459</v>
      </c>
      <c r="E256" s="83" t="s">
        <v>1615</v>
      </c>
      <c r="F256" s="83" t="s">
        <v>1615</v>
      </c>
      <c r="G256" s="83" t="s">
        <v>151</v>
      </c>
      <c r="H256" s="83" t="s">
        <v>146</v>
      </c>
    </row>
    <row r="257" spans="1:8" x14ac:dyDescent="0.25">
      <c r="A257" s="83" t="s">
        <v>87</v>
      </c>
      <c r="B257" s="83" t="s">
        <v>88</v>
      </c>
      <c r="C257" s="83" t="s">
        <v>458</v>
      </c>
      <c r="D257" s="83" t="s">
        <v>459</v>
      </c>
      <c r="E257" s="83" t="s">
        <v>1616</v>
      </c>
      <c r="F257" s="83" t="s">
        <v>1616</v>
      </c>
      <c r="G257" s="83" t="s">
        <v>151</v>
      </c>
      <c r="H257" s="83" t="s">
        <v>146</v>
      </c>
    </row>
    <row r="258" spans="1:8" x14ac:dyDescent="0.25">
      <c r="A258" s="83" t="s">
        <v>87</v>
      </c>
      <c r="B258" s="83" t="s">
        <v>88</v>
      </c>
      <c r="C258" s="83" t="s">
        <v>458</v>
      </c>
      <c r="D258" s="83" t="s">
        <v>459</v>
      </c>
      <c r="E258" s="83" t="s">
        <v>1617</v>
      </c>
      <c r="F258" s="83" t="s">
        <v>1617</v>
      </c>
      <c r="G258" s="83" t="s">
        <v>151</v>
      </c>
      <c r="H258" s="83" t="s">
        <v>146</v>
      </c>
    </row>
    <row r="259" spans="1:8" x14ac:dyDescent="0.25">
      <c r="A259" s="83" t="s">
        <v>87</v>
      </c>
      <c r="B259" s="83" t="s">
        <v>88</v>
      </c>
      <c r="C259" s="83" t="s">
        <v>458</v>
      </c>
      <c r="D259" s="83" t="s">
        <v>459</v>
      </c>
      <c r="E259" s="83" t="s">
        <v>1618</v>
      </c>
      <c r="F259" s="83" t="s">
        <v>1618</v>
      </c>
      <c r="G259" s="83" t="s">
        <v>151</v>
      </c>
      <c r="H259" s="83" t="s">
        <v>146</v>
      </c>
    </row>
    <row r="260" spans="1:8" x14ac:dyDescent="0.25">
      <c r="A260" s="83" t="s">
        <v>87</v>
      </c>
      <c r="B260" s="83" t="s">
        <v>88</v>
      </c>
      <c r="C260" s="83" t="s">
        <v>458</v>
      </c>
      <c r="D260" s="83" t="s">
        <v>459</v>
      </c>
      <c r="E260" s="83" t="s">
        <v>1619</v>
      </c>
      <c r="F260" s="83" t="s">
        <v>1619</v>
      </c>
      <c r="G260" s="83" t="s">
        <v>151</v>
      </c>
      <c r="H260" s="83" t="s">
        <v>146</v>
      </c>
    </row>
    <row r="261" spans="1:8" x14ac:dyDescent="0.25">
      <c r="A261" s="83" t="s">
        <v>87</v>
      </c>
      <c r="B261" s="83" t="s">
        <v>88</v>
      </c>
      <c r="C261" s="83" t="s">
        <v>458</v>
      </c>
      <c r="D261" s="83" t="s">
        <v>459</v>
      </c>
      <c r="E261" s="83" t="s">
        <v>1620</v>
      </c>
      <c r="F261" s="83" t="s">
        <v>1620</v>
      </c>
      <c r="G261" s="83" t="s">
        <v>151</v>
      </c>
      <c r="H261" s="83" t="s">
        <v>146</v>
      </c>
    </row>
    <row r="262" spans="1:8" x14ac:dyDescent="0.25">
      <c r="A262" s="83" t="s">
        <v>87</v>
      </c>
      <c r="B262" s="83" t="s">
        <v>88</v>
      </c>
      <c r="C262" s="83" t="s">
        <v>458</v>
      </c>
      <c r="D262" s="83" t="s">
        <v>459</v>
      </c>
      <c r="E262" s="83" t="s">
        <v>1621</v>
      </c>
      <c r="F262" s="83" t="s">
        <v>1621</v>
      </c>
      <c r="G262" s="83" t="s">
        <v>151</v>
      </c>
      <c r="H262" s="83" t="s">
        <v>146</v>
      </c>
    </row>
    <row r="263" spans="1:8" x14ac:dyDescent="0.25">
      <c r="A263" s="83" t="s">
        <v>87</v>
      </c>
      <c r="B263" s="83" t="s">
        <v>88</v>
      </c>
      <c r="C263" s="83" t="s">
        <v>458</v>
      </c>
      <c r="D263" s="83" t="s">
        <v>459</v>
      </c>
      <c r="E263" s="83" t="s">
        <v>1622</v>
      </c>
      <c r="F263" s="83" t="s">
        <v>1622</v>
      </c>
      <c r="G263" s="83" t="s">
        <v>151</v>
      </c>
      <c r="H263" s="83" t="s">
        <v>146</v>
      </c>
    </row>
    <row r="264" spans="1:8" x14ac:dyDescent="0.25">
      <c r="A264" s="83" t="s">
        <v>87</v>
      </c>
      <c r="B264" s="83" t="s">
        <v>88</v>
      </c>
      <c r="C264" s="83" t="s">
        <v>458</v>
      </c>
      <c r="D264" s="83" t="s">
        <v>459</v>
      </c>
      <c r="E264" s="83" t="s">
        <v>1623</v>
      </c>
      <c r="F264" s="83" t="s">
        <v>1623</v>
      </c>
      <c r="G264" s="83" t="s">
        <v>151</v>
      </c>
      <c r="H264" s="83" t="s">
        <v>146</v>
      </c>
    </row>
    <row r="265" spans="1:8" x14ac:dyDescent="0.25">
      <c r="A265" s="83" t="s">
        <v>87</v>
      </c>
      <c r="B265" s="83" t="s">
        <v>88</v>
      </c>
      <c r="C265" s="83" t="s">
        <v>458</v>
      </c>
      <c r="D265" s="83" t="s">
        <v>459</v>
      </c>
      <c r="E265" s="83" t="s">
        <v>1624</v>
      </c>
      <c r="F265" s="83" t="s">
        <v>1624</v>
      </c>
      <c r="G265" s="83" t="s">
        <v>151</v>
      </c>
      <c r="H265" s="83" t="s">
        <v>146</v>
      </c>
    </row>
    <row r="266" spans="1:8" x14ac:dyDescent="0.25">
      <c r="A266" s="83" t="s">
        <v>87</v>
      </c>
      <c r="B266" s="83" t="s">
        <v>88</v>
      </c>
      <c r="C266" s="83" t="s">
        <v>458</v>
      </c>
      <c r="D266" s="83" t="s">
        <v>459</v>
      </c>
      <c r="E266" s="83" t="s">
        <v>1625</v>
      </c>
      <c r="F266" s="83" t="s">
        <v>1625</v>
      </c>
      <c r="G266" s="83" t="s">
        <v>151</v>
      </c>
      <c r="H266" s="83" t="s">
        <v>146</v>
      </c>
    </row>
    <row r="267" spans="1:8" x14ac:dyDescent="0.25">
      <c r="A267" s="83" t="s">
        <v>87</v>
      </c>
      <c r="B267" s="83" t="s">
        <v>88</v>
      </c>
      <c r="C267" s="83" t="s">
        <v>458</v>
      </c>
      <c r="D267" s="83" t="s">
        <v>459</v>
      </c>
      <c r="E267" s="83" t="s">
        <v>1626</v>
      </c>
      <c r="F267" s="83" t="s">
        <v>1626</v>
      </c>
      <c r="G267" s="83" t="s">
        <v>151</v>
      </c>
      <c r="H267" s="83" t="s">
        <v>146</v>
      </c>
    </row>
    <row r="268" spans="1:8" x14ac:dyDescent="0.25">
      <c r="A268" s="83" t="s">
        <v>87</v>
      </c>
      <c r="B268" s="83" t="s">
        <v>88</v>
      </c>
      <c r="C268" s="83" t="s">
        <v>458</v>
      </c>
      <c r="D268" s="83" t="s">
        <v>459</v>
      </c>
      <c r="E268" s="83" t="s">
        <v>1627</v>
      </c>
      <c r="F268" s="83" t="s">
        <v>1627</v>
      </c>
      <c r="G268" s="83" t="s">
        <v>151</v>
      </c>
      <c r="H268" s="83" t="s">
        <v>146</v>
      </c>
    </row>
    <row r="269" spans="1:8" x14ac:dyDescent="0.25">
      <c r="A269" s="83" t="s">
        <v>87</v>
      </c>
      <c r="B269" s="83" t="s">
        <v>88</v>
      </c>
      <c r="C269" s="83" t="s">
        <v>458</v>
      </c>
      <c r="D269" s="83" t="s">
        <v>459</v>
      </c>
      <c r="E269" s="83" t="s">
        <v>1628</v>
      </c>
      <c r="F269" s="83" t="s">
        <v>1628</v>
      </c>
      <c r="G269" s="83" t="s">
        <v>151</v>
      </c>
      <c r="H269" s="83" t="s">
        <v>146</v>
      </c>
    </row>
    <row r="270" spans="1:8" x14ac:dyDescent="0.25">
      <c r="A270" s="83" t="s">
        <v>87</v>
      </c>
      <c r="B270" s="83" t="s">
        <v>88</v>
      </c>
      <c r="C270" s="83" t="s">
        <v>458</v>
      </c>
      <c r="D270" s="83" t="s">
        <v>459</v>
      </c>
      <c r="E270" s="83" t="s">
        <v>1629</v>
      </c>
      <c r="F270" s="83" t="s">
        <v>1629</v>
      </c>
      <c r="G270" s="83" t="s">
        <v>151</v>
      </c>
      <c r="H270" s="83" t="s">
        <v>146</v>
      </c>
    </row>
    <row r="271" spans="1:8" x14ac:dyDescent="0.25">
      <c r="A271" s="83" t="s">
        <v>87</v>
      </c>
      <c r="B271" s="83" t="s">
        <v>88</v>
      </c>
      <c r="C271" s="83" t="s">
        <v>458</v>
      </c>
      <c r="D271" s="83" t="s">
        <v>459</v>
      </c>
      <c r="E271" s="83" t="s">
        <v>1630</v>
      </c>
      <c r="F271" s="83" t="s">
        <v>1630</v>
      </c>
      <c r="G271" s="83" t="s">
        <v>151</v>
      </c>
      <c r="H271" s="83" t="s">
        <v>146</v>
      </c>
    </row>
    <row r="272" spans="1:8" x14ac:dyDescent="0.25">
      <c r="A272" s="83" t="s">
        <v>87</v>
      </c>
      <c r="B272" s="83" t="s">
        <v>88</v>
      </c>
      <c r="C272" s="83" t="s">
        <v>458</v>
      </c>
      <c r="D272" s="83" t="s">
        <v>459</v>
      </c>
      <c r="E272" s="83" t="s">
        <v>1631</v>
      </c>
      <c r="F272" s="83" t="s">
        <v>1631</v>
      </c>
      <c r="G272" s="83" t="s">
        <v>151</v>
      </c>
      <c r="H272" s="83" t="s">
        <v>146</v>
      </c>
    </row>
    <row r="273" spans="1:8" x14ac:dyDescent="0.25">
      <c r="A273" s="83" t="s">
        <v>87</v>
      </c>
      <c r="B273" s="83" t="s">
        <v>88</v>
      </c>
      <c r="C273" s="83" t="s">
        <v>458</v>
      </c>
      <c r="D273" s="83" t="s">
        <v>459</v>
      </c>
      <c r="E273" s="83" t="s">
        <v>1632</v>
      </c>
      <c r="F273" s="83" t="s">
        <v>1632</v>
      </c>
      <c r="G273" s="83" t="s">
        <v>151</v>
      </c>
      <c r="H273" s="83" t="s">
        <v>146</v>
      </c>
    </row>
    <row r="274" spans="1:8" x14ac:dyDescent="0.25">
      <c r="A274" s="83" t="s">
        <v>87</v>
      </c>
      <c r="B274" s="83" t="s">
        <v>88</v>
      </c>
      <c r="C274" s="83" t="s">
        <v>458</v>
      </c>
      <c r="D274" s="83" t="s">
        <v>459</v>
      </c>
      <c r="E274" s="83" t="s">
        <v>1633</v>
      </c>
      <c r="F274" s="83" t="s">
        <v>1633</v>
      </c>
      <c r="G274" s="83" t="s">
        <v>151</v>
      </c>
      <c r="H274" s="83" t="s">
        <v>146</v>
      </c>
    </row>
    <row r="275" spans="1:8" x14ac:dyDescent="0.25">
      <c r="A275" s="83" t="s">
        <v>87</v>
      </c>
      <c r="B275" s="83" t="s">
        <v>88</v>
      </c>
      <c r="C275" s="83" t="s">
        <v>458</v>
      </c>
      <c r="D275" s="83" t="s">
        <v>459</v>
      </c>
      <c r="E275" s="83" t="s">
        <v>1634</v>
      </c>
      <c r="F275" s="83" t="s">
        <v>1634</v>
      </c>
      <c r="G275" s="83" t="s">
        <v>151</v>
      </c>
      <c r="H275" s="83" t="s">
        <v>146</v>
      </c>
    </row>
    <row r="276" spans="1:8" x14ac:dyDescent="0.25">
      <c r="A276" s="83" t="s">
        <v>87</v>
      </c>
      <c r="B276" s="83" t="s">
        <v>88</v>
      </c>
      <c r="C276" s="83" t="s">
        <v>458</v>
      </c>
      <c r="D276" s="83" t="s">
        <v>459</v>
      </c>
      <c r="E276" s="83" t="s">
        <v>1635</v>
      </c>
      <c r="F276" s="83" t="s">
        <v>1635</v>
      </c>
      <c r="G276" s="83" t="s">
        <v>151</v>
      </c>
      <c r="H276" s="83" t="s">
        <v>146</v>
      </c>
    </row>
    <row r="277" spans="1:8" x14ac:dyDescent="0.25">
      <c r="A277" s="83" t="s">
        <v>87</v>
      </c>
      <c r="B277" s="83" t="s">
        <v>88</v>
      </c>
      <c r="C277" s="83" t="s">
        <v>458</v>
      </c>
      <c r="D277" s="83" t="s">
        <v>459</v>
      </c>
      <c r="E277" s="83" t="s">
        <v>1636</v>
      </c>
      <c r="F277" s="83" t="s">
        <v>1636</v>
      </c>
      <c r="G277" s="83" t="s">
        <v>151</v>
      </c>
      <c r="H277" s="83" t="s">
        <v>146</v>
      </c>
    </row>
    <row r="278" spans="1:8" x14ac:dyDescent="0.25">
      <c r="A278" s="83" t="s">
        <v>87</v>
      </c>
      <c r="B278" s="83" t="s">
        <v>88</v>
      </c>
      <c r="C278" s="83" t="s">
        <v>458</v>
      </c>
      <c r="D278" s="83" t="s">
        <v>459</v>
      </c>
      <c r="E278" s="83" t="s">
        <v>1637</v>
      </c>
      <c r="F278" s="83" t="s">
        <v>1637</v>
      </c>
      <c r="G278" s="83" t="s">
        <v>151</v>
      </c>
      <c r="H278" s="83" t="s">
        <v>146</v>
      </c>
    </row>
    <row r="279" spans="1:8" x14ac:dyDescent="0.25">
      <c r="A279" s="83" t="s">
        <v>87</v>
      </c>
      <c r="B279" s="83" t="s">
        <v>88</v>
      </c>
      <c r="C279" s="83" t="s">
        <v>458</v>
      </c>
      <c r="D279" s="83" t="s">
        <v>459</v>
      </c>
      <c r="E279" s="83" t="s">
        <v>1638</v>
      </c>
      <c r="F279" s="83" t="s">
        <v>1638</v>
      </c>
      <c r="G279" s="83" t="s">
        <v>151</v>
      </c>
      <c r="H279" s="83" t="s">
        <v>146</v>
      </c>
    </row>
    <row r="280" spans="1:8" x14ac:dyDescent="0.25">
      <c r="A280" s="83" t="s">
        <v>87</v>
      </c>
      <c r="B280" s="83" t="s">
        <v>88</v>
      </c>
      <c r="C280" s="83" t="s">
        <v>458</v>
      </c>
      <c r="D280" s="83" t="s">
        <v>459</v>
      </c>
      <c r="E280" s="83" t="s">
        <v>1639</v>
      </c>
      <c r="F280" s="83" t="s">
        <v>1639</v>
      </c>
      <c r="G280" s="83" t="s">
        <v>151</v>
      </c>
      <c r="H280" s="83" t="s">
        <v>146</v>
      </c>
    </row>
    <row r="281" spans="1:8" x14ac:dyDescent="0.25">
      <c r="A281" s="83" t="s">
        <v>87</v>
      </c>
      <c r="B281" s="83" t="s">
        <v>88</v>
      </c>
      <c r="C281" s="83" t="s">
        <v>458</v>
      </c>
      <c r="D281" s="83" t="s">
        <v>459</v>
      </c>
      <c r="E281" s="83" t="s">
        <v>1640</v>
      </c>
      <c r="F281" s="83" t="s">
        <v>1640</v>
      </c>
      <c r="G281" s="83" t="s">
        <v>151</v>
      </c>
      <c r="H281" s="83" t="s">
        <v>146</v>
      </c>
    </row>
    <row r="282" spans="1:8" x14ac:dyDescent="0.25">
      <c r="A282" s="83" t="s">
        <v>87</v>
      </c>
      <c r="B282" s="83" t="s">
        <v>88</v>
      </c>
      <c r="C282" s="83" t="s">
        <v>458</v>
      </c>
      <c r="D282" s="83" t="s">
        <v>459</v>
      </c>
      <c r="E282" s="83" t="s">
        <v>1641</v>
      </c>
      <c r="F282" s="83" t="s">
        <v>1641</v>
      </c>
      <c r="G282" s="83" t="s">
        <v>151</v>
      </c>
      <c r="H282" s="83" t="s">
        <v>146</v>
      </c>
    </row>
    <row r="283" spans="1:8" x14ac:dyDescent="0.25">
      <c r="A283" s="83" t="s">
        <v>87</v>
      </c>
      <c r="B283" s="83" t="s">
        <v>88</v>
      </c>
      <c r="C283" s="83" t="s">
        <v>458</v>
      </c>
      <c r="D283" s="83" t="s">
        <v>459</v>
      </c>
      <c r="E283" s="83" t="s">
        <v>1642</v>
      </c>
      <c r="F283" s="83" t="s">
        <v>1642</v>
      </c>
      <c r="G283" s="83" t="s">
        <v>151</v>
      </c>
      <c r="H283" s="83" t="s">
        <v>146</v>
      </c>
    </row>
    <row r="284" spans="1:8" x14ac:dyDescent="0.25">
      <c r="A284" s="83" t="s">
        <v>87</v>
      </c>
      <c r="B284" s="83" t="s">
        <v>88</v>
      </c>
      <c r="C284" s="83" t="s">
        <v>458</v>
      </c>
      <c r="D284" s="83" t="s">
        <v>459</v>
      </c>
      <c r="E284" s="83" t="s">
        <v>1643</v>
      </c>
      <c r="F284" s="83" t="s">
        <v>1643</v>
      </c>
      <c r="G284" s="83" t="s">
        <v>151</v>
      </c>
      <c r="H284" s="83" t="s">
        <v>146</v>
      </c>
    </row>
    <row r="285" spans="1:8" x14ac:dyDescent="0.25">
      <c r="A285" s="83" t="s">
        <v>87</v>
      </c>
      <c r="B285" s="83" t="s">
        <v>88</v>
      </c>
      <c r="C285" s="83" t="s">
        <v>458</v>
      </c>
      <c r="D285" s="83" t="s">
        <v>459</v>
      </c>
      <c r="E285" s="83" t="s">
        <v>1644</v>
      </c>
      <c r="F285" s="83" t="s">
        <v>1644</v>
      </c>
      <c r="G285" s="83" t="s">
        <v>151</v>
      </c>
      <c r="H285" s="83" t="s">
        <v>146</v>
      </c>
    </row>
    <row r="286" spans="1:8" x14ac:dyDescent="0.25">
      <c r="A286" s="83" t="s">
        <v>87</v>
      </c>
      <c r="B286" s="83" t="s">
        <v>88</v>
      </c>
      <c r="C286" s="83" t="s">
        <v>458</v>
      </c>
      <c r="D286" s="83" t="s">
        <v>459</v>
      </c>
      <c r="E286" s="83" t="s">
        <v>1645</v>
      </c>
      <c r="F286" s="83" t="s">
        <v>1645</v>
      </c>
      <c r="G286" s="83" t="s">
        <v>151</v>
      </c>
      <c r="H286" s="83" t="s">
        <v>146</v>
      </c>
    </row>
    <row r="287" spans="1:8" x14ac:dyDescent="0.25">
      <c r="A287" s="83" t="s">
        <v>87</v>
      </c>
      <c r="B287" s="83" t="s">
        <v>88</v>
      </c>
      <c r="C287" s="83" t="s">
        <v>458</v>
      </c>
      <c r="D287" s="83" t="s">
        <v>459</v>
      </c>
      <c r="E287" s="83" t="s">
        <v>1646</v>
      </c>
      <c r="F287" s="83" t="s">
        <v>1646</v>
      </c>
      <c r="G287" s="83" t="s">
        <v>151</v>
      </c>
      <c r="H287" s="83" t="s">
        <v>146</v>
      </c>
    </row>
    <row r="288" spans="1:8" x14ac:dyDescent="0.25">
      <c r="A288" s="83" t="s">
        <v>87</v>
      </c>
      <c r="B288" s="83" t="s">
        <v>88</v>
      </c>
      <c r="C288" s="83" t="s">
        <v>458</v>
      </c>
      <c r="D288" s="83" t="s">
        <v>459</v>
      </c>
      <c r="E288" s="83" t="s">
        <v>1647</v>
      </c>
      <c r="F288" s="83" t="s">
        <v>1647</v>
      </c>
      <c r="G288" s="83" t="s">
        <v>151</v>
      </c>
      <c r="H288" s="83" t="s">
        <v>146</v>
      </c>
    </row>
    <row r="289" spans="1:8" x14ac:dyDescent="0.25">
      <c r="A289" s="83" t="s">
        <v>87</v>
      </c>
      <c r="B289" s="83" t="s">
        <v>88</v>
      </c>
      <c r="C289" s="83" t="s">
        <v>458</v>
      </c>
      <c r="D289" s="83" t="s">
        <v>459</v>
      </c>
      <c r="E289" s="83" t="s">
        <v>1648</v>
      </c>
      <c r="F289" s="83" t="s">
        <v>1648</v>
      </c>
      <c r="G289" s="83" t="s">
        <v>151</v>
      </c>
      <c r="H289" s="83" t="s">
        <v>146</v>
      </c>
    </row>
    <row r="290" spans="1:8" x14ac:dyDescent="0.25">
      <c r="A290" s="83" t="s">
        <v>87</v>
      </c>
      <c r="B290" s="83" t="s">
        <v>88</v>
      </c>
      <c r="C290" s="83" t="s">
        <v>458</v>
      </c>
      <c r="D290" s="83" t="s">
        <v>459</v>
      </c>
      <c r="E290" s="83" t="s">
        <v>1649</v>
      </c>
      <c r="F290" s="83" t="s">
        <v>1649</v>
      </c>
      <c r="G290" s="83" t="s">
        <v>151</v>
      </c>
      <c r="H290" s="83" t="s">
        <v>146</v>
      </c>
    </row>
    <row r="291" spans="1:8" x14ac:dyDescent="0.25">
      <c r="A291" s="83" t="s">
        <v>87</v>
      </c>
      <c r="B291" s="83" t="s">
        <v>88</v>
      </c>
      <c r="C291" s="83" t="s">
        <v>458</v>
      </c>
      <c r="D291" s="83" t="s">
        <v>459</v>
      </c>
      <c r="E291" s="83" t="s">
        <v>1650</v>
      </c>
      <c r="F291" s="83" t="s">
        <v>1650</v>
      </c>
      <c r="G291" s="83" t="s">
        <v>151</v>
      </c>
      <c r="H291" s="83" t="s">
        <v>146</v>
      </c>
    </row>
    <row r="292" spans="1:8" x14ac:dyDescent="0.25">
      <c r="A292" s="83" t="s">
        <v>87</v>
      </c>
      <c r="B292" s="83" t="s">
        <v>88</v>
      </c>
      <c r="C292" s="83" t="s">
        <v>458</v>
      </c>
      <c r="D292" s="83" t="s">
        <v>459</v>
      </c>
      <c r="E292" s="83" t="s">
        <v>1651</v>
      </c>
      <c r="F292" s="83" t="s">
        <v>1651</v>
      </c>
      <c r="G292" s="83" t="s">
        <v>151</v>
      </c>
      <c r="H292" s="83" t="s">
        <v>146</v>
      </c>
    </row>
    <row r="293" spans="1:8" x14ac:dyDescent="0.25">
      <c r="A293" s="83" t="s">
        <v>87</v>
      </c>
      <c r="B293" s="83" t="s">
        <v>88</v>
      </c>
      <c r="C293" s="83" t="s">
        <v>458</v>
      </c>
      <c r="D293" s="83" t="s">
        <v>459</v>
      </c>
      <c r="E293" s="83" t="s">
        <v>1652</v>
      </c>
      <c r="F293" s="83" t="s">
        <v>1652</v>
      </c>
      <c r="G293" s="83" t="s">
        <v>151</v>
      </c>
      <c r="H293" s="83" t="s">
        <v>146</v>
      </c>
    </row>
    <row r="294" spans="1:8" x14ac:dyDescent="0.25">
      <c r="A294" s="83" t="s">
        <v>87</v>
      </c>
      <c r="B294" s="83" t="s">
        <v>88</v>
      </c>
      <c r="C294" s="83" t="s">
        <v>458</v>
      </c>
      <c r="D294" s="83" t="s">
        <v>459</v>
      </c>
      <c r="E294" s="83" t="s">
        <v>1653</v>
      </c>
      <c r="F294" s="83" t="s">
        <v>1653</v>
      </c>
      <c r="G294" s="83" t="s">
        <v>151</v>
      </c>
      <c r="H294" s="83" t="s">
        <v>146</v>
      </c>
    </row>
    <row r="295" spans="1:8" x14ac:dyDescent="0.25">
      <c r="A295" s="83" t="s">
        <v>87</v>
      </c>
      <c r="B295" s="83" t="s">
        <v>88</v>
      </c>
      <c r="C295" s="83" t="s">
        <v>458</v>
      </c>
      <c r="D295" s="83" t="s">
        <v>459</v>
      </c>
      <c r="E295" s="83" t="s">
        <v>1654</v>
      </c>
      <c r="F295" s="83" t="s">
        <v>1654</v>
      </c>
      <c r="G295" s="83" t="s">
        <v>151</v>
      </c>
      <c r="H295" s="83" t="s">
        <v>146</v>
      </c>
    </row>
    <row r="296" spans="1:8" x14ac:dyDescent="0.25">
      <c r="A296" s="83" t="s">
        <v>87</v>
      </c>
      <c r="B296" s="83" t="s">
        <v>88</v>
      </c>
      <c r="C296" s="83" t="s">
        <v>458</v>
      </c>
      <c r="D296" s="83" t="s">
        <v>459</v>
      </c>
      <c r="E296" s="83" t="s">
        <v>1655</v>
      </c>
      <c r="F296" s="83" t="s">
        <v>1655</v>
      </c>
      <c r="G296" s="83" t="s">
        <v>151</v>
      </c>
      <c r="H296" s="83" t="s">
        <v>146</v>
      </c>
    </row>
    <row r="297" spans="1:8" x14ac:dyDescent="0.25">
      <c r="A297" s="83" t="s">
        <v>87</v>
      </c>
      <c r="B297" s="83" t="s">
        <v>88</v>
      </c>
      <c r="C297" s="83" t="s">
        <v>458</v>
      </c>
      <c r="D297" s="83" t="s">
        <v>459</v>
      </c>
      <c r="E297" s="83" t="s">
        <v>1656</v>
      </c>
      <c r="F297" s="83" t="s">
        <v>1656</v>
      </c>
      <c r="G297" s="83" t="s">
        <v>151</v>
      </c>
      <c r="H297" s="83" t="s">
        <v>146</v>
      </c>
    </row>
    <row r="298" spans="1:8" x14ac:dyDescent="0.25">
      <c r="A298" s="83" t="s">
        <v>87</v>
      </c>
      <c r="B298" s="83" t="s">
        <v>88</v>
      </c>
      <c r="C298" s="83" t="s">
        <v>458</v>
      </c>
      <c r="D298" s="83" t="s">
        <v>459</v>
      </c>
      <c r="E298" s="83" t="s">
        <v>1657</v>
      </c>
      <c r="F298" s="83" t="s">
        <v>1657</v>
      </c>
      <c r="G298" s="83" t="s">
        <v>151</v>
      </c>
      <c r="H298" s="83" t="s">
        <v>146</v>
      </c>
    </row>
    <row r="299" spans="1:8" x14ac:dyDescent="0.25">
      <c r="A299" s="83" t="s">
        <v>87</v>
      </c>
      <c r="B299" s="83" t="s">
        <v>88</v>
      </c>
      <c r="C299" s="83" t="s">
        <v>458</v>
      </c>
      <c r="D299" s="83" t="s">
        <v>459</v>
      </c>
      <c r="E299" s="83" t="s">
        <v>1658</v>
      </c>
      <c r="F299" s="83" t="s">
        <v>1658</v>
      </c>
      <c r="G299" s="83" t="s">
        <v>151</v>
      </c>
      <c r="H299" s="83" t="s">
        <v>146</v>
      </c>
    </row>
    <row r="300" spans="1:8" x14ac:dyDescent="0.25">
      <c r="A300" s="83" t="s">
        <v>87</v>
      </c>
      <c r="B300" s="83" t="s">
        <v>88</v>
      </c>
      <c r="C300" s="83" t="s">
        <v>458</v>
      </c>
      <c r="D300" s="83" t="s">
        <v>459</v>
      </c>
      <c r="E300" s="83" t="s">
        <v>1659</v>
      </c>
      <c r="F300" s="83" t="s">
        <v>1659</v>
      </c>
      <c r="G300" s="83" t="s">
        <v>151</v>
      </c>
      <c r="H300" s="83" t="s">
        <v>146</v>
      </c>
    </row>
    <row r="301" spans="1:8" x14ac:dyDescent="0.25">
      <c r="A301" s="83" t="s">
        <v>87</v>
      </c>
      <c r="B301" s="83" t="s">
        <v>88</v>
      </c>
      <c r="C301" s="83" t="s">
        <v>458</v>
      </c>
      <c r="D301" s="83" t="s">
        <v>459</v>
      </c>
      <c r="E301" s="83" t="s">
        <v>1660</v>
      </c>
      <c r="F301" s="83" t="s">
        <v>1660</v>
      </c>
      <c r="G301" s="83" t="s">
        <v>151</v>
      </c>
      <c r="H301" s="83" t="s">
        <v>146</v>
      </c>
    </row>
    <row r="302" spans="1:8" x14ac:dyDescent="0.25">
      <c r="A302" s="83" t="s">
        <v>87</v>
      </c>
      <c r="B302" s="83" t="s">
        <v>88</v>
      </c>
      <c r="C302" s="83" t="s">
        <v>458</v>
      </c>
      <c r="D302" s="83" t="s">
        <v>459</v>
      </c>
      <c r="E302" s="83" t="s">
        <v>1661</v>
      </c>
      <c r="F302" s="83" t="s">
        <v>1661</v>
      </c>
      <c r="G302" s="83" t="s">
        <v>151</v>
      </c>
      <c r="H302" s="83" t="s">
        <v>146</v>
      </c>
    </row>
    <row r="303" spans="1:8" x14ac:dyDescent="0.25">
      <c r="A303" s="83" t="s">
        <v>87</v>
      </c>
      <c r="B303" s="83" t="s">
        <v>88</v>
      </c>
      <c r="C303" s="83" t="s">
        <v>458</v>
      </c>
      <c r="D303" s="83" t="s">
        <v>459</v>
      </c>
      <c r="E303" s="83" t="s">
        <v>1662</v>
      </c>
      <c r="F303" s="83" t="s">
        <v>1662</v>
      </c>
      <c r="G303" s="83" t="s">
        <v>151</v>
      </c>
      <c r="H303" s="83" t="s">
        <v>146</v>
      </c>
    </row>
    <row r="304" spans="1:8" x14ac:dyDescent="0.25">
      <c r="A304" s="83" t="s">
        <v>87</v>
      </c>
      <c r="B304" s="83" t="s">
        <v>88</v>
      </c>
      <c r="C304" s="83" t="s">
        <v>458</v>
      </c>
      <c r="D304" s="83" t="s">
        <v>459</v>
      </c>
      <c r="E304" s="83" t="s">
        <v>1663</v>
      </c>
      <c r="F304" s="83" t="s">
        <v>1663</v>
      </c>
      <c r="G304" s="83" t="s">
        <v>151</v>
      </c>
      <c r="H304" s="83" t="s">
        <v>146</v>
      </c>
    </row>
    <row r="305" spans="1:8" x14ac:dyDescent="0.25">
      <c r="A305" s="83" t="s">
        <v>87</v>
      </c>
      <c r="B305" s="83" t="s">
        <v>88</v>
      </c>
      <c r="C305" s="83" t="s">
        <v>458</v>
      </c>
      <c r="D305" s="83" t="s">
        <v>459</v>
      </c>
      <c r="E305" s="83" t="s">
        <v>1664</v>
      </c>
      <c r="F305" s="83" t="s">
        <v>1664</v>
      </c>
      <c r="G305" s="83" t="s">
        <v>151</v>
      </c>
      <c r="H305" s="83" t="s">
        <v>146</v>
      </c>
    </row>
    <row r="306" spans="1:8" x14ac:dyDescent="0.25">
      <c r="A306" s="83" t="s">
        <v>87</v>
      </c>
      <c r="B306" s="83" t="s">
        <v>88</v>
      </c>
      <c r="C306" s="83" t="s">
        <v>458</v>
      </c>
      <c r="D306" s="83" t="s">
        <v>459</v>
      </c>
      <c r="E306" s="83" t="s">
        <v>1665</v>
      </c>
      <c r="F306" s="83" t="s">
        <v>1665</v>
      </c>
      <c r="G306" s="83" t="s">
        <v>151</v>
      </c>
      <c r="H306" s="83" t="s">
        <v>146</v>
      </c>
    </row>
    <row r="307" spans="1:8" x14ac:dyDescent="0.25">
      <c r="A307" s="83" t="s">
        <v>87</v>
      </c>
      <c r="B307" s="83" t="s">
        <v>88</v>
      </c>
      <c r="C307" s="83" t="s">
        <v>458</v>
      </c>
      <c r="D307" s="83" t="s">
        <v>459</v>
      </c>
      <c r="E307" s="83" t="s">
        <v>1666</v>
      </c>
      <c r="F307" s="83" t="s">
        <v>1666</v>
      </c>
      <c r="G307" s="83" t="s">
        <v>151</v>
      </c>
      <c r="H307" s="83" t="s">
        <v>146</v>
      </c>
    </row>
    <row r="308" spans="1:8" x14ac:dyDescent="0.25">
      <c r="A308" s="83" t="s">
        <v>87</v>
      </c>
      <c r="B308" s="83" t="s">
        <v>88</v>
      </c>
      <c r="C308" s="83" t="s">
        <v>458</v>
      </c>
      <c r="D308" s="83" t="s">
        <v>459</v>
      </c>
      <c r="E308" s="83" t="s">
        <v>1667</v>
      </c>
      <c r="F308" s="83" t="s">
        <v>1667</v>
      </c>
      <c r="G308" s="83" t="s">
        <v>151</v>
      </c>
      <c r="H308" s="83" t="s">
        <v>146</v>
      </c>
    </row>
    <row r="309" spans="1:8" x14ac:dyDescent="0.25">
      <c r="A309" s="83" t="s">
        <v>87</v>
      </c>
      <c r="B309" s="83" t="s">
        <v>88</v>
      </c>
      <c r="C309" s="83" t="s">
        <v>458</v>
      </c>
      <c r="D309" s="83" t="s">
        <v>459</v>
      </c>
      <c r="E309" s="83" t="s">
        <v>1668</v>
      </c>
      <c r="F309" s="83" t="s">
        <v>1668</v>
      </c>
      <c r="G309" s="83" t="s">
        <v>151</v>
      </c>
      <c r="H309" s="83" t="s">
        <v>146</v>
      </c>
    </row>
    <row r="310" spans="1:8" x14ac:dyDescent="0.25">
      <c r="A310" s="83" t="s">
        <v>87</v>
      </c>
      <c r="B310" s="83" t="s">
        <v>88</v>
      </c>
      <c r="C310" s="83" t="s">
        <v>458</v>
      </c>
      <c r="D310" s="83" t="s">
        <v>459</v>
      </c>
      <c r="E310" s="83" t="s">
        <v>1669</v>
      </c>
      <c r="F310" s="83" t="s">
        <v>1669</v>
      </c>
      <c r="G310" s="83" t="s">
        <v>151</v>
      </c>
      <c r="H310" s="83" t="s">
        <v>146</v>
      </c>
    </row>
    <row r="311" spans="1:8" x14ac:dyDescent="0.25">
      <c r="A311" s="83" t="s">
        <v>87</v>
      </c>
      <c r="B311" s="83" t="s">
        <v>88</v>
      </c>
      <c r="C311" s="83" t="s">
        <v>458</v>
      </c>
      <c r="D311" s="83" t="s">
        <v>459</v>
      </c>
      <c r="E311" s="83" t="s">
        <v>1670</v>
      </c>
      <c r="F311" s="83" t="s">
        <v>1670</v>
      </c>
      <c r="G311" s="83" t="s">
        <v>151</v>
      </c>
      <c r="H311" s="83" t="s">
        <v>146</v>
      </c>
    </row>
    <row r="312" spans="1:8" x14ac:dyDescent="0.25">
      <c r="A312" s="83" t="s">
        <v>87</v>
      </c>
      <c r="B312" s="83" t="s">
        <v>88</v>
      </c>
      <c r="C312" s="83" t="s">
        <v>458</v>
      </c>
      <c r="D312" s="83" t="s">
        <v>459</v>
      </c>
      <c r="E312" s="83" t="s">
        <v>1671</v>
      </c>
      <c r="F312" s="83" t="s">
        <v>1671</v>
      </c>
      <c r="G312" s="83" t="s">
        <v>151</v>
      </c>
      <c r="H312" s="83" t="s">
        <v>146</v>
      </c>
    </row>
    <row r="313" spans="1:8" x14ac:dyDescent="0.25">
      <c r="A313" s="83" t="s">
        <v>87</v>
      </c>
      <c r="B313" s="83" t="s">
        <v>88</v>
      </c>
      <c r="C313" s="83" t="s">
        <v>458</v>
      </c>
      <c r="D313" s="83" t="s">
        <v>459</v>
      </c>
      <c r="E313" s="83" t="s">
        <v>1672</v>
      </c>
      <c r="F313" s="83" t="s">
        <v>1672</v>
      </c>
      <c r="G313" s="83" t="s">
        <v>151</v>
      </c>
      <c r="H313" s="83" t="s">
        <v>146</v>
      </c>
    </row>
    <row r="314" spans="1:8" x14ac:dyDescent="0.25">
      <c r="A314" s="83" t="s">
        <v>87</v>
      </c>
      <c r="B314" s="83" t="s">
        <v>88</v>
      </c>
      <c r="C314" s="83" t="s">
        <v>458</v>
      </c>
      <c r="D314" s="83" t="s">
        <v>459</v>
      </c>
      <c r="E314" s="83" t="s">
        <v>1673</v>
      </c>
      <c r="F314" s="83" t="s">
        <v>1673</v>
      </c>
      <c r="G314" s="83" t="s">
        <v>151</v>
      </c>
      <c r="H314" s="83" t="s">
        <v>146</v>
      </c>
    </row>
    <row r="315" spans="1:8" x14ac:dyDescent="0.25">
      <c r="A315" s="83" t="s">
        <v>87</v>
      </c>
      <c r="B315" s="83" t="s">
        <v>88</v>
      </c>
      <c r="C315" s="83" t="s">
        <v>458</v>
      </c>
      <c r="D315" s="83" t="s">
        <v>459</v>
      </c>
      <c r="E315" s="83" t="s">
        <v>1674</v>
      </c>
      <c r="F315" s="83" t="s">
        <v>1674</v>
      </c>
      <c r="G315" s="83" t="s">
        <v>151</v>
      </c>
      <c r="H315" s="83" t="s">
        <v>146</v>
      </c>
    </row>
    <row r="316" spans="1:8" x14ac:dyDescent="0.25">
      <c r="A316" s="83" t="s">
        <v>87</v>
      </c>
      <c r="B316" s="83" t="s">
        <v>88</v>
      </c>
      <c r="C316" s="83" t="s">
        <v>458</v>
      </c>
      <c r="D316" s="83" t="s">
        <v>459</v>
      </c>
      <c r="E316" s="83" t="s">
        <v>1675</v>
      </c>
      <c r="F316" s="83" t="s">
        <v>1675</v>
      </c>
      <c r="G316" s="83" t="s">
        <v>151</v>
      </c>
      <c r="H316" s="83" t="s">
        <v>146</v>
      </c>
    </row>
    <row r="317" spans="1:8" x14ac:dyDescent="0.25">
      <c r="A317" s="83" t="s">
        <v>87</v>
      </c>
      <c r="B317" s="83" t="s">
        <v>88</v>
      </c>
      <c r="C317" s="83" t="s">
        <v>458</v>
      </c>
      <c r="D317" s="83" t="s">
        <v>459</v>
      </c>
      <c r="E317" s="83" t="s">
        <v>1676</v>
      </c>
      <c r="F317" s="83" t="s">
        <v>1676</v>
      </c>
      <c r="G317" s="83" t="s">
        <v>151</v>
      </c>
      <c r="H317" s="83" t="s">
        <v>146</v>
      </c>
    </row>
    <row r="318" spans="1:8" x14ac:dyDescent="0.25">
      <c r="A318" s="83" t="s">
        <v>87</v>
      </c>
      <c r="B318" s="83" t="s">
        <v>88</v>
      </c>
      <c r="C318" s="83" t="s">
        <v>458</v>
      </c>
      <c r="D318" s="83" t="s">
        <v>459</v>
      </c>
      <c r="E318" s="83" t="s">
        <v>1677</v>
      </c>
      <c r="F318" s="83" t="s">
        <v>1677</v>
      </c>
      <c r="G318" s="83" t="s">
        <v>151</v>
      </c>
      <c r="H318" s="83" t="s">
        <v>146</v>
      </c>
    </row>
    <row r="319" spans="1:8" x14ac:dyDescent="0.25">
      <c r="A319" s="83" t="s">
        <v>87</v>
      </c>
      <c r="B319" s="83" t="s">
        <v>88</v>
      </c>
      <c r="C319" s="83" t="s">
        <v>458</v>
      </c>
      <c r="D319" s="83" t="s">
        <v>459</v>
      </c>
      <c r="E319" s="83" t="s">
        <v>1678</v>
      </c>
      <c r="F319" s="83" t="s">
        <v>1678</v>
      </c>
      <c r="G319" s="83" t="s">
        <v>151</v>
      </c>
      <c r="H319" s="83" t="s">
        <v>146</v>
      </c>
    </row>
    <row r="320" spans="1:8" x14ac:dyDescent="0.25">
      <c r="A320" s="83" t="s">
        <v>87</v>
      </c>
      <c r="B320" s="83" t="s">
        <v>88</v>
      </c>
      <c r="C320" s="83" t="s">
        <v>458</v>
      </c>
      <c r="D320" s="83" t="s">
        <v>459</v>
      </c>
      <c r="E320" s="83" t="s">
        <v>1679</v>
      </c>
      <c r="F320" s="83" t="s">
        <v>1679</v>
      </c>
      <c r="G320" s="83" t="s">
        <v>151</v>
      </c>
      <c r="H320" s="83" t="s">
        <v>146</v>
      </c>
    </row>
    <row r="321" spans="1:8" x14ac:dyDescent="0.25">
      <c r="A321" s="83" t="s">
        <v>87</v>
      </c>
      <c r="B321" s="83" t="s">
        <v>88</v>
      </c>
      <c r="C321" s="83" t="s">
        <v>458</v>
      </c>
      <c r="D321" s="83" t="s">
        <v>459</v>
      </c>
      <c r="E321" s="83" t="s">
        <v>1680</v>
      </c>
      <c r="F321" s="83" t="s">
        <v>1680</v>
      </c>
      <c r="G321" s="83" t="s">
        <v>151</v>
      </c>
      <c r="H321" s="83" t="s">
        <v>146</v>
      </c>
    </row>
    <row r="322" spans="1:8" x14ac:dyDescent="0.25">
      <c r="A322" s="83" t="s">
        <v>87</v>
      </c>
      <c r="B322" s="83" t="s">
        <v>88</v>
      </c>
      <c r="C322" s="83" t="s">
        <v>458</v>
      </c>
      <c r="D322" s="83" t="s">
        <v>459</v>
      </c>
      <c r="E322" s="83" t="s">
        <v>1681</v>
      </c>
      <c r="F322" s="83" t="s">
        <v>1681</v>
      </c>
      <c r="G322" s="83" t="s">
        <v>151</v>
      </c>
      <c r="H322" s="83" t="s">
        <v>146</v>
      </c>
    </row>
    <row r="323" spans="1:8" x14ac:dyDescent="0.25">
      <c r="A323" s="83" t="s">
        <v>87</v>
      </c>
      <c r="B323" s="83" t="s">
        <v>88</v>
      </c>
      <c r="C323" s="83" t="s">
        <v>458</v>
      </c>
      <c r="D323" s="83" t="s">
        <v>459</v>
      </c>
      <c r="E323" s="83" t="s">
        <v>1682</v>
      </c>
      <c r="F323" s="83" t="s">
        <v>1682</v>
      </c>
      <c r="G323" s="83" t="s">
        <v>151</v>
      </c>
      <c r="H323" s="83" t="s">
        <v>146</v>
      </c>
    </row>
    <row r="324" spans="1:8" x14ac:dyDescent="0.25">
      <c r="A324" s="83" t="s">
        <v>87</v>
      </c>
      <c r="B324" s="83" t="s">
        <v>88</v>
      </c>
      <c r="C324" s="83" t="s">
        <v>458</v>
      </c>
      <c r="D324" s="83" t="s">
        <v>459</v>
      </c>
      <c r="E324" s="83" t="s">
        <v>1683</v>
      </c>
      <c r="F324" s="83" t="s">
        <v>1683</v>
      </c>
      <c r="G324" s="83" t="s">
        <v>151</v>
      </c>
      <c r="H324" s="83" t="s">
        <v>146</v>
      </c>
    </row>
    <row r="325" spans="1:8" x14ac:dyDescent="0.25">
      <c r="A325" s="83" t="s">
        <v>87</v>
      </c>
      <c r="B325" s="83" t="s">
        <v>88</v>
      </c>
      <c r="C325" s="83" t="s">
        <v>458</v>
      </c>
      <c r="D325" s="83" t="s">
        <v>459</v>
      </c>
      <c r="E325" s="83" t="s">
        <v>1684</v>
      </c>
      <c r="F325" s="83" t="s">
        <v>1684</v>
      </c>
      <c r="G325" s="83" t="s">
        <v>151</v>
      </c>
      <c r="H325" s="83" t="s">
        <v>146</v>
      </c>
    </row>
    <row r="326" spans="1:8" x14ac:dyDescent="0.25">
      <c r="A326" s="83" t="s">
        <v>87</v>
      </c>
      <c r="B326" s="83" t="s">
        <v>88</v>
      </c>
      <c r="C326" s="83" t="s">
        <v>458</v>
      </c>
      <c r="D326" s="83" t="s">
        <v>459</v>
      </c>
      <c r="E326" s="83" t="s">
        <v>1685</v>
      </c>
      <c r="F326" s="83" t="s">
        <v>1685</v>
      </c>
      <c r="G326" s="83" t="s">
        <v>151</v>
      </c>
      <c r="H326" s="83" t="s">
        <v>146</v>
      </c>
    </row>
    <row r="327" spans="1:8" x14ac:dyDescent="0.25">
      <c r="A327" s="83" t="s">
        <v>87</v>
      </c>
      <c r="B327" s="83" t="s">
        <v>88</v>
      </c>
      <c r="C327" s="83" t="s">
        <v>458</v>
      </c>
      <c r="D327" s="83" t="s">
        <v>459</v>
      </c>
      <c r="E327" s="83" t="s">
        <v>1686</v>
      </c>
      <c r="F327" s="83" t="s">
        <v>1686</v>
      </c>
      <c r="G327" s="83" t="s">
        <v>151</v>
      </c>
      <c r="H327" s="83" t="s">
        <v>146</v>
      </c>
    </row>
    <row r="328" spans="1:8" x14ac:dyDescent="0.25">
      <c r="A328" s="83" t="s">
        <v>87</v>
      </c>
      <c r="B328" s="83" t="s">
        <v>88</v>
      </c>
      <c r="C328" s="83" t="s">
        <v>458</v>
      </c>
      <c r="D328" s="83" t="s">
        <v>459</v>
      </c>
      <c r="E328" s="83" t="s">
        <v>1687</v>
      </c>
      <c r="F328" s="83" t="s">
        <v>1687</v>
      </c>
      <c r="G328" s="83" t="s">
        <v>151</v>
      </c>
      <c r="H328" s="83" t="s">
        <v>146</v>
      </c>
    </row>
    <row r="329" spans="1:8" x14ac:dyDescent="0.25">
      <c r="A329" s="83" t="s">
        <v>87</v>
      </c>
      <c r="B329" s="83" t="s">
        <v>88</v>
      </c>
      <c r="C329" s="83" t="s">
        <v>458</v>
      </c>
      <c r="D329" s="83" t="s">
        <v>459</v>
      </c>
      <c r="E329" s="83" t="s">
        <v>1688</v>
      </c>
      <c r="F329" s="83" t="s">
        <v>1688</v>
      </c>
      <c r="G329" s="83" t="s">
        <v>151</v>
      </c>
      <c r="H329" s="83" t="s">
        <v>146</v>
      </c>
    </row>
    <row r="330" spans="1:8" x14ac:dyDescent="0.25">
      <c r="A330" s="83" t="s">
        <v>87</v>
      </c>
      <c r="B330" s="83" t="s">
        <v>88</v>
      </c>
      <c r="C330" s="83" t="s">
        <v>458</v>
      </c>
      <c r="D330" s="83" t="s">
        <v>459</v>
      </c>
      <c r="E330" s="83" t="s">
        <v>1689</v>
      </c>
      <c r="F330" s="83" t="s">
        <v>1689</v>
      </c>
      <c r="G330" s="83" t="s">
        <v>151</v>
      </c>
      <c r="H330" s="83" t="s">
        <v>146</v>
      </c>
    </row>
    <row r="331" spans="1:8" x14ac:dyDescent="0.25">
      <c r="A331" s="83" t="s">
        <v>87</v>
      </c>
      <c r="B331" s="83" t="s">
        <v>88</v>
      </c>
      <c r="C331" s="83" t="s">
        <v>458</v>
      </c>
      <c r="D331" s="83" t="s">
        <v>459</v>
      </c>
      <c r="E331" s="83" t="s">
        <v>1690</v>
      </c>
      <c r="F331" s="83" t="s">
        <v>1690</v>
      </c>
      <c r="G331" s="83" t="s">
        <v>151</v>
      </c>
      <c r="H331" s="83" t="s">
        <v>146</v>
      </c>
    </row>
    <row r="332" spans="1:8" x14ac:dyDescent="0.25">
      <c r="A332" s="83" t="s">
        <v>87</v>
      </c>
      <c r="B332" s="83" t="s">
        <v>88</v>
      </c>
      <c r="C332" s="83" t="s">
        <v>458</v>
      </c>
      <c r="D332" s="83" t="s">
        <v>459</v>
      </c>
      <c r="E332" s="83" t="s">
        <v>1691</v>
      </c>
      <c r="F332" s="83" t="s">
        <v>1691</v>
      </c>
      <c r="G332" s="83" t="s">
        <v>151</v>
      </c>
      <c r="H332" s="83" t="s">
        <v>146</v>
      </c>
    </row>
    <row r="333" spans="1:8" x14ac:dyDescent="0.25">
      <c r="A333" s="83" t="s">
        <v>87</v>
      </c>
      <c r="B333" s="83" t="s">
        <v>88</v>
      </c>
      <c r="C333" s="83" t="s">
        <v>458</v>
      </c>
      <c r="D333" s="83" t="s">
        <v>459</v>
      </c>
      <c r="E333" s="83" t="s">
        <v>1692</v>
      </c>
      <c r="F333" s="83" t="s">
        <v>1692</v>
      </c>
      <c r="G333" s="83" t="s">
        <v>151</v>
      </c>
      <c r="H333" s="83" t="s">
        <v>146</v>
      </c>
    </row>
    <row r="334" spans="1:8" x14ac:dyDescent="0.25">
      <c r="A334" s="83" t="s">
        <v>87</v>
      </c>
      <c r="B334" s="83" t="s">
        <v>88</v>
      </c>
      <c r="C334" s="83" t="s">
        <v>458</v>
      </c>
      <c r="D334" s="83" t="s">
        <v>459</v>
      </c>
      <c r="E334" s="83" t="s">
        <v>1693</v>
      </c>
      <c r="F334" s="83" t="s">
        <v>1693</v>
      </c>
      <c r="G334" s="83" t="s">
        <v>151</v>
      </c>
      <c r="H334" s="83" t="s">
        <v>146</v>
      </c>
    </row>
    <row r="335" spans="1:8" x14ac:dyDescent="0.25">
      <c r="A335" s="83" t="s">
        <v>87</v>
      </c>
      <c r="B335" s="83" t="s">
        <v>88</v>
      </c>
      <c r="C335" s="83" t="s">
        <v>458</v>
      </c>
      <c r="D335" s="83" t="s">
        <v>459</v>
      </c>
      <c r="E335" s="83" t="s">
        <v>1694</v>
      </c>
      <c r="F335" s="83" t="s">
        <v>1694</v>
      </c>
      <c r="G335" s="83" t="s">
        <v>151</v>
      </c>
      <c r="H335" s="83" t="s">
        <v>146</v>
      </c>
    </row>
    <row r="336" spans="1:8" x14ac:dyDescent="0.25">
      <c r="A336" s="83" t="s">
        <v>87</v>
      </c>
      <c r="B336" s="83" t="s">
        <v>88</v>
      </c>
      <c r="C336" s="83" t="s">
        <v>458</v>
      </c>
      <c r="D336" s="83" t="s">
        <v>459</v>
      </c>
      <c r="E336" s="83" t="s">
        <v>1695</v>
      </c>
      <c r="F336" s="83" t="s">
        <v>1695</v>
      </c>
      <c r="G336" s="83" t="s">
        <v>151</v>
      </c>
      <c r="H336" s="83" t="s">
        <v>146</v>
      </c>
    </row>
    <row r="337" spans="1:8" x14ac:dyDescent="0.25">
      <c r="A337" s="83" t="s">
        <v>87</v>
      </c>
      <c r="B337" s="83" t="s">
        <v>88</v>
      </c>
      <c r="C337" s="83" t="s">
        <v>458</v>
      </c>
      <c r="D337" s="83" t="s">
        <v>459</v>
      </c>
      <c r="E337" s="83" t="s">
        <v>1696</v>
      </c>
      <c r="F337" s="83" t="s">
        <v>1696</v>
      </c>
      <c r="G337" s="83" t="s">
        <v>151</v>
      </c>
      <c r="H337" s="83" t="s">
        <v>146</v>
      </c>
    </row>
    <row r="338" spans="1:8" x14ac:dyDescent="0.25">
      <c r="A338" s="83" t="s">
        <v>87</v>
      </c>
      <c r="B338" s="83" t="s">
        <v>88</v>
      </c>
      <c r="C338" s="83" t="s">
        <v>458</v>
      </c>
      <c r="D338" s="83" t="s">
        <v>459</v>
      </c>
      <c r="E338" s="83" t="s">
        <v>1697</v>
      </c>
      <c r="F338" s="83" t="s">
        <v>1697</v>
      </c>
      <c r="G338" s="83" t="s">
        <v>151</v>
      </c>
      <c r="H338" s="83" t="s">
        <v>146</v>
      </c>
    </row>
    <row r="339" spans="1:8" x14ac:dyDescent="0.25">
      <c r="A339" s="83" t="s">
        <v>87</v>
      </c>
      <c r="B339" s="83" t="s">
        <v>88</v>
      </c>
      <c r="C339" s="83" t="s">
        <v>458</v>
      </c>
      <c r="D339" s="83" t="s">
        <v>459</v>
      </c>
      <c r="E339" s="83" t="s">
        <v>1698</v>
      </c>
      <c r="F339" s="83" t="s">
        <v>1698</v>
      </c>
      <c r="G339" s="83" t="s">
        <v>151</v>
      </c>
      <c r="H339" s="83" t="s">
        <v>146</v>
      </c>
    </row>
    <row r="340" spans="1:8" x14ac:dyDescent="0.25">
      <c r="A340" s="83" t="s">
        <v>87</v>
      </c>
      <c r="B340" s="83" t="s">
        <v>88</v>
      </c>
      <c r="C340" s="83" t="s">
        <v>458</v>
      </c>
      <c r="D340" s="83" t="s">
        <v>459</v>
      </c>
      <c r="E340" s="83" t="s">
        <v>1699</v>
      </c>
      <c r="F340" s="83" t="s">
        <v>1699</v>
      </c>
      <c r="G340" s="83" t="s">
        <v>151</v>
      </c>
      <c r="H340" s="83" t="s">
        <v>146</v>
      </c>
    </row>
    <row r="341" spans="1:8" x14ac:dyDescent="0.25">
      <c r="A341" s="83" t="s">
        <v>87</v>
      </c>
      <c r="B341" s="83" t="s">
        <v>88</v>
      </c>
      <c r="C341" s="83" t="s">
        <v>458</v>
      </c>
      <c r="D341" s="83" t="s">
        <v>459</v>
      </c>
      <c r="E341" s="83" t="s">
        <v>1700</v>
      </c>
      <c r="F341" s="83" t="s">
        <v>1700</v>
      </c>
      <c r="G341" s="83" t="s">
        <v>151</v>
      </c>
      <c r="H341" s="83" t="s">
        <v>146</v>
      </c>
    </row>
    <row r="342" spans="1:8" x14ac:dyDescent="0.25">
      <c r="A342" s="83" t="s">
        <v>87</v>
      </c>
      <c r="B342" s="83" t="s">
        <v>88</v>
      </c>
      <c r="C342" s="83" t="s">
        <v>458</v>
      </c>
      <c r="D342" s="83" t="s">
        <v>459</v>
      </c>
      <c r="E342" s="83" t="s">
        <v>1701</v>
      </c>
      <c r="F342" s="83" t="s">
        <v>1701</v>
      </c>
      <c r="G342" s="83" t="s">
        <v>151</v>
      </c>
      <c r="H342" s="83" t="s">
        <v>146</v>
      </c>
    </row>
    <row r="343" spans="1:8" x14ac:dyDescent="0.25">
      <c r="A343" s="83" t="s">
        <v>87</v>
      </c>
      <c r="B343" s="83" t="s">
        <v>88</v>
      </c>
      <c r="C343" s="83" t="s">
        <v>458</v>
      </c>
      <c r="D343" s="83" t="s">
        <v>459</v>
      </c>
      <c r="E343" s="83" t="s">
        <v>1702</v>
      </c>
      <c r="F343" s="83" t="s">
        <v>1702</v>
      </c>
      <c r="G343" s="83" t="s">
        <v>151</v>
      </c>
      <c r="H343" s="83" t="s">
        <v>146</v>
      </c>
    </row>
    <row r="344" spans="1:8" x14ac:dyDescent="0.25">
      <c r="A344" s="83" t="s">
        <v>87</v>
      </c>
      <c r="B344" s="83" t="s">
        <v>88</v>
      </c>
      <c r="C344" s="83" t="s">
        <v>458</v>
      </c>
      <c r="D344" s="83" t="s">
        <v>459</v>
      </c>
      <c r="E344" s="83" t="s">
        <v>1703</v>
      </c>
      <c r="F344" s="83" t="s">
        <v>1703</v>
      </c>
      <c r="G344" s="83" t="s">
        <v>151</v>
      </c>
      <c r="H344" s="83" t="s">
        <v>146</v>
      </c>
    </row>
    <row r="345" spans="1:8" x14ac:dyDescent="0.25">
      <c r="A345" s="83" t="s">
        <v>87</v>
      </c>
      <c r="B345" s="83" t="s">
        <v>88</v>
      </c>
      <c r="C345" s="83" t="s">
        <v>458</v>
      </c>
      <c r="D345" s="83" t="s">
        <v>459</v>
      </c>
      <c r="E345" s="83" t="s">
        <v>1704</v>
      </c>
      <c r="F345" s="83" t="s">
        <v>1704</v>
      </c>
      <c r="G345" s="83" t="s">
        <v>151</v>
      </c>
      <c r="H345" s="83" t="s">
        <v>146</v>
      </c>
    </row>
    <row r="346" spans="1:8" x14ac:dyDescent="0.25">
      <c r="A346" s="83" t="s">
        <v>87</v>
      </c>
      <c r="B346" s="83" t="s">
        <v>88</v>
      </c>
      <c r="C346" s="83" t="s">
        <v>458</v>
      </c>
      <c r="D346" s="83" t="s">
        <v>459</v>
      </c>
      <c r="E346" s="83" t="s">
        <v>1705</v>
      </c>
      <c r="F346" s="83" t="s">
        <v>1705</v>
      </c>
      <c r="G346" s="83" t="s">
        <v>151</v>
      </c>
      <c r="H346" s="83" t="s">
        <v>146</v>
      </c>
    </row>
    <row r="347" spans="1:8" x14ac:dyDescent="0.25">
      <c r="A347" s="83" t="s">
        <v>87</v>
      </c>
      <c r="B347" s="83" t="s">
        <v>88</v>
      </c>
      <c r="C347" s="83" t="s">
        <v>458</v>
      </c>
      <c r="D347" s="83" t="s">
        <v>459</v>
      </c>
      <c r="E347" s="83" t="s">
        <v>1706</v>
      </c>
      <c r="F347" s="83" t="s">
        <v>1706</v>
      </c>
      <c r="G347" s="83" t="s">
        <v>151</v>
      </c>
      <c r="H347" s="83" t="s">
        <v>146</v>
      </c>
    </row>
    <row r="348" spans="1:8" x14ac:dyDescent="0.25">
      <c r="A348" s="83" t="s">
        <v>87</v>
      </c>
      <c r="B348" s="83" t="s">
        <v>88</v>
      </c>
      <c r="C348" s="83" t="s">
        <v>458</v>
      </c>
      <c r="D348" s="83" t="s">
        <v>459</v>
      </c>
      <c r="E348" s="83" t="s">
        <v>1707</v>
      </c>
      <c r="F348" s="83" t="s">
        <v>1707</v>
      </c>
      <c r="G348" s="83" t="s">
        <v>151</v>
      </c>
      <c r="H348" s="83" t="s">
        <v>146</v>
      </c>
    </row>
    <row r="349" spans="1:8" x14ac:dyDescent="0.25">
      <c r="A349" s="83" t="s">
        <v>87</v>
      </c>
      <c r="B349" s="83" t="s">
        <v>88</v>
      </c>
      <c r="C349" s="83" t="s">
        <v>458</v>
      </c>
      <c r="D349" s="83" t="s">
        <v>459</v>
      </c>
      <c r="E349" s="83" t="s">
        <v>1708</v>
      </c>
      <c r="F349" s="83" t="s">
        <v>1708</v>
      </c>
      <c r="G349" s="83" t="s">
        <v>151</v>
      </c>
      <c r="H349" s="83" t="s">
        <v>146</v>
      </c>
    </row>
    <row r="350" spans="1:8" x14ac:dyDescent="0.25">
      <c r="A350" s="83" t="s">
        <v>87</v>
      </c>
      <c r="B350" s="83" t="s">
        <v>88</v>
      </c>
      <c r="C350" s="83" t="s">
        <v>458</v>
      </c>
      <c r="D350" s="83" t="s">
        <v>459</v>
      </c>
      <c r="E350" s="83" t="s">
        <v>1709</v>
      </c>
      <c r="F350" s="83" t="s">
        <v>1709</v>
      </c>
      <c r="G350" s="83" t="s">
        <v>151</v>
      </c>
      <c r="H350" s="83" t="s">
        <v>146</v>
      </c>
    </row>
    <row r="351" spans="1:8" x14ac:dyDescent="0.25">
      <c r="A351" s="83" t="s">
        <v>87</v>
      </c>
      <c r="B351" s="83" t="s">
        <v>88</v>
      </c>
      <c r="C351" s="83" t="s">
        <v>458</v>
      </c>
      <c r="D351" s="83" t="s">
        <v>459</v>
      </c>
      <c r="E351" s="83" t="s">
        <v>1710</v>
      </c>
      <c r="F351" s="83" t="s">
        <v>1710</v>
      </c>
      <c r="G351" s="83" t="s">
        <v>151</v>
      </c>
      <c r="H351" s="83" t="s">
        <v>146</v>
      </c>
    </row>
    <row r="352" spans="1:8" x14ac:dyDescent="0.25">
      <c r="A352" s="83" t="s">
        <v>87</v>
      </c>
      <c r="B352" s="83" t="s">
        <v>88</v>
      </c>
      <c r="C352" s="83" t="s">
        <v>458</v>
      </c>
      <c r="D352" s="83" t="s">
        <v>459</v>
      </c>
      <c r="E352" s="83" t="s">
        <v>1711</v>
      </c>
      <c r="F352" s="83" t="s">
        <v>1711</v>
      </c>
      <c r="G352" s="83" t="s">
        <v>151</v>
      </c>
      <c r="H352" s="83" t="s">
        <v>146</v>
      </c>
    </row>
    <row r="353" spans="1:8" x14ac:dyDescent="0.25">
      <c r="A353" s="83" t="s">
        <v>87</v>
      </c>
      <c r="B353" s="83" t="s">
        <v>88</v>
      </c>
      <c r="C353" s="83" t="s">
        <v>458</v>
      </c>
      <c r="D353" s="83" t="s">
        <v>459</v>
      </c>
      <c r="E353" s="83" t="s">
        <v>1712</v>
      </c>
      <c r="F353" s="83" t="s">
        <v>1712</v>
      </c>
      <c r="G353" s="83" t="s">
        <v>151</v>
      </c>
      <c r="H353" s="83" t="s">
        <v>146</v>
      </c>
    </row>
    <row r="354" spans="1:8" x14ac:dyDescent="0.25">
      <c r="A354" s="83" t="s">
        <v>87</v>
      </c>
      <c r="B354" s="83" t="s">
        <v>88</v>
      </c>
      <c r="C354" s="83" t="s">
        <v>458</v>
      </c>
      <c r="D354" s="83" t="s">
        <v>459</v>
      </c>
      <c r="E354" s="83" t="s">
        <v>1713</v>
      </c>
      <c r="F354" s="83" t="s">
        <v>1713</v>
      </c>
      <c r="G354" s="83" t="s">
        <v>151</v>
      </c>
      <c r="H354" s="83" t="s">
        <v>146</v>
      </c>
    </row>
    <row r="355" spans="1:8" x14ac:dyDescent="0.25">
      <c r="A355" s="83" t="s">
        <v>87</v>
      </c>
      <c r="B355" s="83" t="s">
        <v>88</v>
      </c>
      <c r="C355" s="83" t="s">
        <v>458</v>
      </c>
      <c r="D355" s="83" t="s">
        <v>459</v>
      </c>
      <c r="E355" s="83" t="s">
        <v>1714</v>
      </c>
      <c r="F355" s="83" t="s">
        <v>1714</v>
      </c>
      <c r="G355" s="83" t="s">
        <v>151</v>
      </c>
      <c r="H355" s="83" t="s">
        <v>146</v>
      </c>
    </row>
    <row r="356" spans="1:8" x14ac:dyDescent="0.25">
      <c r="A356" s="83" t="s">
        <v>87</v>
      </c>
      <c r="B356" s="83" t="s">
        <v>88</v>
      </c>
      <c r="C356" s="83" t="s">
        <v>458</v>
      </c>
      <c r="D356" s="83" t="s">
        <v>459</v>
      </c>
      <c r="E356" s="83" t="s">
        <v>1715</v>
      </c>
      <c r="F356" s="83" t="s">
        <v>1715</v>
      </c>
      <c r="G356" s="83" t="s">
        <v>151</v>
      </c>
      <c r="H356" s="83" t="s">
        <v>146</v>
      </c>
    </row>
    <row r="357" spans="1:8" x14ac:dyDescent="0.25">
      <c r="A357" s="83" t="s">
        <v>87</v>
      </c>
      <c r="B357" s="83" t="s">
        <v>88</v>
      </c>
      <c r="C357" s="83" t="s">
        <v>458</v>
      </c>
      <c r="D357" s="83" t="s">
        <v>459</v>
      </c>
      <c r="E357" s="83" t="s">
        <v>1716</v>
      </c>
      <c r="F357" s="83" t="s">
        <v>1716</v>
      </c>
      <c r="G357" s="83" t="s">
        <v>151</v>
      </c>
      <c r="H357" s="83" t="s">
        <v>146</v>
      </c>
    </row>
    <row r="358" spans="1:8" x14ac:dyDescent="0.25">
      <c r="A358" s="83" t="s">
        <v>87</v>
      </c>
      <c r="B358" s="83" t="s">
        <v>88</v>
      </c>
      <c r="C358" s="83" t="s">
        <v>458</v>
      </c>
      <c r="D358" s="83" t="s">
        <v>459</v>
      </c>
      <c r="E358" s="83" t="s">
        <v>1717</v>
      </c>
      <c r="F358" s="83" t="s">
        <v>1717</v>
      </c>
      <c r="G358" s="83" t="s">
        <v>151</v>
      </c>
      <c r="H358" s="83" t="s">
        <v>146</v>
      </c>
    </row>
    <row r="359" spans="1:8" x14ac:dyDescent="0.25">
      <c r="A359" s="83" t="s">
        <v>87</v>
      </c>
      <c r="B359" s="83" t="s">
        <v>88</v>
      </c>
      <c r="C359" s="83" t="s">
        <v>458</v>
      </c>
      <c r="D359" s="83" t="s">
        <v>459</v>
      </c>
      <c r="E359" s="83" t="s">
        <v>1718</v>
      </c>
      <c r="F359" s="83" t="s">
        <v>1718</v>
      </c>
      <c r="G359" s="83" t="s">
        <v>151</v>
      </c>
      <c r="H359" s="83" t="s">
        <v>146</v>
      </c>
    </row>
    <row r="360" spans="1:8" x14ac:dyDescent="0.25">
      <c r="A360" s="83" t="s">
        <v>87</v>
      </c>
      <c r="B360" s="83" t="s">
        <v>88</v>
      </c>
      <c r="C360" s="83" t="s">
        <v>458</v>
      </c>
      <c r="D360" s="83" t="s">
        <v>459</v>
      </c>
      <c r="E360" s="83" t="s">
        <v>1719</v>
      </c>
      <c r="F360" s="83" t="s">
        <v>1719</v>
      </c>
      <c r="G360" s="83" t="s">
        <v>151</v>
      </c>
      <c r="H360" s="83" t="s">
        <v>146</v>
      </c>
    </row>
    <row r="361" spans="1:8" x14ac:dyDescent="0.25">
      <c r="A361" s="83" t="s">
        <v>87</v>
      </c>
      <c r="B361" s="83" t="s">
        <v>88</v>
      </c>
      <c r="C361" s="83" t="s">
        <v>458</v>
      </c>
      <c r="D361" s="83" t="s">
        <v>459</v>
      </c>
      <c r="E361" s="83" t="s">
        <v>1720</v>
      </c>
      <c r="F361" s="83" t="s">
        <v>1720</v>
      </c>
      <c r="G361" s="83" t="s">
        <v>151</v>
      </c>
      <c r="H361" s="83" t="s">
        <v>146</v>
      </c>
    </row>
    <row r="362" spans="1:8" x14ac:dyDescent="0.25">
      <c r="A362" s="83" t="s">
        <v>87</v>
      </c>
      <c r="B362" s="83" t="s">
        <v>88</v>
      </c>
      <c r="C362" s="83" t="s">
        <v>458</v>
      </c>
      <c r="D362" s="83" t="s">
        <v>459</v>
      </c>
      <c r="E362" s="83" t="s">
        <v>1721</v>
      </c>
      <c r="F362" s="83" t="s">
        <v>1721</v>
      </c>
      <c r="G362" s="83" t="s">
        <v>151</v>
      </c>
      <c r="H362" s="83" t="s">
        <v>146</v>
      </c>
    </row>
    <row r="363" spans="1:8" x14ac:dyDescent="0.25">
      <c r="A363" s="83" t="s">
        <v>87</v>
      </c>
      <c r="B363" s="83" t="s">
        <v>88</v>
      </c>
      <c r="C363" s="83" t="s">
        <v>458</v>
      </c>
      <c r="D363" s="83" t="s">
        <v>459</v>
      </c>
      <c r="E363" s="83" t="s">
        <v>1722</v>
      </c>
      <c r="F363" s="83" t="s">
        <v>1722</v>
      </c>
      <c r="G363" s="83" t="s">
        <v>151</v>
      </c>
      <c r="H363" s="83" t="s">
        <v>146</v>
      </c>
    </row>
    <row r="364" spans="1:8" x14ac:dyDescent="0.25">
      <c r="A364" s="83" t="s">
        <v>87</v>
      </c>
      <c r="B364" s="83" t="s">
        <v>88</v>
      </c>
      <c r="C364" s="83" t="s">
        <v>458</v>
      </c>
      <c r="D364" s="83" t="s">
        <v>459</v>
      </c>
      <c r="E364" s="83" t="s">
        <v>1723</v>
      </c>
      <c r="F364" s="83" t="s">
        <v>1723</v>
      </c>
      <c r="G364" s="83" t="s">
        <v>151</v>
      </c>
      <c r="H364" s="83" t="s">
        <v>146</v>
      </c>
    </row>
    <row r="365" spans="1:8" x14ac:dyDescent="0.25">
      <c r="A365" s="83" t="s">
        <v>87</v>
      </c>
      <c r="B365" s="83" t="s">
        <v>88</v>
      </c>
      <c r="C365" s="83" t="s">
        <v>458</v>
      </c>
      <c r="D365" s="83" t="s">
        <v>459</v>
      </c>
      <c r="E365" s="83" t="s">
        <v>1724</v>
      </c>
      <c r="F365" s="83" t="s">
        <v>1724</v>
      </c>
      <c r="G365" s="83" t="s">
        <v>151</v>
      </c>
      <c r="H365" s="83" t="s">
        <v>146</v>
      </c>
    </row>
    <row r="366" spans="1:8" x14ac:dyDescent="0.25">
      <c r="A366" s="83" t="s">
        <v>87</v>
      </c>
      <c r="B366" s="83" t="s">
        <v>88</v>
      </c>
      <c r="C366" s="83" t="s">
        <v>458</v>
      </c>
      <c r="D366" s="83" t="s">
        <v>459</v>
      </c>
      <c r="E366" s="83" t="s">
        <v>1725</v>
      </c>
      <c r="F366" s="83" t="s">
        <v>1725</v>
      </c>
      <c r="G366" s="83" t="s">
        <v>151</v>
      </c>
      <c r="H366" s="83" t="s">
        <v>146</v>
      </c>
    </row>
    <row r="367" spans="1:8" x14ac:dyDescent="0.25">
      <c r="A367" s="83" t="s">
        <v>87</v>
      </c>
      <c r="B367" s="83" t="s">
        <v>88</v>
      </c>
      <c r="C367" s="83" t="s">
        <v>458</v>
      </c>
      <c r="D367" s="83" t="s">
        <v>459</v>
      </c>
      <c r="E367" s="83" t="s">
        <v>1726</v>
      </c>
      <c r="F367" s="83" t="s">
        <v>1726</v>
      </c>
      <c r="G367" s="83" t="s">
        <v>151</v>
      </c>
      <c r="H367" s="83" t="s">
        <v>146</v>
      </c>
    </row>
    <row r="368" spans="1:8" x14ac:dyDescent="0.25">
      <c r="A368" s="83" t="s">
        <v>87</v>
      </c>
      <c r="B368" s="83" t="s">
        <v>88</v>
      </c>
      <c r="C368" s="83" t="s">
        <v>458</v>
      </c>
      <c r="D368" s="83" t="s">
        <v>459</v>
      </c>
      <c r="E368" s="83" t="s">
        <v>1727</v>
      </c>
      <c r="F368" s="83" t="s">
        <v>1727</v>
      </c>
      <c r="G368" s="83" t="s">
        <v>151</v>
      </c>
      <c r="H368" s="83" t="s">
        <v>146</v>
      </c>
    </row>
    <row r="369" spans="1:8" x14ac:dyDescent="0.25">
      <c r="A369" s="83" t="s">
        <v>87</v>
      </c>
      <c r="B369" s="83" t="s">
        <v>88</v>
      </c>
      <c r="C369" s="83" t="s">
        <v>458</v>
      </c>
      <c r="D369" s="83" t="s">
        <v>459</v>
      </c>
      <c r="E369" s="83" t="s">
        <v>1728</v>
      </c>
      <c r="F369" s="83" t="s">
        <v>1728</v>
      </c>
      <c r="G369" s="83" t="s">
        <v>151</v>
      </c>
      <c r="H369" s="83" t="s">
        <v>146</v>
      </c>
    </row>
    <row r="370" spans="1:8" x14ac:dyDescent="0.25">
      <c r="A370" s="83" t="s">
        <v>87</v>
      </c>
      <c r="B370" s="83" t="s">
        <v>88</v>
      </c>
      <c r="C370" s="83" t="s">
        <v>458</v>
      </c>
      <c r="D370" s="83" t="s">
        <v>459</v>
      </c>
      <c r="E370" s="83" t="s">
        <v>1729</v>
      </c>
      <c r="F370" s="83" t="s">
        <v>1729</v>
      </c>
      <c r="G370" s="83" t="s">
        <v>151</v>
      </c>
      <c r="H370" s="83" t="s">
        <v>146</v>
      </c>
    </row>
    <row r="371" spans="1:8" x14ac:dyDescent="0.25">
      <c r="A371" s="83" t="s">
        <v>87</v>
      </c>
      <c r="B371" s="83" t="s">
        <v>88</v>
      </c>
      <c r="C371" s="83" t="s">
        <v>458</v>
      </c>
      <c r="D371" s="83" t="s">
        <v>459</v>
      </c>
      <c r="E371" s="83" t="s">
        <v>1730</v>
      </c>
      <c r="F371" s="83" t="s">
        <v>1730</v>
      </c>
      <c r="G371" s="83" t="s">
        <v>151</v>
      </c>
      <c r="H371" s="83" t="s">
        <v>146</v>
      </c>
    </row>
    <row r="372" spans="1:8" x14ac:dyDescent="0.25">
      <c r="A372" s="83" t="s">
        <v>87</v>
      </c>
      <c r="B372" s="83" t="s">
        <v>88</v>
      </c>
      <c r="C372" s="83" t="s">
        <v>458</v>
      </c>
      <c r="D372" s="83" t="s">
        <v>459</v>
      </c>
      <c r="E372" s="83" t="s">
        <v>1731</v>
      </c>
      <c r="F372" s="83" t="s">
        <v>1731</v>
      </c>
      <c r="G372" s="83" t="s">
        <v>151</v>
      </c>
      <c r="H372" s="83" t="s">
        <v>146</v>
      </c>
    </row>
    <row r="373" spans="1:8" x14ac:dyDescent="0.25">
      <c r="A373" s="83" t="s">
        <v>87</v>
      </c>
      <c r="B373" s="83" t="s">
        <v>88</v>
      </c>
      <c r="C373" s="83" t="s">
        <v>458</v>
      </c>
      <c r="D373" s="83" t="s">
        <v>459</v>
      </c>
      <c r="E373" s="83" t="s">
        <v>1732</v>
      </c>
      <c r="F373" s="83" t="s">
        <v>1732</v>
      </c>
      <c r="G373" s="83" t="s">
        <v>151</v>
      </c>
      <c r="H373" s="83" t="s">
        <v>146</v>
      </c>
    </row>
    <row r="374" spans="1:8" x14ac:dyDescent="0.25">
      <c r="A374" s="83" t="s">
        <v>87</v>
      </c>
      <c r="B374" s="83" t="s">
        <v>88</v>
      </c>
      <c r="C374" s="83" t="s">
        <v>458</v>
      </c>
      <c r="D374" s="83" t="s">
        <v>459</v>
      </c>
      <c r="E374" s="83" t="s">
        <v>1733</v>
      </c>
      <c r="F374" s="83" t="s">
        <v>1733</v>
      </c>
      <c r="G374" s="83" t="s">
        <v>151</v>
      </c>
      <c r="H374" s="83" t="s">
        <v>146</v>
      </c>
    </row>
    <row r="375" spans="1:8" x14ac:dyDescent="0.25">
      <c r="A375" s="83" t="s">
        <v>87</v>
      </c>
      <c r="B375" s="83" t="s">
        <v>88</v>
      </c>
      <c r="C375" s="83" t="s">
        <v>458</v>
      </c>
      <c r="D375" s="83" t="s">
        <v>459</v>
      </c>
      <c r="E375" s="83" t="s">
        <v>1734</v>
      </c>
      <c r="F375" s="83" t="s">
        <v>1734</v>
      </c>
      <c r="G375" s="83" t="s">
        <v>151</v>
      </c>
      <c r="H375" s="83" t="s">
        <v>146</v>
      </c>
    </row>
    <row r="376" spans="1:8" x14ac:dyDescent="0.25">
      <c r="A376" s="83" t="s">
        <v>87</v>
      </c>
      <c r="B376" s="83" t="s">
        <v>88</v>
      </c>
      <c r="C376" s="83" t="s">
        <v>458</v>
      </c>
      <c r="D376" s="83" t="s">
        <v>459</v>
      </c>
      <c r="E376" s="83" t="s">
        <v>1735</v>
      </c>
      <c r="F376" s="83" t="s">
        <v>1735</v>
      </c>
      <c r="G376" s="83" t="s">
        <v>151</v>
      </c>
      <c r="H376" s="83" t="s">
        <v>146</v>
      </c>
    </row>
    <row r="377" spans="1:8" x14ac:dyDescent="0.25">
      <c r="A377" s="83" t="s">
        <v>87</v>
      </c>
      <c r="B377" s="83" t="s">
        <v>88</v>
      </c>
      <c r="C377" s="83" t="s">
        <v>458</v>
      </c>
      <c r="D377" s="83" t="s">
        <v>459</v>
      </c>
      <c r="E377" s="83" t="s">
        <v>1736</v>
      </c>
      <c r="F377" s="83" t="s">
        <v>1736</v>
      </c>
      <c r="G377" s="83" t="s">
        <v>151</v>
      </c>
      <c r="H377" s="83" t="s">
        <v>146</v>
      </c>
    </row>
    <row r="378" spans="1:8" x14ac:dyDescent="0.25">
      <c r="A378" s="83" t="s">
        <v>87</v>
      </c>
      <c r="B378" s="83" t="s">
        <v>88</v>
      </c>
      <c r="C378" s="83" t="s">
        <v>458</v>
      </c>
      <c r="D378" s="83" t="s">
        <v>459</v>
      </c>
      <c r="E378" s="83" t="s">
        <v>1737</v>
      </c>
      <c r="F378" s="83" t="s">
        <v>1737</v>
      </c>
      <c r="G378" s="83" t="s">
        <v>151</v>
      </c>
      <c r="H378" s="83" t="s">
        <v>146</v>
      </c>
    </row>
    <row r="379" spans="1:8" x14ac:dyDescent="0.25">
      <c r="A379" s="83" t="s">
        <v>87</v>
      </c>
      <c r="B379" s="83" t="s">
        <v>88</v>
      </c>
      <c r="C379" s="83" t="s">
        <v>458</v>
      </c>
      <c r="D379" s="83" t="s">
        <v>459</v>
      </c>
      <c r="E379" s="83" t="s">
        <v>1738</v>
      </c>
      <c r="F379" s="83" t="s">
        <v>1738</v>
      </c>
      <c r="G379" s="83" t="s">
        <v>151</v>
      </c>
      <c r="H379" s="83" t="s">
        <v>146</v>
      </c>
    </row>
    <row r="380" spans="1:8" x14ac:dyDescent="0.25">
      <c r="A380" s="83" t="s">
        <v>87</v>
      </c>
      <c r="B380" s="83" t="s">
        <v>88</v>
      </c>
      <c r="C380" s="83" t="s">
        <v>458</v>
      </c>
      <c r="D380" s="83" t="s">
        <v>459</v>
      </c>
      <c r="E380" s="83" t="s">
        <v>1739</v>
      </c>
      <c r="F380" s="83" t="s">
        <v>1739</v>
      </c>
      <c r="G380" s="83" t="s">
        <v>151</v>
      </c>
      <c r="H380" s="83" t="s">
        <v>146</v>
      </c>
    </row>
    <row r="381" spans="1:8" x14ac:dyDescent="0.25">
      <c r="A381" s="83" t="s">
        <v>87</v>
      </c>
      <c r="B381" s="83" t="s">
        <v>88</v>
      </c>
      <c r="C381" s="83" t="s">
        <v>458</v>
      </c>
      <c r="D381" s="83" t="s">
        <v>459</v>
      </c>
      <c r="E381" s="83" t="s">
        <v>1740</v>
      </c>
      <c r="F381" s="83" t="s">
        <v>1740</v>
      </c>
      <c r="G381" s="83" t="s">
        <v>151</v>
      </c>
      <c r="H381" s="83" t="s">
        <v>146</v>
      </c>
    </row>
    <row r="382" spans="1:8" x14ac:dyDescent="0.25">
      <c r="A382" s="83" t="s">
        <v>87</v>
      </c>
      <c r="B382" s="83" t="s">
        <v>88</v>
      </c>
      <c r="C382" s="83" t="s">
        <v>458</v>
      </c>
      <c r="D382" s="83" t="s">
        <v>459</v>
      </c>
      <c r="E382" s="83" t="s">
        <v>1741</v>
      </c>
      <c r="F382" s="83" t="s">
        <v>1741</v>
      </c>
      <c r="G382" s="83" t="s">
        <v>151</v>
      </c>
      <c r="H382" s="83" t="s">
        <v>146</v>
      </c>
    </row>
    <row r="383" spans="1:8" x14ac:dyDescent="0.25">
      <c r="A383" s="83" t="s">
        <v>87</v>
      </c>
      <c r="B383" s="83" t="s">
        <v>88</v>
      </c>
      <c r="C383" s="83" t="s">
        <v>458</v>
      </c>
      <c r="D383" s="83" t="s">
        <v>459</v>
      </c>
      <c r="E383" s="83" t="s">
        <v>1742</v>
      </c>
      <c r="F383" s="83" t="s">
        <v>1742</v>
      </c>
      <c r="G383" s="83" t="s">
        <v>151</v>
      </c>
      <c r="H383" s="83" t="s">
        <v>146</v>
      </c>
    </row>
    <row r="384" spans="1:8" x14ac:dyDescent="0.25">
      <c r="A384" s="83" t="s">
        <v>87</v>
      </c>
      <c r="B384" s="83" t="s">
        <v>88</v>
      </c>
      <c r="C384" s="83" t="s">
        <v>458</v>
      </c>
      <c r="D384" s="83" t="s">
        <v>459</v>
      </c>
      <c r="E384" s="83" t="s">
        <v>1743</v>
      </c>
      <c r="F384" s="83" t="s">
        <v>1743</v>
      </c>
      <c r="G384" s="83" t="s">
        <v>151</v>
      </c>
      <c r="H384" s="83" t="s">
        <v>146</v>
      </c>
    </row>
    <row r="385" spans="1:8" x14ac:dyDescent="0.25">
      <c r="A385" s="83" t="s">
        <v>87</v>
      </c>
      <c r="B385" s="83" t="s">
        <v>88</v>
      </c>
      <c r="C385" s="83" t="s">
        <v>458</v>
      </c>
      <c r="D385" s="83" t="s">
        <v>459</v>
      </c>
      <c r="E385" s="83" t="s">
        <v>1744</v>
      </c>
      <c r="F385" s="83" t="s">
        <v>1744</v>
      </c>
      <c r="G385" s="83" t="s">
        <v>151</v>
      </c>
      <c r="H385" s="83" t="s">
        <v>146</v>
      </c>
    </row>
    <row r="386" spans="1:8" x14ac:dyDescent="0.25">
      <c r="A386" s="83" t="s">
        <v>87</v>
      </c>
      <c r="B386" s="83" t="s">
        <v>88</v>
      </c>
      <c r="C386" s="83" t="s">
        <v>458</v>
      </c>
      <c r="D386" s="83" t="s">
        <v>459</v>
      </c>
      <c r="E386" s="83" t="s">
        <v>1745</v>
      </c>
      <c r="F386" s="83" t="s">
        <v>1745</v>
      </c>
      <c r="G386" s="83" t="s">
        <v>151</v>
      </c>
      <c r="H386" s="83" t="s">
        <v>146</v>
      </c>
    </row>
    <row r="387" spans="1:8" x14ac:dyDescent="0.25">
      <c r="A387" s="83" t="s">
        <v>87</v>
      </c>
      <c r="B387" s="83" t="s">
        <v>88</v>
      </c>
      <c r="C387" s="83" t="s">
        <v>458</v>
      </c>
      <c r="D387" s="83" t="s">
        <v>459</v>
      </c>
      <c r="E387" s="83" t="s">
        <v>1746</v>
      </c>
      <c r="F387" s="83" t="s">
        <v>1746</v>
      </c>
      <c r="G387" s="83" t="s">
        <v>151</v>
      </c>
      <c r="H387" s="83" t="s">
        <v>146</v>
      </c>
    </row>
    <row r="388" spans="1:8" x14ac:dyDescent="0.25">
      <c r="A388" s="83" t="s">
        <v>87</v>
      </c>
      <c r="B388" s="83" t="s">
        <v>88</v>
      </c>
      <c r="C388" s="83" t="s">
        <v>458</v>
      </c>
      <c r="D388" s="83" t="s">
        <v>459</v>
      </c>
      <c r="E388" s="83" t="s">
        <v>1747</v>
      </c>
      <c r="F388" s="83" t="s">
        <v>1747</v>
      </c>
      <c r="G388" s="83" t="s">
        <v>151</v>
      </c>
      <c r="H388" s="83" t="s">
        <v>146</v>
      </c>
    </row>
    <row r="389" spans="1:8" x14ac:dyDescent="0.25">
      <c r="A389" s="83" t="s">
        <v>87</v>
      </c>
      <c r="B389" s="83" t="s">
        <v>88</v>
      </c>
      <c r="C389" s="83" t="s">
        <v>458</v>
      </c>
      <c r="D389" s="83" t="s">
        <v>459</v>
      </c>
      <c r="E389" s="83" t="s">
        <v>1748</v>
      </c>
      <c r="F389" s="83" t="s">
        <v>1748</v>
      </c>
      <c r="G389" s="83" t="s">
        <v>151</v>
      </c>
      <c r="H389" s="83" t="s">
        <v>146</v>
      </c>
    </row>
    <row r="390" spans="1:8" x14ac:dyDescent="0.25">
      <c r="A390" s="83" t="s">
        <v>87</v>
      </c>
      <c r="B390" s="83" t="s">
        <v>88</v>
      </c>
      <c r="C390" s="83" t="s">
        <v>458</v>
      </c>
      <c r="D390" s="83" t="s">
        <v>459</v>
      </c>
      <c r="E390" s="83" t="s">
        <v>1749</v>
      </c>
      <c r="F390" s="83" t="s">
        <v>1749</v>
      </c>
      <c r="G390" s="83" t="s">
        <v>151</v>
      </c>
      <c r="H390" s="83" t="s">
        <v>146</v>
      </c>
    </row>
    <row r="391" spans="1:8" x14ac:dyDescent="0.25">
      <c r="A391" s="83" t="s">
        <v>87</v>
      </c>
      <c r="B391" s="83" t="s">
        <v>88</v>
      </c>
      <c r="C391" s="83" t="s">
        <v>458</v>
      </c>
      <c r="D391" s="83" t="s">
        <v>459</v>
      </c>
      <c r="E391" s="83" t="s">
        <v>1750</v>
      </c>
      <c r="F391" s="83" t="s">
        <v>1750</v>
      </c>
      <c r="G391" s="83" t="s">
        <v>151</v>
      </c>
      <c r="H391" s="83" t="s">
        <v>146</v>
      </c>
    </row>
    <row r="392" spans="1:8" x14ac:dyDescent="0.25">
      <c r="A392" s="83" t="s">
        <v>87</v>
      </c>
      <c r="B392" s="83" t="s">
        <v>88</v>
      </c>
      <c r="C392" s="83" t="s">
        <v>458</v>
      </c>
      <c r="D392" s="83" t="s">
        <v>459</v>
      </c>
      <c r="E392" s="83" t="s">
        <v>1751</v>
      </c>
      <c r="F392" s="83" t="s">
        <v>1751</v>
      </c>
      <c r="G392" s="83" t="s">
        <v>151</v>
      </c>
      <c r="H392" s="83" t="s">
        <v>146</v>
      </c>
    </row>
    <row r="393" spans="1:8" x14ac:dyDescent="0.25">
      <c r="A393" s="83" t="s">
        <v>87</v>
      </c>
      <c r="B393" s="83" t="s">
        <v>88</v>
      </c>
      <c r="C393" s="83" t="s">
        <v>458</v>
      </c>
      <c r="D393" s="83" t="s">
        <v>459</v>
      </c>
      <c r="E393" s="83" t="s">
        <v>1752</v>
      </c>
      <c r="F393" s="83" t="s">
        <v>1752</v>
      </c>
      <c r="G393" s="83" t="s">
        <v>151</v>
      </c>
      <c r="H393" s="83" t="s">
        <v>146</v>
      </c>
    </row>
    <row r="394" spans="1:8" x14ac:dyDescent="0.25">
      <c r="A394" s="83" t="s">
        <v>87</v>
      </c>
      <c r="B394" s="83" t="s">
        <v>88</v>
      </c>
      <c r="C394" s="83" t="s">
        <v>458</v>
      </c>
      <c r="D394" s="83" t="s">
        <v>459</v>
      </c>
      <c r="E394" s="83" t="s">
        <v>1753</v>
      </c>
      <c r="F394" s="83" t="s">
        <v>1753</v>
      </c>
      <c r="G394" s="83" t="s">
        <v>151</v>
      </c>
      <c r="H394" s="83" t="s">
        <v>146</v>
      </c>
    </row>
    <row r="395" spans="1:8" x14ac:dyDescent="0.25">
      <c r="A395" s="83" t="s">
        <v>87</v>
      </c>
      <c r="B395" s="83" t="s">
        <v>88</v>
      </c>
      <c r="C395" s="83" t="s">
        <v>458</v>
      </c>
      <c r="D395" s="83" t="s">
        <v>459</v>
      </c>
      <c r="E395" s="83" t="s">
        <v>1754</v>
      </c>
      <c r="F395" s="83" t="s">
        <v>1754</v>
      </c>
      <c r="G395" s="83" t="s">
        <v>151</v>
      </c>
      <c r="H395" s="83" t="s">
        <v>146</v>
      </c>
    </row>
    <row r="396" spans="1:8" x14ac:dyDescent="0.25">
      <c r="A396" s="83" t="s">
        <v>87</v>
      </c>
      <c r="B396" s="83" t="s">
        <v>88</v>
      </c>
      <c r="C396" s="83" t="s">
        <v>464</v>
      </c>
      <c r="D396" s="83" t="s">
        <v>465</v>
      </c>
      <c r="E396" s="83" t="s">
        <v>1755</v>
      </c>
      <c r="F396" s="83" t="s">
        <v>1755</v>
      </c>
      <c r="G396" s="83" t="s">
        <v>151</v>
      </c>
      <c r="H396" s="83" t="s">
        <v>146</v>
      </c>
    </row>
    <row r="397" spans="1:8" x14ac:dyDescent="0.25">
      <c r="A397" s="83" t="s">
        <v>87</v>
      </c>
      <c r="B397" s="83" t="s">
        <v>88</v>
      </c>
      <c r="C397" s="83" t="s">
        <v>464</v>
      </c>
      <c r="D397" s="83" t="s">
        <v>465</v>
      </c>
      <c r="E397" s="83" t="s">
        <v>1756</v>
      </c>
      <c r="F397" s="83" t="s">
        <v>1756</v>
      </c>
      <c r="G397" s="83" t="s">
        <v>151</v>
      </c>
      <c r="H397" s="83" t="s">
        <v>146</v>
      </c>
    </row>
    <row r="398" spans="1:8" x14ac:dyDescent="0.25">
      <c r="A398" s="83" t="s">
        <v>87</v>
      </c>
      <c r="B398" s="83" t="s">
        <v>88</v>
      </c>
      <c r="C398" s="83" t="s">
        <v>464</v>
      </c>
      <c r="D398" s="83" t="s">
        <v>465</v>
      </c>
      <c r="E398" s="83" t="s">
        <v>1757</v>
      </c>
      <c r="F398" s="83" t="s">
        <v>1757</v>
      </c>
      <c r="G398" s="83" t="s">
        <v>151</v>
      </c>
      <c r="H398" s="83" t="s">
        <v>146</v>
      </c>
    </row>
    <row r="399" spans="1:8" x14ac:dyDescent="0.25">
      <c r="A399" s="83" t="s">
        <v>87</v>
      </c>
      <c r="B399" s="83" t="s">
        <v>88</v>
      </c>
      <c r="C399" s="83" t="s">
        <v>464</v>
      </c>
      <c r="D399" s="83" t="s">
        <v>465</v>
      </c>
      <c r="E399" s="83" t="s">
        <v>1758</v>
      </c>
      <c r="F399" s="83" t="s">
        <v>1758</v>
      </c>
      <c r="G399" s="83" t="s">
        <v>151</v>
      </c>
      <c r="H399" s="83" t="s">
        <v>146</v>
      </c>
    </row>
    <row r="400" spans="1:8" x14ac:dyDescent="0.25">
      <c r="A400" s="83" t="s">
        <v>87</v>
      </c>
      <c r="B400" s="83" t="s">
        <v>88</v>
      </c>
      <c r="C400" s="83" t="s">
        <v>464</v>
      </c>
      <c r="D400" s="83" t="s">
        <v>465</v>
      </c>
      <c r="E400" s="83" t="s">
        <v>1759</v>
      </c>
      <c r="F400" s="83" t="s">
        <v>1759</v>
      </c>
      <c r="G400" s="83" t="s">
        <v>151</v>
      </c>
      <c r="H400" s="83" t="s">
        <v>146</v>
      </c>
    </row>
    <row r="401" spans="1:8" x14ac:dyDescent="0.25">
      <c r="A401" s="83" t="s">
        <v>87</v>
      </c>
      <c r="B401" s="83" t="s">
        <v>88</v>
      </c>
      <c r="C401" s="83" t="s">
        <v>464</v>
      </c>
      <c r="D401" s="83" t="s">
        <v>465</v>
      </c>
      <c r="E401" s="83" t="s">
        <v>1760</v>
      </c>
      <c r="F401" s="83" t="s">
        <v>1760</v>
      </c>
      <c r="G401" s="83" t="s">
        <v>151</v>
      </c>
      <c r="H401" s="83" t="s">
        <v>146</v>
      </c>
    </row>
    <row r="402" spans="1:8" x14ac:dyDescent="0.25">
      <c r="A402" s="83" t="s">
        <v>87</v>
      </c>
      <c r="B402" s="83" t="s">
        <v>88</v>
      </c>
      <c r="C402" s="83" t="s">
        <v>464</v>
      </c>
      <c r="D402" s="83" t="s">
        <v>465</v>
      </c>
      <c r="E402" s="83" t="s">
        <v>1761</v>
      </c>
      <c r="F402" s="83" t="s">
        <v>1761</v>
      </c>
      <c r="G402" s="83" t="s">
        <v>151</v>
      </c>
      <c r="H402" s="83" t="s">
        <v>146</v>
      </c>
    </row>
    <row r="403" spans="1:8" x14ac:dyDescent="0.25">
      <c r="A403" s="83" t="s">
        <v>87</v>
      </c>
      <c r="B403" s="83" t="s">
        <v>88</v>
      </c>
      <c r="C403" s="83" t="s">
        <v>464</v>
      </c>
      <c r="D403" s="83" t="s">
        <v>465</v>
      </c>
      <c r="E403" s="83" t="s">
        <v>1511</v>
      </c>
      <c r="F403" s="83" t="s">
        <v>1511</v>
      </c>
      <c r="G403" s="83" t="s">
        <v>151</v>
      </c>
      <c r="H403" s="83" t="s">
        <v>146</v>
      </c>
    </row>
    <row r="404" spans="1:8" x14ac:dyDescent="0.25">
      <c r="A404" s="83" t="s">
        <v>99</v>
      </c>
      <c r="B404" s="83" t="s">
        <v>100</v>
      </c>
      <c r="C404" s="83" t="s">
        <v>478</v>
      </c>
      <c r="D404" s="83" t="s">
        <v>160</v>
      </c>
      <c r="E404" s="83" t="s">
        <v>1771</v>
      </c>
      <c r="F404" s="83" t="s">
        <v>1584</v>
      </c>
      <c r="G404" s="83" t="s">
        <v>151</v>
      </c>
      <c r="H404" s="83" t="s">
        <v>146</v>
      </c>
    </row>
    <row r="405" spans="1:8" x14ac:dyDescent="0.25">
      <c r="A405" s="83" t="s">
        <v>99</v>
      </c>
      <c r="B405" s="83" t="s">
        <v>100</v>
      </c>
      <c r="C405" s="83" t="s">
        <v>478</v>
      </c>
      <c r="D405" s="83" t="s">
        <v>160</v>
      </c>
      <c r="E405" s="83" t="s">
        <v>1772</v>
      </c>
      <c r="F405" s="83" t="s">
        <v>1628</v>
      </c>
      <c r="G405" s="83" t="s">
        <v>151</v>
      </c>
      <c r="H405" s="83" t="s">
        <v>151</v>
      </c>
    </row>
    <row r="406" spans="1:8" x14ac:dyDescent="0.25">
      <c r="A406" s="83" t="s">
        <v>99</v>
      </c>
      <c r="B406" s="83" t="s">
        <v>100</v>
      </c>
      <c r="C406" s="83" t="s">
        <v>478</v>
      </c>
      <c r="D406" s="83" t="s">
        <v>160</v>
      </c>
      <c r="E406" s="83" t="s">
        <v>1773</v>
      </c>
      <c r="F406" s="83" t="s">
        <v>1603</v>
      </c>
      <c r="G406" s="83" t="s">
        <v>151</v>
      </c>
      <c r="H406" s="83" t="s">
        <v>146</v>
      </c>
    </row>
    <row r="407" spans="1:8" x14ac:dyDescent="0.25">
      <c r="A407" s="83" t="s">
        <v>99</v>
      </c>
      <c r="B407" s="83" t="s">
        <v>100</v>
      </c>
      <c r="C407" s="83" t="s">
        <v>478</v>
      </c>
      <c r="D407" s="83" t="s">
        <v>160</v>
      </c>
      <c r="E407" s="83" t="s">
        <v>1774</v>
      </c>
      <c r="F407" s="83" t="s">
        <v>1617</v>
      </c>
      <c r="G407" s="83" t="s">
        <v>151</v>
      </c>
      <c r="H407" s="83" t="s">
        <v>146</v>
      </c>
    </row>
    <row r="408" spans="1:8" x14ac:dyDescent="0.25">
      <c r="A408" s="83" t="s">
        <v>99</v>
      </c>
      <c r="B408" s="83" t="s">
        <v>100</v>
      </c>
      <c r="C408" s="83" t="s">
        <v>478</v>
      </c>
      <c r="D408" s="83" t="s">
        <v>160</v>
      </c>
      <c r="E408" s="83" t="s">
        <v>1775</v>
      </c>
      <c r="F408" s="83" t="s">
        <v>1619</v>
      </c>
      <c r="G408" s="83" t="s">
        <v>151</v>
      </c>
      <c r="H408" s="83" t="s">
        <v>146</v>
      </c>
    </row>
    <row r="409" spans="1:8" x14ac:dyDescent="0.25">
      <c r="A409" s="83" t="s">
        <v>99</v>
      </c>
      <c r="B409" s="83" t="s">
        <v>100</v>
      </c>
      <c r="C409" s="83" t="s">
        <v>478</v>
      </c>
      <c r="D409" s="83" t="s">
        <v>160</v>
      </c>
      <c r="E409" s="83" t="s">
        <v>1776</v>
      </c>
      <c r="F409" s="83" t="s">
        <v>1625</v>
      </c>
      <c r="G409" s="83" t="s">
        <v>151</v>
      </c>
      <c r="H409" s="83" t="s">
        <v>146</v>
      </c>
    </row>
    <row r="410" spans="1:8" x14ac:dyDescent="0.25">
      <c r="A410" s="83" t="s">
        <v>99</v>
      </c>
      <c r="B410" s="83" t="s">
        <v>100</v>
      </c>
      <c r="C410" s="83" t="s">
        <v>478</v>
      </c>
      <c r="D410" s="83" t="s">
        <v>160</v>
      </c>
      <c r="E410" s="83" t="s">
        <v>1777</v>
      </c>
      <c r="F410" s="83" t="s">
        <v>1636</v>
      </c>
      <c r="G410" s="83" t="s">
        <v>151</v>
      </c>
      <c r="H410" s="83" t="s">
        <v>146</v>
      </c>
    </row>
    <row r="411" spans="1:8" x14ac:dyDescent="0.25">
      <c r="A411" s="83" t="s">
        <v>99</v>
      </c>
      <c r="B411" s="83" t="s">
        <v>100</v>
      </c>
      <c r="C411" s="83" t="s">
        <v>478</v>
      </c>
      <c r="D411" s="83" t="s">
        <v>160</v>
      </c>
      <c r="E411" s="83" t="s">
        <v>1778</v>
      </c>
      <c r="F411" s="83" t="s">
        <v>1640</v>
      </c>
      <c r="G411" s="83" t="s">
        <v>151</v>
      </c>
      <c r="H411" s="83" t="s">
        <v>146</v>
      </c>
    </row>
    <row r="412" spans="1:8" x14ac:dyDescent="0.25">
      <c r="A412" s="83" t="s">
        <v>99</v>
      </c>
      <c r="B412" s="83" t="s">
        <v>100</v>
      </c>
      <c r="C412" s="83" t="s">
        <v>478</v>
      </c>
      <c r="D412" s="83" t="s">
        <v>160</v>
      </c>
      <c r="E412" s="83" t="s">
        <v>1779</v>
      </c>
      <c r="F412" s="83" t="s">
        <v>1642</v>
      </c>
      <c r="G412" s="83" t="s">
        <v>151</v>
      </c>
      <c r="H412" s="83" t="s">
        <v>146</v>
      </c>
    </row>
    <row r="413" spans="1:8" x14ac:dyDescent="0.25">
      <c r="A413" s="83" t="s">
        <v>99</v>
      </c>
      <c r="B413" s="83" t="s">
        <v>100</v>
      </c>
      <c r="C413" s="83" t="s">
        <v>478</v>
      </c>
      <c r="D413" s="83" t="s">
        <v>160</v>
      </c>
      <c r="E413" s="83" t="s">
        <v>1780</v>
      </c>
      <c r="F413" s="83" t="s">
        <v>1649</v>
      </c>
      <c r="G413" s="83" t="s">
        <v>151</v>
      </c>
      <c r="H413" s="83" t="s">
        <v>146</v>
      </c>
    </row>
    <row r="414" spans="1:8" x14ac:dyDescent="0.25">
      <c r="A414" s="83" t="s">
        <v>99</v>
      </c>
      <c r="B414" s="83" t="s">
        <v>100</v>
      </c>
      <c r="C414" s="83" t="s">
        <v>478</v>
      </c>
      <c r="D414" s="83" t="s">
        <v>160</v>
      </c>
      <c r="E414" s="83" t="s">
        <v>1781</v>
      </c>
      <c r="F414" s="83" t="s">
        <v>1676</v>
      </c>
      <c r="G414" s="83" t="s">
        <v>151</v>
      </c>
      <c r="H414" s="83" t="s">
        <v>146</v>
      </c>
    </row>
    <row r="415" spans="1:8" x14ac:dyDescent="0.25">
      <c r="A415" s="83" t="s">
        <v>99</v>
      </c>
      <c r="B415" s="83" t="s">
        <v>100</v>
      </c>
      <c r="C415" s="83" t="s">
        <v>478</v>
      </c>
      <c r="D415" s="83" t="s">
        <v>160</v>
      </c>
      <c r="E415" s="83" t="s">
        <v>1782</v>
      </c>
      <c r="F415" s="83" t="s">
        <v>1665</v>
      </c>
      <c r="G415" s="83" t="s">
        <v>151</v>
      </c>
      <c r="H415" s="83" t="s">
        <v>146</v>
      </c>
    </row>
    <row r="416" spans="1:8" x14ac:dyDescent="0.25">
      <c r="A416" s="83" t="s">
        <v>99</v>
      </c>
      <c r="B416" s="83" t="s">
        <v>100</v>
      </c>
      <c r="C416" s="83" t="s">
        <v>478</v>
      </c>
      <c r="D416" s="83" t="s">
        <v>160</v>
      </c>
      <c r="E416" s="83" t="s">
        <v>1783</v>
      </c>
      <c r="F416" s="83" t="s">
        <v>1685</v>
      </c>
      <c r="G416" s="83" t="s">
        <v>151</v>
      </c>
      <c r="H416" s="83" t="s">
        <v>146</v>
      </c>
    </row>
    <row r="417" spans="1:8" x14ac:dyDescent="0.25">
      <c r="A417" s="83" t="s">
        <v>99</v>
      </c>
      <c r="B417" s="83" t="s">
        <v>100</v>
      </c>
      <c r="C417" s="83" t="s">
        <v>478</v>
      </c>
      <c r="D417" s="83" t="s">
        <v>160</v>
      </c>
      <c r="E417" s="83" t="s">
        <v>1784</v>
      </c>
      <c r="F417" s="83" t="s">
        <v>1683</v>
      </c>
      <c r="G417" s="83" t="s">
        <v>151</v>
      </c>
      <c r="H417" s="83" t="s">
        <v>146</v>
      </c>
    </row>
    <row r="418" spans="1:8" x14ac:dyDescent="0.25">
      <c r="A418" s="83" t="s">
        <v>99</v>
      </c>
      <c r="B418" s="83" t="s">
        <v>100</v>
      </c>
      <c r="C418" s="83" t="s">
        <v>478</v>
      </c>
      <c r="D418" s="83" t="s">
        <v>160</v>
      </c>
      <c r="E418" s="83" t="s">
        <v>1785</v>
      </c>
      <c r="F418" s="83" t="s">
        <v>1692</v>
      </c>
      <c r="G418" s="83" t="s">
        <v>151</v>
      </c>
      <c r="H418" s="83" t="s">
        <v>146</v>
      </c>
    </row>
    <row r="419" spans="1:8" x14ac:dyDescent="0.25">
      <c r="A419" s="83" t="s">
        <v>99</v>
      </c>
      <c r="B419" s="83" t="s">
        <v>100</v>
      </c>
      <c r="C419" s="83" t="s">
        <v>478</v>
      </c>
      <c r="D419" s="83" t="s">
        <v>160</v>
      </c>
      <c r="E419" s="83" t="s">
        <v>1786</v>
      </c>
      <c r="F419" s="83" t="s">
        <v>1694</v>
      </c>
      <c r="G419" s="83" t="s">
        <v>151</v>
      </c>
      <c r="H419" s="83" t="s">
        <v>146</v>
      </c>
    </row>
    <row r="420" spans="1:8" x14ac:dyDescent="0.25">
      <c r="A420" s="83" t="s">
        <v>99</v>
      </c>
      <c r="B420" s="83" t="s">
        <v>100</v>
      </c>
      <c r="C420" s="83" t="s">
        <v>478</v>
      </c>
      <c r="D420" s="83" t="s">
        <v>160</v>
      </c>
      <c r="E420" s="83" t="s">
        <v>1787</v>
      </c>
      <c r="F420" s="83" t="s">
        <v>1699</v>
      </c>
      <c r="G420" s="83" t="s">
        <v>151</v>
      </c>
      <c r="H420" s="83" t="s">
        <v>146</v>
      </c>
    </row>
    <row r="421" spans="1:8" x14ac:dyDescent="0.25">
      <c r="A421" s="83" t="s">
        <v>99</v>
      </c>
      <c r="B421" s="83" t="s">
        <v>100</v>
      </c>
      <c r="C421" s="83" t="s">
        <v>478</v>
      </c>
      <c r="D421" s="83" t="s">
        <v>160</v>
      </c>
      <c r="E421" s="83" t="s">
        <v>1788</v>
      </c>
      <c r="F421" s="83" t="s">
        <v>1704</v>
      </c>
      <c r="G421" s="83" t="s">
        <v>151</v>
      </c>
      <c r="H421" s="83" t="s">
        <v>146</v>
      </c>
    </row>
    <row r="422" spans="1:8" x14ac:dyDescent="0.25">
      <c r="A422" s="83" t="s">
        <v>99</v>
      </c>
      <c r="B422" s="83" t="s">
        <v>100</v>
      </c>
      <c r="C422" s="83" t="s">
        <v>478</v>
      </c>
      <c r="D422" s="83" t="s">
        <v>160</v>
      </c>
      <c r="E422" s="83" t="s">
        <v>1789</v>
      </c>
      <c r="F422" s="83" t="s">
        <v>1752</v>
      </c>
      <c r="G422" s="83" t="s">
        <v>151</v>
      </c>
      <c r="H422" s="83" t="s">
        <v>146</v>
      </c>
    </row>
    <row r="423" spans="1:8" x14ac:dyDescent="0.25">
      <c r="A423" s="83" t="s">
        <v>99</v>
      </c>
      <c r="B423" s="83" t="s">
        <v>100</v>
      </c>
      <c r="C423" s="83" t="s">
        <v>478</v>
      </c>
      <c r="D423" s="83" t="s">
        <v>160</v>
      </c>
      <c r="E423" s="83" t="s">
        <v>1790</v>
      </c>
      <c r="F423" s="83" t="s">
        <v>1703</v>
      </c>
      <c r="G423" s="83" t="s">
        <v>151</v>
      </c>
      <c r="H423" s="83" t="s">
        <v>146</v>
      </c>
    </row>
    <row r="424" spans="1:8" x14ac:dyDescent="0.25">
      <c r="A424" s="83" t="s">
        <v>99</v>
      </c>
      <c r="B424" s="83" t="s">
        <v>100</v>
      </c>
      <c r="C424" s="83" t="s">
        <v>478</v>
      </c>
      <c r="D424" s="83" t="s">
        <v>160</v>
      </c>
      <c r="E424" s="83" t="s">
        <v>1791</v>
      </c>
      <c r="F424" s="83" t="s">
        <v>1606</v>
      </c>
      <c r="G424" s="83" t="s">
        <v>151</v>
      </c>
      <c r="H424" s="83" t="s">
        <v>146</v>
      </c>
    </row>
    <row r="425" spans="1:8" x14ac:dyDescent="0.25">
      <c r="A425" s="83" t="s">
        <v>99</v>
      </c>
      <c r="B425" s="83" t="s">
        <v>100</v>
      </c>
      <c r="C425" s="83" t="s">
        <v>478</v>
      </c>
      <c r="D425" s="83" t="s">
        <v>160</v>
      </c>
      <c r="E425" s="83" t="s">
        <v>1792</v>
      </c>
      <c r="F425" s="83" t="s">
        <v>1714</v>
      </c>
      <c r="G425" s="83" t="s">
        <v>151</v>
      </c>
      <c r="H425" s="83" t="s">
        <v>146</v>
      </c>
    </row>
    <row r="426" spans="1:8" x14ac:dyDescent="0.25">
      <c r="A426" s="83" t="s">
        <v>99</v>
      </c>
      <c r="B426" s="83" t="s">
        <v>100</v>
      </c>
      <c r="C426" s="83" t="s">
        <v>478</v>
      </c>
      <c r="D426" s="83" t="s">
        <v>160</v>
      </c>
      <c r="E426" s="83" t="s">
        <v>1793</v>
      </c>
      <c r="F426" s="83" t="s">
        <v>1719</v>
      </c>
      <c r="G426" s="83" t="s">
        <v>151</v>
      </c>
      <c r="H426" s="83" t="s">
        <v>146</v>
      </c>
    </row>
    <row r="427" spans="1:8" x14ac:dyDescent="0.25">
      <c r="A427" s="83" t="s">
        <v>99</v>
      </c>
      <c r="B427" s="83" t="s">
        <v>100</v>
      </c>
      <c r="C427" s="83" t="s">
        <v>478</v>
      </c>
      <c r="D427" s="83" t="s">
        <v>160</v>
      </c>
      <c r="E427" s="83" t="s">
        <v>1794</v>
      </c>
      <c r="F427" s="83" t="s">
        <v>1725</v>
      </c>
      <c r="G427" s="83" t="s">
        <v>151</v>
      </c>
      <c r="H427" s="83" t="s">
        <v>146</v>
      </c>
    </row>
    <row r="428" spans="1:8" x14ac:dyDescent="0.25">
      <c r="A428" s="83" t="s">
        <v>99</v>
      </c>
      <c r="B428" s="83" t="s">
        <v>100</v>
      </c>
      <c r="C428" s="83" t="s">
        <v>478</v>
      </c>
      <c r="D428" s="83" t="s">
        <v>160</v>
      </c>
      <c r="E428" s="83" t="s">
        <v>1795</v>
      </c>
      <c r="F428" s="83" t="s">
        <v>1577</v>
      </c>
      <c r="G428" s="83" t="s">
        <v>151</v>
      </c>
      <c r="H428" s="83" t="s">
        <v>146</v>
      </c>
    </row>
    <row r="429" spans="1:8" x14ac:dyDescent="0.25">
      <c r="A429" s="83" t="s">
        <v>99</v>
      </c>
      <c r="B429" s="83" t="s">
        <v>100</v>
      </c>
      <c r="C429" s="83" t="s">
        <v>516</v>
      </c>
      <c r="D429" s="83" t="s">
        <v>517</v>
      </c>
      <c r="E429" s="83" t="s">
        <v>1545</v>
      </c>
      <c r="F429" s="83" t="s">
        <v>1545</v>
      </c>
      <c r="G429" s="83" t="s">
        <v>151</v>
      </c>
      <c r="H429" s="83" t="s">
        <v>151</v>
      </c>
    </row>
    <row r="430" spans="1:8" x14ac:dyDescent="0.25">
      <c r="A430" s="83" t="s">
        <v>99</v>
      </c>
      <c r="B430" s="83" t="s">
        <v>100</v>
      </c>
      <c r="C430" s="83" t="s">
        <v>516</v>
      </c>
      <c r="D430" s="83" t="s">
        <v>517</v>
      </c>
      <c r="E430" s="83" t="s">
        <v>1544</v>
      </c>
      <c r="F430" s="83" t="s">
        <v>1544</v>
      </c>
      <c r="G430" s="83" t="s">
        <v>151</v>
      </c>
      <c r="H430" s="83" t="s">
        <v>146</v>
      </c>
    </row>
    <row r="431" spans="1:8" x14ac:dyDescent="0.25">
      <c r="A431" s="83" t="s">
        <v>99</v>
      </c>
      <c r="B431" s="83" t="s">
        <v>100</v>
      </c>
      <c r="C431" s="83" t="s">
        <v>516</v>
      </c>
      <c r="D431" s="83" t="s">
        <v>517</v>
      </c>
      <c r="E431" s="83" t="s">
        <v>1206</v>
      </c>
      <c r="F431" s="83" t="s">
        <v>1206</v>
      </c>
      <c r="G431" s="83" t="s">
        <v>151</v>
      </c>
      <c r="H431" s="83" t="s">
        <v>146</v>
      </c>
    </row>
    <row r="432" spans="1:8" x14ac:dyDescent="0.25">
      <c r="A432" s="83" t="s">
        <v>99</v>
      </c>
      <c r="B432" s="83" t="s">
        <v>100</v>
      </c>
      <c r="C432" s="83" t="s">
        <v>523</v>
      </c>
      <c r="D432" s="83" t="s">
        <v>524</v>
      </c>
      <c r="E432" s="83" t="s">
        <v>1557</v>
      </c>
      <c r="F432" s="83" t="s">
        <v>1557</v>
      </c>
      <c r="G432" s="83" t="s">
        <v>151</v>
      </c>
      <c r="H432" s="83" t="s">
        <v>146</v>
      </c>
    </row>
    <row r="433" spans="1:8" x14ac:dyDescent="0.25">
      <c r="A433" s="83" t="s">
        <v>99</v>
      </c>
      <c r="B433" s="83" t="s">
        <v>100</v>
      </c>
      <c r="C433" s="83" t="s">
        <v>523</v>
      </c>
      <c r="D433" s="83" t="s">
        <v>524</v>
      </c>
      <c r="E433" s="83" t="s">
        <v>1554</v>
      </c>
      <c r="F433" s="83" t="s">
        <v>1554</v>
      </c>
      <c r="G433" s="83" t="s">
        <v>151</v>
      </c>
      <c r="H433" s="83" t="s">
        <v>146</v>
      </c>
    </row>
    <row r="434" spans="1:8" x14ac:dyDescent="0.25">
      <c r="A434" s="83" t="s">
        <v>99</v>
      </c>
      <c r="B434" s="83" t="s">
        <v>100</v>
      </c>
      <c r="C434" s="83" t="s">
        <v>523</v>
      </c>
      <c r="D434" s="83" t="s">
        <v>524</v>
      </c>
      <c r="E434" s="83" t="s">
        <v>1558</v>
      </c>
      <c r="F434" s="83" t="s">
        <v>1558</v>
      </c>
      <c r="G434" s="83" t="s">
        <v>151</v>
      </c>
      <c r="H434" s="83" t="s">
        <v>146</v>
      </c>
    </row>
    <row r="435" spans="1:8" x14ac:dyDescent="0.25">
      <c r="A435" s="83" t="s">
        <v>99</v>
      </c>
      <c r="B435" s="83" t="s">
        <v>100</v>
      </c>
      <c r="C435" s="83" t="s">
        <v>523</v>
      </c>
      <c r="D435" s="83" t="s">
        <v>524</v>
      </c>
      <c r="E435" s="83" t="s">
        <v>1559</v>
      </c>
      <c r="F435" s="83" t="s">
        <v>1559</v>
      </c>
      <c r="G435" s="83" t="s">
        <v>151</v>
      </c>
      <c r="H435" s="83" t="s">
        <v>146</v>
      </c>
    </row>
    <row r="436" spans="1:8" x14ac:dyDescent="0.25">
      <c r="A436" s="83" t="s">
        <v>99</v>
      </c>
      <c r="B436" s="83" t="s">
        <v>100</v>
      </c>
      <c r="C436" s="83" t="s">
        <v>523</v>
      </c>
      <c r="D436" s="83" t="s">
        <v>524</v>
      </c>
      <c r="E436" s="83" t="s">
        <v>1560</v>
      </c>
      <c r="F436" s="83" t="s">
        <v>1560</v>
      </c>
      <c r="G436" s="83" t="s">
        <v>151</v>
      </c>
      <c r="H436" s="83" t="s">
        <v>146</v>
      </c>
    </row>
    <row r="437" spans="1:8" x14ac:dyDescent="0.25">
      <c r="A437" s="83" t="s">
        <v>99</v>
      </c>
      <c r="B437" s="83" t="s">
        <v>100</v>
      </c>
      <c r="C437" s="83" t="s">
        <v>523</v>
      </c>
      <c r="D437" s="83" t="s">
        <v>524</v>
      </c>
      <c r="E437" s="83" t="s">
        <v>1561</v>
      </c>
      <c r="F437" s="83" t="s">
        <v>1561</v>
      </c>
      <c r="G437" s="83" t="s">
        <v>151</v>
      </c>
      <c r="H437" s="83" t="s">
        <v>146</v>
      </c>
    </row>
    <row r="438" spans="1:8" x14ac:dyDescent="0.25">
      <c r="A438" s="83" t="s">
        <v>99</v>
      </c>
      <c r="B438" s="83" t="s">
        <v>100</v>
      </c>
      <c r="C438" s="83" t="s">
        <v>523</v>
      </c>
      <c r="D438" s="83" t="s">
        <v>524</v>
      </c>
      <c r="E438" s="83" t="s">
        <v>1562</v>
      </c>
      <c r="F438" s="83" t="s">
        <v>1562</v>
      </c>
      <c r="G438" s="83" t="s">
        <v>151</v>
      </c>
      <c r="H438" s="83" t="s">
        <v>146</v>
      </c>
    </row>
    <row r="439" spans="1:8" x14ac:dyDescent="0.25">
      <c r="A439" s="83" t="s">
        <v>99</v>
      </c>
      <c r="B439" s="83" t="s">
        <v>100</v>
      </c>
      <c r="C439" s="83" t="s">
        <v>523</v>
      </c>
      <c r="D439" s="83" t="s">
        <v>524</v>
      </c>
      <c r="E439" s="83" t="s">
        <v>1563</v>
      </c>
      <c r="F439" s="83" t="s">
        <v>1563</v>
      </c>
      <c r="G439" s="83" t="s">
        <v>151</v>
      </c>
      <c r="H439" s="83" t="s">
        <v>146</v>
      </c>
    </row>
    <row r="440" spans="1:8" x14ac:dyDescent="0.25">
      <c r="A440" s="83" t="s">
        <v>99</v>
      </c>
      <c r="B440" s="83" t="s">
        <v>100</v>
      </c>
      <c r="C440" s="83" t="s">
        <v>530</v>
      </c>
      <c r="D440" s="83" t="s">
        <v>531</v>
      </c>
      <c r="E440" s="83" t="s">
        <v>1546</v>
      </c>
      <c r="F440" s="83" t="s">
        <v>1546</v>
      </c>
      <c r="G440" s="83" t="s">
        <v>151</v>
      </c>
      <c r="H440" s="83" t="s">
        <v>146</v>
      </c>
    </row>
    <row r="441" spans="1:8" x14ac:dyDescent="0.25">
      <c r="A441" s="83" t="s">
        <v>99</v>
      </c>
      <c r="B441" s="83" t="s">
        <v>100</v>
      </c>
      <c r="C441" s="83" t="s">
        <v>530</v>
      </c>
      <c r="D441" s="83" t="s">
        <v>531</v>
      </c>
      <c r="E441" s="83" t="s">
        <v>1547</v>
      </c>
      <c r="F441" s="83" t="s">
        <v>1547</v>
      </c>
      <c r="G441" s="83" t="s">
        <v>151</v>
      </c>
      <c r="H441" s="83" t="s">
        <v>146</v>
      </c>
    </row>
    <row r="442" spans="1:8" x14ac:dyDescent="0.25">
      <c r="A442" s="83" t="s">
        <v>99</v>
      </c>
      <c r="B442" s="83" t="s">
        <v>100</v>
      </c>
      <c r="C442" s="83" t="s">
        <v>541</v>
      </c>
      <c r="D442" s="83" t="s">
        <v>542</v>
      </c>
      <c r="E442" s="83" t="s">
        <v>1552</v>
      </c>
      <c r="F442" s="83" t="s">
        <v>1552</v>
      </c>
      <c r="G442" s="83" t="s">
        <v>151</v>
      </c>
      <c r="H442" s="83" t="s">
        <v>151</v>
      </c>
    </row>
    <row r="443" spans="1:8" x14ac:dyDescent="0.25">
      <c r="A443" s="83" t="s">
        <v>99</v>
      </c>
      <c r="B443" s="83" t="s">
        <v>100</v>
      </c>
      <c r="C443" s="83" t="s">
        <v>541</v>
      </c>
      <c r="D443" s="83" t="s">
        <v>542</v>
      </c>
      <c r="E443" s="83" t="s">
        <v>1564</v>
      </c>
      <c r="F443" s="83" t="s">
        <v>1564</v>
      </c>
      <c r="G443" s="83" t="s">
        <v>151</v>
      </c>
      <c r="H443" s="83" t="s">
        <v>146</v>
      </c>
    </row>
    <row r="444" spans="1:8" x14ac:dyDescent="0.25">
      <c r="A444" s="83" t="s">
        <v>93</v>
      </c>
      <c r="B444" s="83" t="s">
        <v>94</v>
      </c>
      <c r="C444" s="83" t="s">
        <v>561</v>
      </c>
      <c r="D444" s="83" t="s">
        <v>160</v>
      </c>
      <c r="E444" s="83" t="s">
        <v>1771</v>
      </c>
      <c r="F444" s="83" t="s">
        <v>1584</v>
      </c>
      <c r="G444" s="83" t="s">
        <v>151</v>
      </c>
      <c r="H444" s="83" t="s">
        <v>146</v>
      </c>
    </row>
    <row r="445" spans="1:8" x14ac:dyDescent="0.25">
      <c r="A445" s="83" t="s">
        <v>93</v>
      </c>
      <c r="B445" s="83" t="s">
        <v>94</v>
      </c>
      <c r="C445" s="83" t="s">
        <v>561</v>
      </c>
      <c r="D445" s="83" t="s">
        <v>160</v>
      </c>
      <c r="E445" s="83" t="s">
        <v>1772</v>
      </c>
      <c r="F445" s="83" t="s">
        <v>1628</v>
      </c>
      <c r="G445" s="83" t="s">
        <v>151</v>
      </c>
      <c r="H445" s="83" t="s">
        <v>151</v>
      </c>
    </row>
    <row r="446" spans="1:8" x14ac:dyDescent="0.25">
      <c r="A446" s="83" t="s">
        <v>93</v>
      </c>
      <c r="B446" s="83" t="s">
        <v>94</v>
      </c>
      <c r="C446" s="83" t="s">
        <v>561</v>
      </c>
      <c r="D446" s="83" t="s">
        <v>160</v>
      </c>
      <c r="E446" s="83" t="s">
        <v>1773</v>
      </c>
      <c r="F446" s="83" t="s">
        <v>1603</v>
      </c>
      <c r="G446" s="83" t="s">
        <v>151</v>
      </c>
      <c r="H446" s="83" t="s">
        <v>146</v>
      </c>
    </row>
    <row r="447" spans="1:8" x14ac:dyDescent="0.25">
      <c r="A447" s="83" t="s">
        <v>93</v>
      </c>
      <c r="B447" s="83" t="s">
        <v>94</v>
      </c>
      <c r="C447" s="83" t="s">
        <v>561</v>
      </c>
      <c r="D447" s="83" t="s">
        <v>160</v>
      </c>
      <c r="E447" s="83" t="s">
        <v>1774</v>
      </c>
      <c r="F447" s="83" t="s">
        <v>1617</v>
      </c>
      <c r="G447" s="83" t="s">
        <v>151</v>
      </c>
      <c r="H447" s="83" t="s">
        <v>146</v>
      </c>
    </row>
    <row r="448" spans="1:8" x14ac:dyDescent="0.25">
      <c r="A448" s="83" t="s">
        <v>93</v>
      </c>
      <c r="B448" s="83" t="s">
        <v>94</v>
      </c>
      <c r="C448" s="83" t="s">
        <v>561</v>
      </c>
      <c r="D448" s="83" t="s">
        <v>160</v>
      </c>
      <c r="E448" s="83" t="s">
        <v>1775</v>
      </c>
      <c r="F448" s="83" t="s">
        <v>1619</v>
      </c>
      <c r="G448" s="83" t="s">
        <v>151</v>
      </c>
      <c r="H448" s="83" t="s">
        <v>146</v>
      </c>
    </row>
    <row r="449" spans="1:8" x14ac:dyDescent="0.25">
      <c r="A449" s="83" t="s">
        <v>93</v>
      </c>
      <c r="B449" s="83" t="s">
        <v>94</v>
      </c>
      <c r="C449" s="83" t="s">
        <v>561</v>
      </c>
      <c r="D449" s="83" t="s">
        <v>160</v>
      </c>
      <c r="E449" s="83" t="s">
        <v>1776</v>
      </c>
      <c r="F449" s="83" t="s">
        <v>1625</v>
      </c>
      <c r="G449" s="83" t="s">
        <v>151</v>
      </c>
      <c r="H449" s="83" t="s">
        <v>146</v>
      </c>
    </row>
    <row r="450" spans="1:8" x14ac:dyDescent="0.25">
      <c r="A450" s="83" t="s">
        <v>93</v>
      </c>
      <c r="B450" s="83" t="s">
        <v>94</v>
      </c>
      <c r="C450" s="83" t="s">
        <v>561</v>
      </c>
      <c r="D450" s="83" t="s">
        <v>160</v>
      </c>
      <c r="E450" s="83" t="s">
        <v>1777</v>
      </c>
      <c r="F450" s="83" t="s">
        <v>1636</v>
      </c>
      <c r="G450" s="83" t="s">
        <v>151</v>
      </c>
      <c r="H450" s="83" t="s">
        <v>146</v>
      </c>
    </row>
    <row r="451" spans="1:8" x14ac:dyDescent="0.25">
      <c r="A451" s="83" t="s">
        <v>93</v>
      </c>
      <c r="B451" s="83" t="s">
        <v>94</v>
      </c>
      <c r="C451" s="83" t="s">
        <v>561</v>
      </c>
      <c r="D451" s="83" t="s">
        <v>160</v>
      </c>
      <c r="E451" s="83" t="s">
        <v>1778</v>
      </c>
      <c r="F451" s="83" t="s">
        <v>1640</v>
      </c>
      <c r="G451" s="83" t="s">
        <v>151</v>
      </c>
      <c r="H451" s="83" t="s">
        <v>146</v>
      </c>
    </row>
    <row r="452" spans="1:8" x14ac:dyDescent="0.25">
      <c r="A452" s="83" t="s">
        <v>93</v>
      </c>
      <c r="B452" s="83" t="s">
        <v>94</v>
      </c>
      <c r="C452" s="83" t="s">
        <v>561</v>
      </c>
      <c r="D452" s="83" t="s">
        <v>160</v>
      </c>
      <c r="E452" s="83" t="s">
        <v>1779</v>
      </c>
      <c r="F452" s="83" t="s">
        <v>1642</v>
      </c>
      <c r="G452" s="83" t="s">
        <v>151</v>
      </c>
      <c r="H452" s="83" t="s">
        <v>146</v>
      </c>
    </row>
    <row r="453" spans="1:8" x14ac:dyDescent="0.25">
      <c r="A453" s="83" t="s">
        <v>93</v>
      </c>
      <c r="B453" s="83" t="s">
        <v>94</v>
      </c>
      <c r="C453" s="83" t="s">
        <v>561</v>
      </c>
      <c r="D453" s="83" t="s">
        <v>160</v>
      </c>
      <c r="E453" s="83" t="s">
        <v>1780</v>
      </c>
      <c r="F453" s="83" t="s">
        <v>1649</v>
      </c>
      <c r="G453" s="83" t="s">
        <v>151</v>
      </c>
      <c r="H453" s="83" t="s">
        <v>146</v>
      </c>
    </row>
    <row r="454" spans="1:8" x14ac:dyDescent="0.25">
      <c r="A454" s="83" t="s">
        <v>93</v>
      </c>
      <c r="B454" s="83" t="s">
        <v>94</v>
      </c>
      <c r="C454" s="83" t="s">
        <v>561</v>
      </c>
      <c r="D454" s="83" t="s">
        <v>160</v>
      </c>
      <c r="E454" s="83" t="s">
        <v>1781</v>
      </c>
      <c r="F454" s="83" t="s">
        <v>1676</v>
      </c>
      <c r="G454" s="83" t="s">
        <v>151</v>
      </c>
      <c r="H454" s="83" t="s">
        <v>146</v>
      </c>
    </row>
    <row r="455" spans="1:8" x14ac:dyDescent="0.25">
      <c r="A455" s="83" t="s">
        <v>93</v>
      </c>
      <c r="B455" s="83" t="s">
        <v>94</v>
      </c>
      <c r="C455" s="83" t="s">
        <v>561</v>
      </c>
      <c r="D455" s="83" t="s">
        <v>160</v>
      </c>
      <c r="E455" s="83" t="s">
        <v>1782</v>
      </c>
      <c r="F455" s="83" t="s">
        <v>1665</v>
      </c>
      <c r="G455" s="83" t="s">
        <v>151</v>
      </c>
      <c r="H455" s="83" t="s">
        <v>146</v>
      </c>
    </row>
    <row r="456" spans="1:8" x14ac:dyDescent="0.25">
      <c r="A456" s="83" t="s">
        <v>93</v>
      </c>
      <c r="B456" s="83" t="s">
        <v>94</v>
      </c>
      <c r="C456" s="83" t="s">
        <v>561</v>
      </c>
      <c r="D456" s="83" t="s">
        <v>160</v>
      </c>
      <c r="E456" s="83" t="s">
        <v>1783</v>
      </c>
      <c r="F456" s="83" t="s">
        <v>1685</v>
      </c>
      <c r="G456" s="83" t="s">
        <v>151</v>
      </c>
      <c r="H456" s="83" t="s">
        <v>146</v>
      </c>
    </row>
    <row r="457" spans="1:8" x14ac:dyDescent="0.25">
      <c r="A457" s="83" t="s">
        <v>93</v>
      </c>
      <c r="B457" s="83" t="s">
        <v>94</v>
      </c>
      <c r="C457" s="83" t="s">
        <v>561</v>
      </c>
      <c r="D457" s="83" t="s">
        <v>160</v>
      </c>
      <c r="E457" s="83" t="s">
        <v>1784</v>
      </c>
      <c r="F457" s="83" t="s">
        <v>1683</v>
      </c>
      <c r="G457" s="83" t="s">
        <v>151</v>
      </c>
      <c r="H457" s="83" t="s">
        <v>146</v>
      </c>
    </row>
    <row r="458" spans="1:8" x14ac:dyDescent="0.25">
      <c r="A458" s="83" t="s">
        <v>93</v>
      </c>
      <c r="B458" s="83" t="s">
        <v>94</v>
      </c>
      <c r="C458" s="83" t="s">
        <v>561</v>
      </c>
      <c r="D458" s="83" t="s">
        <v>160</v>
      </c>
      <c r="E458" s="83" t="s">
        <v>1785</v>
      </c>
      <c r="F458" s="83" t="s">
        <v>1692</v>
      </c>
      <c r="G458" s="83" t="s">
        <v>151</v>
      </c>
      <c r="H458" s="83" t="s">
        <v>146</v>
      </c>
    </row>
    <row r="459" spans="1:8" x14ac:dyDescent="0.25">
      <c r="A459" s="83" t="s">
        <v>93</v>
      </c>
      <c r="B459" s="83" t="s">
        <v>94</v>
      </c>
      <c r="C459" s="83" t="s">
        <v>561</v>
      </c>
      <c r="D459" s="83" t="s">
        <v>160</v>
      </c>
      <c r="E459" s="83" t="s">
        <v>1786</v>
      </c>
      <c r="F459" s="83" t="s">
        <v>1694</v>
      </c>
      <c r="G459" s="83" t="s">
        <v>151</v>
      </c>
      <c r="H459" s="83" t="s">
        <v>146</v>
      </c>
    </row>
    <row r="460" spans="1:8" x14ac:dyDescent="0.25">
      <c r="A460" s="83" t="s">
        <v>93</v>
      </c>
      <c r="B460" s="83" t="s">
        <v>94</v>
      </c>
      <c r="C460" s="83" t="s">
        <v>561</v>
      </c>
      <c r="D460" s="83" t="s">
        <v>160</v>
      </c>
      <c r="E460" s="83" t="s">
        <v>1787</v>
      </c>
      <c r="F460" s="83" t="s">
        <v>1699</v>
      </c>
      <c r="G460" s="83" t="s">
        <v>151</v>
      </c>
      <c r="H460" s="83" t="s">
        <v>146</v>
      </c>
    </row>
    <row r="461" spans="1:8" x14ac:dyDescent="0.25">
      <c r="A461" s="83" t="s">
        <v>93</v>
      </c>
      <c r="B461" s="83" t="s">
        <v>94</v>
      </c>
      <c r="C461" s="83" t="s">
        <v>561</v>
      </c>
      <c r="D461" s="83" t="s">
        <v>160</v>
      </c>
      <c r="E461" s="83" t="s">
        <v>1788</v>
      </c>
      <c r="F461" s="83" t="s">
        <v>1704</v>
      </c>
      <c r="G461" s="83" t="s">
        <v>151</v>
      </c>
      <c r="H461" s="83" t="s">
        <v>146</v>
      </c>
    </row>
    <row r="462" spans="1:8" x14ac:dyDescent="0.25">
      <c r="A462" s="83" t="s">
        <v>93</v>
      </c>
      <c r="B462" s="83" t="s">
        <v>94</v>
      </c>
      <c r="C462" s="83" t="s">
        <v>561</v>
      </c>
      <c r="D462" s="83" t="s">
        <v>160</v>
      </c>
      <c r="E462" s="83" t="s">
        <v>1789</v>
      </c>
      <c r="F462" s="83" t="s">
        <v>1752</v>
      </c>
      <c r="G462" s="83" t="s">
        <v>151</v>
      </c>
      <c r="H462" s="83" t="s">
        <v>146</v>
      </c>
    </row>
    <row r="463" spans="1:8" x14ac:dyDescent="0.25">
      <c r="A463" s="83" t="s">
        <v>93</v>
      </c>
      <c r="B463" s="83" t="s">
        <v>94</v>
      </c>
      <c r="C463" s="83" t="s">
        <v>561</v>
      </c>
      <c r="D463" s="83" t="s">
        <v>160</v>
      </c>
      <c r="E463" s="83" t="s">
        <v>1790</v>
      </c>
      <c r="F463" s="83" t="s">
        <v>1703</v>
      </c>
      <c r="G463" s="83" t="s">
        <v>151</v>
      </c>
      <c r="H463" s="83" t="s">
        <v>146</v>
      </c>
    </row>
    <row r="464" spans="1:8" x14ac:dyDescent="0.25">
      <c r="A464" s="83" t="s">
        <v>93</v>
      </c>
      <c r="B464" s="83" t="s">
        <v>94</v>
      </c>
      <c r="C464" s="83" t="s">
        <v>561</v>
      </c>
      <c r="D464" s="83" t="s">
        <v>160</v>
      </c>
      <c r="E464" s="83" t="s">
        <v>1791</v>
      </c>
      <c r="F464" s="83" t="s">
        <v>1606</v>
      </c>
      <c r="G464" s="83" t="s">
        <v>151</v>
      </c>
      <c r="H464" s="83" t="s">
        <v>146</v>
      </c>
    </row>
    <row r="465" spans="1:8" x14ac:dyDescent="0.25">
      <c r="A465" s="83" t="s">
        <v>93</v>
      </c>
      <c r="B465" s="83" t="s">
        <v>94</v>
      </c>
      <c r="C465" s="83" t="s">
        <v>561</v>
      </c>
      <c r="D465" s="83" t="s">
        <v>160</v>
      </c>
      <c r="E465" s="83" t="s">
        <v>1792</v>
      </c>
      <c r="F465" s="83" t="s">
        <v>1714</v>
      </c>
      <c r="G465" s="83" t="s">
        <v>151</v>
      </c>
      <c r="H465" s="83" t="s">
        <v>146</v>
      </c>
    </row>
    <row r="466" spans="1:8" x14ac:dyDescent="0.25">
      <c r="A466" s="83" t="s">
        <v>93</v>
      </c>
      <c r="B466" s="83" t="s">
        <v>94</v>
      </c>
      <c r="C466" s="83" t="s">
        <v>561</v>
      </c>
      <c r="D466" s="83" t="s">
        <v>160</v>
      </c>
      <c r="E466" s="83" t="s">
        <v>1793</v>
      </c>
      <c r="F466" s="83" t="s">
        <v>1719</v>
      </c>
      <c r="G466" s="83" t="s">
        <v>151</v>
      </c>
      <c r="H466" s="83" t="s">
        <v>146</v>
      </c>
    </row>
    <row r="467" spans="1:8" x14ac:dyDescent="0.25">
      <c r="A467" s="83" t="s">
        <v>93</v>
      </c>
      <c r="B467" s="83" t="s">
        <v>94</v>
      </c>
      <c r="C467" s="83" t="s">
        <v>561</v>
      </c>
      <c r="D467" s="83" t="s">
        <v>160</v>
      </c>
      <c r="E467" s="83" t="s">
        <v>1794</v>
      </c>
      <c r="F467" s="83" t="s">
        <v>1725</v>
      </c>
      <c r="G467" s="83" t="s">
        <v>151</v>
      </c>
      <c r="H467" s="83" t="s">
        <v>146</v>
      </c>
    </row>
    <row r="468" spans="1:8" x14ac:dyDescent="0.25">
      <c r="A468" s="83" t="s">
        <v>93</v>
      </c>
      <c r="B468" s="83" t="s">
        <v>94</v>
      </c>
      <c r="C468" s="83" t="s">
        <v>561</v>
      </c>
      <c r="D468" s="83" t="s">
        <v>160</v>
      </c>
      <c r="E468" s="83" t="s">
        <v>1795</v>
      </c>
      <c r="F468" s="83" t="s">
        <v>1577</v>
      </c>
      <c r="G468" s="83" t="s">
        <v>151</v>
      </c>
      <c r="H468" s="83" t="s">
        <v>146</v>
      </c>
    </row>
    <row r="469" spans="1:8" x14ac:dyDescent="0.25">
      <c r="A469" s="83" t="s">
        <v>90</v>
      </c>
      <c r="B469" s="83" t="s">
        <v>91</v>
      </c>
      <c r="C469" s="83" t="s">
        <v>584</v>
      </c>
      <c r="D469" s="83" t="s">
        <v>160</v>
      </c>
      <c r="E469" s="83" t="s">
        <v>1771</v>
      </c>
      <c r="F469" s="83" t="s">
        <v>1584</v>
      </c>
      <c r="G469" s="83" t="s">
        <v>151</v>
      </c>
      <c r="H469" s="83" t="s">
        <v>146</v>
      </c>
    </row>
    <row r="470" spans="1:8" x14ac:dyDescent="0.25">
      <c r="A470" s="83" t="s">
        <v>90</v>
      </c>
      <c r="B470" s="83" t="s">
        <v>91</v>
      </c>
      <c r="C470" s="83" t="s">
        <v>584</v>
      </c>
      <c r="D470" s="83" t="s">
        <v>160</v>
      </c>
      <c r="E470" s="83" t="s">
        <v>1772</v>
      </c>
      <c r="F470" s="83" t="s">
        <v>1628</v>
      </c>
      <c r="G470" s="83" t="s">
        <v>151</v>
      </c>
      <c r="H470" s="83" t="s">
        <v>151</v>
      </c>
    </row>
    <row r="471" spans="1:8" x14ac:dyDescent="0.25">
      <c r="A471" s="83" t="s">
        <v>90</v>
      </c>
      <c r="B471" s="83" t="s">
        <v>91</v>
      </c>
      <c r="C471" s="83" t="s">
        <v>584</v>
      </c>
      <c r="D471" s="83" t="s">
        <v>160</v>
      </c>
      <c r="E471" s="83" t="s">
        <v>1773</v>
      </c>
      <c r="F471" s="83" t="s">
        <v>1603</v>
      </c>
      <c r="G471" s="83" t="s">
        <v>151</v>
      </c>
      <c r="H471" s="83" t="s">
        <v>146</v>
      </c>
    </row>
    <row r="472" spans="1:8" x14ac:dyDescent="0.25">
      <c r="A472" s="83" t="s">
        <v>90</v>
      </c>
      <c r="B472" s="83" t="s">
        <v>91</v>
      </c>
      <c r="C472" s="83" t="s">
        <v>584</v>
      </c>
      <c r="D472" s="83" t="s">
        <v>160</v>
      </c>
      <c r="E472" s="83" t="s">
        <v>1774</v>
      </c>
      <c r="F472" s="83" t="s">
        <v>1617</v>
      </c>
      <c r="G472" s="83" t="s">
        <v>151</v>
      </c>
      <c r="H472" s="83" t="s">
        <v>146</v>
      </c>
    </row>
    <row r="473" spans="1:8" x14ac:dyDescent="0.25">
      <c r="A473" s="83" t="s">
        <v>90</v>
      </c>
      <c r="B473" s="83" t="s">
        <v>91</v>
      </c>
      <c r="C473" s="83" t="s">
        <v>584</v>
      </c>
      <c r="D473" s="83" t="s">
        <v>160</v>
      </c>
      <c r="E473" s="83" t="s">
        <v>1775</v>
      </c>
      <c r="F473" s="83" t="s">
        <v>1619</v>
      </c>
      <c r="G473" s="83" t="s">
        <v>151</v>
      </c>
      <c r="H473" s="83" t="s">
        <v>146</v>
      </c>
    </row>
    <row r="474" spans="1:8" x14ac:dyDescent="0.25">
      <c r="A474" s="83" t="s">
        <v>90</v>
      </c>
      <c r="B474" s="83" t="s">
        <v>91</v>
      </c>
      <c r="C474" s="83" t="s">
        <v>584</v>
      </c>
      <c r="D474" s="83" t="s">
        <v>160</v>
      </c>
      <c r="E474" s="83" t="s">
        <v>1776</v>
      </c>
      <c r="F474" s="83" t="s">
        <v>1625</v>
      </c>
      <c r="G474" s="83" t="s">
        <v>151</v>
      </c>
      <c r="H474" s="83" t="s">
        <v>146</v>
      </c>
    </row>
    <row r="475" spans="1:8" x14ac:dyDescent="0.25">
      <c r="A475" s="83" t="s">
        <v>90</v>
      </c>
      <c r="B475" s="83" t="s">
        <v>91</v>
      </c>
      <c r="C475" s="83" t="s">
        <v>584</v>
      </c>
      <c r="D475" s="83" t="s">
        <v>160</v>
      </c>
      <c r="E475" s="83" t="s">
        <v>1777</v>
      </c>
      <c r="F475" s="83" t="s">
        <v>1636</v>
      </c>
      <c r="G475" s="83" t="s">
        <v>151</v>
      </c>
      <c r="H475" s="83" t="s">
        <v>146</v>
      </c>
    </row>
    <row r="476" spans="1:8" x14ac:dyDescent="0.25">
      <c r="A476" s="83" t="s">
        <v>90</v>
      </c>
      <c r="B476" s="83" t="s">
        <v>91</v>
      </c>
      <c r="C476" s="83" t="s">
        <v>584</v>
      </c>
      <c r="D476" s="83" t="s">
        <v>160</v>
      </c>
      <c r="E476" s="83" t="s">
        <v>1778</v>
      </c>
      <c r="F476" s="83" t="s">
        <v>1640</v>
      </c>
      <c r="G476" s="83" t="s">
        <v>151</v>
      </c>
      <c r="H476" s="83" t="s">
        <v>146</v>
      </c>
    </row>
    <row r="477" spans="1:8" x14ac:dyDescent="0.25">
      <c r="A477" s="83" t="s">
        <v>90</v>
      </c>
      <c r="B477" s="83" t="s">
        <v>91</v>
      </c>
      <c r="C477" s="83" t="s">
        <v>584</v>
      </c>
      <c r="D477" s="83" t="s">
        <v>160</v>
      </c>
      <c r="E477" s="83" t="s">
        <v>1779</v>
      </c>
      <c r="F477" s="83" t="s">
        <v>1642</v>
      </c>
      <c r="G477" s="83" t="s">
        <v>151</v>
      </c>
      <c r="H477" s="83" t="s">
        <v>146</v>
      </c>
    </row>
    <row r="478" spans="1:8" x14ac:dyDescent="0.25">
      <c r="A478" s="83" t="s">
        <v>90</v>
      </c>
      <c r="B478" s="83" t="s">
        <v>91</v>
      </c>
      <c r="C478" s="83" t="s">
        <v>584</v>
      </c>
      <c r="D478" s="83" t="s">
        <v>160</v>
      </c>
      <c r="E478" s="83" t="s">
        <v>1780</v>
      </c>
      <c r="F478" s="83" t="s">
        <v>1649</v>
      </c>
      <c r="G478" s="83" t="s">
        <v>151</v>
      </c>
      <c r="H478" s="83" t="s">
        <v>146</v>
      </c>
    </row>
    <row r="479" spans="1:8" x14ac:dyDescent="0.25">
      <c r="A479" s="83" t="s">
        <v>90</v>
      </c>
      <c r="B479" s="83" t="s">
        <v>91</v>
      </c>
      <c r="C479" s="83" t="s">
        <v>584</v>
      </c>
      <c r="D479" s="83" t="s">
        <v>160</v>
      </c>
      <c r="E479" s="83" t="s">
        <v>1781</v>
      </c>
      <c r="F479" s="83" t="s">
        <v>1676</v>
      </c>
      <c r="G479" s="83" t="s">
        <v>151</v>
      </c>
      <c r="H479" s="83" t="s">
        <v>146</v>
      </c>
    </row>
    <row r="480" spans="1:8" x14ac:dyDescent="0.25">
      <c r="A480" s="83" t="s">
        <v>90</v>
      </c>
      <c r="B480" s="83" t="s">
        <v>91</v>
      </c>
      <c r="C480" s="83" t="s">
        <v>584</v>
      </c>
      <c r="D480" s="83" t="s">
        <v>160</v>
      </c>
      <c r="E480" s="83" t="s">
        <v>1782</v>
      </c>
      <c r="F480" s="83" t="s">
        <v>1665</v>
      </c>
      <c r="G480" s="83" t="s">
        <v>151</v>
      </c>
      <c r="H480" s="83" t="s">
        <v>146</v>
      </c>
    </row>
    <row r="481" spans="1:8" x14ac:dyDescent="0.25">
      <c r="A481" s="83" t="s">
        <v>90</v>
      </c>
      <c r="B481" s="83" t="s">
        <v>91</v>
      </c>
      <c r="C481" s="83" t="s">
        <v>584</v>
      </c>
      <c r="D481" s="83" t="s">
        <v>160</v>
      </c>
      <c r="E481" s="83" t="s">
        <v>1783</v>
      </c>
      <c r="F481" s="83" t="s">
        <v>1685</v>
      </c>
      <c r="G481" s="83" t="s">
        <v>151</v>
      </c>
      <c r="H481" s="83" t="s">
        <v>146</v>
      </c>
    </row>
    <row r="482" spans="1:8" x14ac:dyDescent="0.25">
      <c r="A482" s="83" t="s">
        <v>90</v>
      </c>
      <c r="B482" s="83" t="s">
        <v>91</v>
      </c>
      <c r="C482" s="83" t="s">
        <v>584</v>
      </c>
      <c r="D482" s="83" t="s">
        <v>160</v>
      </c>
      <c r="E482" s="83" t="s">
        <v>1784</v>
      </c>
      <c r="F482" s="83" t="s">
        <v>1683</v>
      </c>
      <c r="G482" s="83" t="s">
        <v>151</v>
      </c>
      <c r="H482" s="83" t="s">
        <v>146</v>
      </c>
    </row>
    <row r="483" spans="1:8" x14ac:dyDescent="0.25">
      <c r="A483" s="83" t="s">
        <v>90</v>
      </c>
      <c r="B483" s="83" t="s">
        <v>91</v>
      </c>
      <c r="C483" s="83" t="s">
        <v>584</v>
      </c>
      <c r="D483" s="83" t="s">
        <v>160</v>
      </c>
      <c r="E483" s="83" t="s">
        <v>1785</v>
      </c>
      <c r="F483" s="83" t="s">
        <v>1692</v>
      </c>
      <c r="G483" s="83" t="s">
        <v>151</v>
      </c>
      <c r="H483" s="83" t="s">
        <v>146</v>
      </c>
    </row>
    <row r="484" spans="1:8" x14ac:dyDescent="0.25">
      <c r="A484" s="83" t="s">
        <v>90</v>
      </c>
      <c r="B484" s="83" t="s">
        <v>91</v>
      </c>
      <c r="C484" s="83" t="s">
        <v>584</v>
      </c>
      <c r="D484" s="83" t="s">
        <v>160</v>
      </c>
      <c r="E484" s="83" t="s">
        <v>1786</v>
      </c>
      <c r="F484" s="83" t="s">
        <v>1694</v>
      </c>
      <c r="G484" s="83" t="s">
        <v>151</v>
      </c>
      <c r="H484" s="83" t="s">
        <v>146</v>
      </c>
    </row>
    <row r="485" spans="1:8" x14ac:dyDescent="0.25">
      <c r="A485" s="83" t="s">
        <v>90</v>
      </c>
      <c r="B485" s="83" t="s">
        <v>91</v>
      </c>
      <c r="C485" s="83" t="s">
        <v>584</v>
      </c>
      <c r="D485" s="83" t="s">
        <v>160</v>
      </c>
      <c r="E485" s="83" t="s">
        <v>1787</v>
      </c>
      <c r="F485" s="83" t="s">
        <v>1699</v>
      </c>
      <c r="G485" s="83" t="s">
        <v>151</v>
      </c>
      <c r="H485" s="83" t="s">
        <v>146</v>
      </c>
    </row>
    <row r="486" spans="1:8" x14ac:dyDescent="0.25">
      <c r="A486" s="83" t="s">
        <v>90</v>
      </c>
      <c r="B486" s="83" t="s">
        <v>91</v>
      </c>
      <c r="C486" s="83" t="s">
        <v>584</v>
      </c>
      <c r="D486" s="83" t="s">
        <v>160</v>
      </c>
      <c r="E486" s="83" t="s">
        <v>1788</v>
      </c>
      <c r="F486" s="83" t="s">
        <v>1704</v>
      </c>
      <c r="G486" s="83" t="s">
        <v>151</v>
      </c>
      <c r="H486" s="83" t="s">
        <v>146</v>
      </c>
    </row>
    <row r="487" spans="1:8" x14ac:dyDescent="0.25">
      <c r="A487" s="83" t="s">
        <v>90</v>
      </c>
      <c r="B487" s="83" t="s">
        <v>91</v>
      </c>
      <c r="C487" s="83" t="s">
        <v>584</v>
      </c>
      <c r="D487" s="83" t="s">
        <v>160</v>
      </c>
      <c r="E487" s="83" t="s">
        <v>1789</v>
      </c>
      <c r="F487" s="83" t="s">
        <v>1752</v>
      </c>
      <c r="G487" s="83" t="s">
        <v>151</v>
      </c>
      <c r="H487" s="83" t="s">
        <v>146</v>
      </c>
    </row>
    <row r="488" spans="1:8" x14ac:dyDescent="0.25">
      <c r="A488" s="83" t="s">
        <v>90</v>
      </c>
      <c r="B488" s="83" t="s">
        <v>91</v>
      </c>
      <c r="C488" s="83" t="s">
        <v>584</v>
      </c>
      <c r="D488" s="83" t="s">
        <v>160</v>
      </c>
      <c r="E488" s="83" t="s">
        <v>1790</v>
      </c>
      <c r="F488" s="83" t="s">
        <v>1703</v>
      </c>
      <c r="G488" s="83" t="s">
        <v>151</v>
      </c>
      <c r="H488" s="83" t="s">
        <v>146</v>
      </c>
    </row>
    <row r="489" spans="1:8" x14ac:dyDescent="0.25">
      <c r="A489" s="83" t="s">
        <v>90</v>
      </c>
      <c r="B489" s="83" t="s">
        <v>91</v>
      </c>
      <c r="C489" s="83" t="s">
        <v>584</v>
      </c>
      <c r="D489" s="83" t="s">
        <v>160</v>
      </c>
      <c r="E489" s="83" t="s">
        <v>1791</v>
      </c>
      <c r="F489" s="83" t="s">
        <v>1606</v>
      </c>
      <c r="G489" s="83" t="s">
        <v>151</v>
      </c>
      <c r="H489" s="83" t="s">
        <v>146</v>
      </c>
    </row>
    <row r="490" spans="1:8" x14ac:dyDescent="0.25">
      <c r="A490" s="83" t="s">
        <v>90</v>
      </c>
      <c r="B490" s="83" t="s">
        <v>91</v>
      </c>
      <c r="C490" s="83" t="s">
        <v>584</v>
      </c>
      <c r="D490" s="83" t="s">
        <v>160</v>
      </c>
      <c r="E490" s="83" t="s">
        <v>1792</v>
      </c>
      <c r="F490" s="83" t="s">
        <v>1714</v>
      </c>
      <c r="G490" s="83" t="s">
        <v>151</v>
      </c>
      <c r="H490" s="83" t="s">
        <v>146</v>
      </c>
    </row>
    <row r="491" spans="1:8" x14ac:dyDescent="0.25">
      <c r="A491" s="83" t="s">
        <v>90</v>
      </c>
      <c r="B491" s="83" t="s">
        <v>91</v>
      </c>
      <c r="C491" s="83" t="s">
        <v>584</v>
      </c>
      <c r="D491" s="83" t="s">
        <v>160</v>
      </c>
      <c r="E491" s="83" t="s">
        <v>1793</v>
      </c>
      <c r="F491" s="83" t="s">
        <v>1719</v>
      </c>
      <c r="G491" s="83" t="s">
        <v>151</v>
      </c>
      <c r="H491" s="83" t="s">
        <v>146</v>
      </c>
    </row>
    <row r="492" spans="1:8" x14ac:dyDescent="0.25">
      <c r="A492" s="83" t="s">
        <v>90</v>
      </c>
      <c r="B492" s="83" t="s">
        <v>91</v>
      </c>
      <c r="C492" s="83" t="s">
        <v>584</v>
      </c>
      <c r="D492" s="83" t="s">
        <v>160</v>
      </c>
      <c r="E492" s="83" t="s">
        <v>1794</v>
      </c>
      <c r="F492" s="83" t="s">
        <v>1725</v>
      </c>
      <c r="G492" s="83" t="s">
        <v>151</v>
      </c>
      <c r="H492" s="83" t="s">
        <v>146</v>
      </c>
    </row>
    <row r="493" spans="1:8" x14ac:dyDescent="0.25">
      <c r="A493" s="83" t="s">
        <v>90</v>
      </c>
      <c r="B493" s="83" t="s">
        <v>91</v>
      </c>
      <c r="C493" s="83" t="s">
        <v>584</v>
      </c>
      <c r="D493" s="83" t="s">
        <v>160</v>
      </c>
      <c r="E493" s="83" t="s">
        <v>1795</v>
      </c>
      <c r="F493" s="83" t="s">
        <v>1577</v>
      </c>
      <c r="G493" s="83" t="s">
        <v>151</v>
      </c>
      <c r="H493" s="83" t="s">
        <v>146</v>
      </c>
    </row>
    <row r="494" spans="1:8" x14ac:dyDescent="0.25">
      <c r="A494" s="83" t="s">
        <v>90</v>
      </c>
      <c r="B494" s="83" t="s">
        <v>91</v>
      </c>
      <c r="C494" s="83" t="s">
        <v>619</v>
      </c>
      <c r="D494" s="83" t="s">
        <v>620</v>
      </c>
      <c r="E494" s="83" t="s">
        <v>1548</v>
      </c>
      <c r="F494" s="83" t="s">
        <v>1548</v>
      </c>
      <c r="G494" s="83" t="s">
        <v>151</v>
      </c>
      <c r="H494" s="83" t="s">
        <v>151</v>
      </c>
    </row>
    <row r="495" spans="1:8" x14ac:dyDescent="0.25">
      <c r="A495" s="83" t="s">
        <v>90</v>
      </c>
      <c r="B495" s="83" t="s">
        <v>91</v>
      </c>
      <c r="C495" s="83" t="s">
        <v>619</v>
      </c>
      <c r="D495" s="83" t="s">
        <v>620</v>
      </c>
      <c r="E495" s="83" t="s">
        <v>1549</v>
      </c>
      <c r="F495" s="83" t="s">
        <v>1549</v>
      </c>
      <c r="G495" s="83" t="s">
        <v>151</v>
      </c>
      <c r="H495" s="83" t="s">
        <v>146</v>
      </c>
    </row>
    <row r="496" spans="1:8" x14ac:dyDescent="0.25">
      <c r="A496" s="83" t="s">
        <v>90</v>
      </c>
      <c r="B496" s="83" t="s">
        <v>91</v>
      </c>
      <c r="C496" s="83" t="s">
        <v>619</v>
      </c>
      <c r="D496" s="83" t="s">
        <v>620</v>
      </c>
      <c r="E496" s="83" t="s">
        <v>1550</v>
      </c>
      <c r="F496" s="83" t="s">
        <v>1550</v>
      </c>
      <c r="G496" s="83" t="s">
        <v>151</v>
      </c>
      <c r="H496" s="83" t="s">
        <v>146</v>
      </c>
    </row>
    <row r="497" spans="1:8" x14ac:dyDescent="0.25">
      <c r="A497" s="83" t="s">
        <v>90</v>
      </c>
      <c r="B497" s="83" t="s">
        <v>91</v>
      </c>
      <c r="C497" s="83" t="s">
        <v>619</v>
      </c>
      <c r="D497" s="83" t="s">
        <v>620</v>
      </c>
      <c r="E497" s="83" t="s">
        <v>1551</v>
      </c>
      <c r="F497" s="83" t="s">
        <v>1551</v>
      </c>
      <c r="G497" s="83" t="s">
        <v>151</v>
      </c>
      <c r="H497" s="83" t="s">
        <v>146</v>
      </c>
    </row>
    <row r="498" spans="1:8" x14ac:dyDescent="0.25">
      <c r="A498" s="83" t="s">
        <v>90</v>
      </c>
      <c r="B498" s="83" t="s">
        <v>91</v>
      </c>
      <c r="C498" s="83" t="s">
        <v>630</v>
      </c>
      <c r="D498" s="83" t="s">
        <v>631</v>
      </c>
      <c r="E498" s="83" t="s">
        <v>1552</v>
      </c>
      <c r="F498" s="83" t="s">
        <v>1552</v>
      </c>
      <c r="G498" s="83" t="s">
        <v>151</v>
      </c>
      <c r="H498" s="83" t="s">
        <v>151</v>
      </c>
    </row>
    <row r="499" spans="1:8" x14ac:dyDescent="0.25">
      <c r="A499" s="83" t="s">
        <v>90</v>
      </c>
      <c r="B499" s="83" t="s">
        <v>91</v>
      </c>
      <c r="C499" s="83" t="s">
        <v>630</v>
      </c>
      <c r="D499" s="83" t="s">
        <v>631</v>
      </c>
      <c r="E499" s="83" t="s">
        <v>1553</v>
      </c>
      <c r="F499" s="83" t="s">
        <v>1553</v>
      </c>
      <c r="G499" s="83" t="s">
        <v>151</v>
      </c>
      <c r="H499" s="83" t="s">
        <v>146</v>
      </c>
    </row>
    <row r="500" spans="1:8" x14ac:dyDescent="0.25">
      <c r="A500" s="83" t="s">
        <v>90</v>
      </c>
      <c r="B500" s="83" t="s">
        <v>91</v>
      </c>
      <c r="C500" s="83" t="s">
        <v>630</v>
      </c>
      <c r="D500" s="83" t="s">
        <v>631</v>
      </c>
      <c r="E500" s="83" t="s">
        <v>1554</v>
      </c>
      <c r="F500" s="83" t="s">
        <v>1554</v>
      </c>
      <c r="G500" s="83" t="s">
        <v>151</v>
      </c>
      <c r="H500" s="83" t="s">
        <v>146</v>
      </c>
    </row>
    <row r="501" spans="1:8" x14ac:dyDescent="0.25">
      <c r="A501" s="83" t="s">
        <v>90</v>
      </c>
      <c r="B501" s="83" t="s">
        <v>91</v>
      </c>
      <c r="C501" s="83" t="s">
        <v>630</v>
      </c>
      <c r="D501" s="83" t="s">
        <v>631</v>
      </c>
      <c r="E501" s="83" t="s">
        <v>1555</v>
      </c>
      <c r="F501" s="83" t="s">
        <v>1555</v>
      </c>
      <c r="G501" s="83" t="s">
        <v>151</v>
      </c>
      <c r="H501" s="83" t="s">
        <v>146</v>
      </c>
    </row>
    <row r="502" spans="1:8" x14ac:dyDescent="0.25">
      <c r="A502" s="83" t="s">
        <v>90</v>
      </c>
      <c r="B502" s="83" t="s">
        <v>91</v>
      </c>
      <c r="C502" s="83" t="s">
        <v>630</v>
      </c>
      <c r="D502" s="83" t="s">
        <v>631</v>
      </c>
      <c r="E502" s="83" t="s">
        <v>1556</v>
      </c>
      <c r="F502" s="83" t="s">
        <v>1556</v>
      </c>
      <c r="G502" s="83" t="s">
        <v>151</v>
      </c>
      <c r="H502" s="83" t="s">
        <v>146</v>
      </c>
    </row>
    <row r="503" spans="1:8" x14ac:dyDescent="0.25">
      <c r="A503" s="83" t="s">
        <v>90</v>
      </c>
      <c r="B503" s="83" t="s">
        <v>91</v>
      </c>
      <c r="C503" s="83" t="s">
        <v>636</v>
      </c>
      <c r="D503" s="83" t="s">
        <v>637</v>
      </c>
      <c r="E503" s="83" t="s">
        <v>1543</v>
      </c>
      <c r="F503" s="83" t="s">
        <v>1821</v>
      </c>
      <c r="G503" s="83" t="s">
        <v>151</v>
      </c>
      <c r="H503" s="83" t="s">
        <v>151</v>
      </c>
    </row>
    <row r="504" spans="1:8" x14ac:dyDescent="0.25">
      <c r="A504" s="83" t="s">
        <v>90</v>
      </c>
      <c r="B504" s="83" t="s">
        <v>91</v>
      </c>
      <c r="C504" s="83" t="s">
        <v>636</v>
      </c>
      <c r="D504" s="83" t="s">
        <v>637</v>
      </c>
      <c r="E504" s="83" t="s">
        <v>1544</v>
      </c>
      <c r="F504" s="83" t="s">
        <v>1544</v>
      </c>
      <c r="G504" s="83" t="s">
        <v>151</v>
      </c>
      <c r="H504" s="83" t="s">
        <v>146</v>
      </c>
    </row>
    <row r="505" spans="1:8" x14ac:dyDescent="0.25">
      <c r="A505" s="83" t="s">
        <v>90</v>
      </c>
      <c r="B505" s="83" t="s">
        <v>91</v>
      </c>
      <c r="C505" s="83" t="s">
        <v>636</v>
      </c>
      <c r="D505" s="83" t="s">
        <v>637</v>
      </c>
      <c r="E505" s="83" t="s">
        <v>1545</v>
      </c>
      <c r="F505" s="83" t="s">
        <v>1545</v>
      </c>
      <c r="G505" s="83" t="s">
        <v>151</v>
      </c>
      <c r="H505" s="83" t="s">
        <v>146</v>
      </c>
    </row>
    <row r="506" spans="1:8" x14ac:dyDescent="0.25">
      <c r="A506" s="83" t="s">
        <v>90</v>
      </c>
      <c r="B506" s="83" t="s">
        <v>91</v>
      </c>
      <c r="C506" s="83" t="s">
        <v>636</v>
      </c>
      <c r="D506" s="83" t="s">
        <v>637</v>
      </c>
      <c r="E506" s="83" t="s">
        <v>1206</v>
      </c>
      <c r="F506" s="83" t="s">
        <v>1206</v>
      </c>
      <c r="G506" s="83" t="s">
        <v>151</v>
      </c>
      <c r="H506" s="83" t="s">
        <v>146</v>
      </c>
    </row>
    <row r="507" spans="1:8" x14ac:dyDescent="0.25">
      <c r="A507" s="83" t="s">
        <v>90</v>
      </c>
      <c r="B507" s="83" t="s">
        <v>91</v>
      </c>
      <c r="C507" s="83" t="s">
        <v>639</v>
      </c>
      <c r="D507" s="83" t="s">
        <v>531</v>
      </c>
      <c r="E507" s="83" t="s">
        <v>1546</v>
      </c>
      <c r="F507" s="83" t="s">
        <v>1546</v>
      </c>
      <c r="G507" s="83" t="s">
        <v>151</v>
      </c>
      <c r="H507" s="83" t="s">
        <v>146</v>
      </c>
    </row>
    <row r="508" spans="1:8" x14ac:dyDescent="0.25">
      <c r="A508" s="83" t="s">
        <v>90</v>
      </c>
      <c r="B508" s="83" t="s">
        <v>91</v>
      </c>
      <c r="C508" s="83" t="s">
        <v>639</v>
      </c>
      <c r="D508" s="83" t="s">
        <v>531</v>
      </c>
      <c r="E508" s="83" t="s">
        <v>1547</v>
      </c>
      <c r="F508" s="83" t="s">
        <v>1547</v>
      </c>
      <c r="G508" s="83" t="s">
        <v>151</v>
      </c>
      <c r="H508" s="83" t="s">
        <v>146</v>
      </c>
    </row>
    <row r="509" spans="1:8" x14ac:dyDescent="0.25">
      <c r="A509" s="83" t="s">
        <v>96</v>
      </c>
      <c r="B509" s="83" t="s">
        <v>97</v>
      </c>
      <c r="C509" s="83" t="s">
        <v>662</v>
      </c>
      <c r="D509" s="83" t="s">
        <v>160</v>
      </c>
      <c r="E509" s="83" t="s">
        <v>1771</v>
      </c>
      <c r="F509" s="83" t="s">
        <v>1584</v>
      </c>
      <c r="G509" s="83" t="s">
        <v>151</v>
      </c>
      <c r="H509" s="83" t="s">
        <v>146</v>
      </c>
    </row>
    <row r="510" spans="1:8" x14ac:dyDescent="0.25">
      <c r="A510" s="83" t="s">
        <v>96</v>
      </c>
      <c r="B510" s="83" t="s">
        <v>97</v>
      </c>
      <c r="C510" s="83" t="s">
        <v>662</v>
      </c>
      <c r="D510" s="83" t="s">
        <v>160</v>
      </c>
      <c r="E510" s="83" t="s">
        <v>1772</v>
      </c>
      <c r="F510" s="83" t="s">
        <v>1628</v>
      </c>
      <c r="G510" s="83" t="s">
        <v>151</v>
      </c>
      <c r="H510" s="83" t="s">
        <v>151</v>
      </c>
    </row>
    <row r="511" spans="1:8" x14ac:dyDescent="0.25">
      <c r="A511" s="83" t="s">
        <v>96</v>
      </c>
      <c r="B511" s="83" t="s">
        <v>97</v>
      </c>
      <c r="C511" s="83" t="s">
        <v>662</v>
      </c>
      <c r="D511" s="83" t="s">
        <v>160</v>
      </c>
      <c r="E511" s="83" t="s">
        <v>1773</v>
      </c>
      <c r="F511" s="83" t="s">
        <v>1603</v>
      </c>
      <c r="G511" s="83" t="s">
        <v>151</v>
      </c>
      <c r="H511" s="83" t="s">
        <v>146</v>
      </c>
    </row>
    <row r="512" spans="1:8" x14ac:dyDescent="0.25">
      <c r="A512" s="83" t="s">
        <v>96</v>
      </c>
      <c r="B512" s="83" t="s">
        <v>97</v>
      </c>
      <c r="C512" s="83" t="s">
        <v>662</v>
      </c>
      <c r="D512" s="83" t="s">
        <v>160</v>
      </c>
      <c r="E512" s="83" t="s">
        <v>1774</v>
      </c>
      <c r="F512" s="83" t="s">
        <v>1617</v>
      </c>
      <c r="G512" s="83" t="s">
        <v>151</v>
      </c>
      <c r="H512" s="83" t="s">
        <v>146</v>
      </c>
    </row>
    <row r="513" spans="1:8" x14ac:dyDescent="0.25">
      <c r="A513" s="83" t="s">
        <v>96</v>
      </c>
      <c r="B513" s="83" t="s">
        <v>97</v>
      </c>
      <c r="C513" s="83" t="s">
        <v>662</v>
      </c>
      <c r="D513" s="83" t="s">
        <v>160</v>
      </c>
      <c r="E513" s="83" t="s">
        <v>1775</v>
      </c>
      <c r="F513" s="83" t="s">
        <v>1619</v>
      </c>
      <c r="G513" s="83" t="s">
        <v>151</v>
      </c>
      <c r="H513" s="83" t="s">
        <v>146</v>
      </c>
    </row>
    <row r="514" spans="1:8" x14ac:dyDescent="0.25">
      <c r="A514" s="83" t="s">
        <v>96</v>
      </c>
      <c r="B514" s="83" t="s">
        <v>97</v>
      </c>
      <c r="C514" s="83" t="s">
        <v>662</v>
      </c>
      <c r="D514" s="83" t="s">
        <v>160</v>
      </c>
      <c r="E514" s="83" t="s">
        <v>1776</v>
      </c>
      <c r="F514" s="83" t="s">
        <v>1625</v>
      </c>
      <c r="G514" s="83" t="s">
        <v>151</v>
      </c>
      <c r="H514" s="83" t="s">
        <v>146</v>
      </c>
    </row>
    <row r="515" spans="1:8" x14ac:dyDescent="0.25">
      <c r="A515" s="83" t="s">
        <v>96</v>
      </c>
      <c r="B515" s="83" t="s">
        <v>97</v>
      </c>
      <c r="C515" s="83" t="s">
        <v>662</v>
      </c>
      <c r="D515" s="83" t="s">
        <v>160</v>
      </c>
      <c r="E515" s="83" t="s">
        <v>1777</v>
      </c>
      <c r="F515" s="83" t="s">
        <v>1636</v>
      </c>
      <c r="G515" s="83" t="s">
        <v>151</v>
      </c>
      <c r="H515" s="83" t="s">
        <v>146</v>
      </c>
    </row>
    <row r="516" spans="1:8" x14ac:dyDescent="0.25">
      <c r="A516" s="83" t="s">
        <v>96</v>
      </c>
      <c r="B516" s="83" t="s">
        <v>97</v>
      </c>
      <c r="C516" s="83" t="s">
        <v>662</v>
      </c>
      <c r="D516" s="83" t="s">
        <v>160</v>
      </c>
      <c r="E516" s="83" t="s">
        <v>1778</v>
      </c>
      <c r="F516" s="83" t="s">
        <v>1640</v>
      </c>
      <c r="G516" s="83" t="s">
        <v>151</v>
      </c>
      <c r="H516" s="83" t="s">
        <v>146</v>
      </c>
    </row>
    <row r="517" spans="1:8" x14ac:dyDescent="0.25">
      <c r="A517" s="83" t="s">
        <v>96</v>
      </c>
      <c r="B517" s="83" t="s">
        <v>97</v>
      </c>
      <c r="C517" s="83" t="s">
        <v>662</v>
      </c>
      <c r="D517" s="83" t="s">
        <v>160</v>
      </c>
      <c r="E517" s="83" t="s">
        <v>1779</v>
      </c>
      <c r="F517" s="83" t="s">
        <v>1642</v>
      </c>
      <c r="G517" s="83" t="s">
        <v>151</v>
      </c>
      <c r="H517" s="83" t="s">
        <v>146</v>
      </c>
    </row>
    <row r="518" spans="1:8" x14ac:dyDescent="0.25">
      <c r="A518" s="83" t="s">
        <v>96</v>
      </c>
      <c r="B518" s="83" t="s">
        <v>97</v>
      </c>
      <c r="C518" s="83" t="s">
        <v>662</v>
      </c>
      <c r="D518" s="83" t="s">
        <v>160</v>
      </c>
      <c r="E518" s="83" t="s">
        <v>1780</v>
      </c>
      <c r="F518" s="83" t="s">
        <v>1649</v>
      </c>
      <c r="G518" s="83" t="s">
        <v>151</v>
      </c>
      <c r="H518" s="83" t="s">
        <v>146</v>
      </c>
    </row>
    <row r="519" spans="1:8" x14ac:dyDescent="0.25">
      <c r="A519" s="83" t="s">
        <v>96</v>
      </c>
      <c r="B519" s="83" t="s">
        <v>97</v>
      </c>
      <c r="C519" s="83" t="s">
        <v>662</v>
      </c>
      <c r="D519" s="83" t="s">
        <v>160</v>
      </c>
      <c r="E519" s="83" t="s">
        <v>1781</v>
      </c>
      <c r="F519" s="83" t="s">
        <v>1676</v>
      </c>
      <c r="G519" s="83" t="s">
        <v>151</v>
      </c>
      <c r="H519" s="83" t="s">
        <v>146</v>
      </c>
    </row>
    <row r="520" spans="1:8" x14ac:dyDescent="0.25">
      <c r="A520" s="83" t="s">
        <v>96</v>
      </c>
      <c r="B520" s="83" t="s">
        <v>97</v>
      </c>
      <c r="C520" s="83" t="s">
        <v>662</v>
      </c>
      <c r="D520" s="83" t="s">
        <v>160</v>
      </c>
      <c r="E520" s="83" t="s">
        <v>1782</v>
      </c>
      <c r="F520" s="83" t="s">
        <v>1665</v>
      </c>
      <c r="G520" s="83" t="s">
        <v>151</v>
      </c>
      <c r="H520" s="83" t="s">
        <v>146</v>
      </c>
    </row>
    <row r="521" spans="1:8" x14ac:dyDescent="0.25">
      <c r="A521" s="83" t="s">
        <v>96</v>
      </c>
      <c r="B521" s="83" t="s">
        <v>97</v>
      </c>
      <c r="C521" s="83" t="s">
        <v>662</v>
      </c>
      <c r="D521" s="83" t="s">
        <v>160</v>
      </c>
      <c r="E521" s="83" t="s">
        <v>1783</v>
      </c>
      <c r="F521" s="83" t="s">
        <v>1685</v>
      </c>
      <c r="G521" s="83" t="s">
        <v>151</v>
      </c>
      <c r="H521" s="83" t="s">
        <v>146</v>
      </c>
    </row>
    <row r="522" spans="1:8" x14ac:dyDescent="0.25">
      <c r="A522" s="83" t="s">
        <v>96</v>
      </c>
      <c r="B522" s="83" t="s">
        <v>97</v>
      </c>
      <c r="C522" s="83" t="s">
        <v>662</v>
      </c>
      <c r="D522" s="83" t="s">
        <v>160</v>
      </c>
      <c r="E522" s="83" t="s">
        <v>1784</v>
      </c>
      <c r="F522" s="83" t="s">
        <v>1683</v>
      </c>
      <c r="G522" s="83" t="s">
        <v>151</v>
      </c>
      <c r="H522" s="83" t="s">
        <v>146</v>
      </c>
    </row>
    <row r="523" spans="1:8" x14ac:dyDescent="0.25">
      <c r="A523" s="83" t="s">
        <v>96</v>
      </c>
      <c r="B523" s="83" t="s">
        <v>97</v>
      </c>
      <c r="C523" s="83" t="s">
        <v>662</v>
      </c>
      <c r="D523" s="83" t="s">
        <v>160</v>
      </c>
      <c r="E523" s="83" t="s">
        <v>1785</v>
      </c>
      <c r="F523" s="83" t="s">
        <v>1692</v>
      </c>
      <c r="G523" s="83" t="s">
        <v>151</v>
      </c>
      <c r="H523" s="83" t="s">
        <v>146</v>
      </c>
    </row>
    <row r="524" spans="1:8" x14ac:dyDescent="0.25">
      <c r="A524" s="83" t="s">
        <v>96</v>
      </c>
      <c r="B524" s="83" t="s">
        <v>97</v>
      </c>
      <c r="C524" s="83" t="s">
        <v>662</v>
      </c>
      <c r="D524" s="83" t="s">
        <v>160</v>
      </c>
      <c r="E524" s="83" t="s">
        <v>1786</v>
      </c>
      <c r="F524" s="83" t="s">
        <v>1694</v>
      </c>
      <c r="G524" s="83" t="s">
        <v>151</v>
      </c>
      <c r="H524" s="83" t="s">
        <v>146</v>
      </c>
    </row>
    <row r="525" spans="1:8" x14ac:dyDescent="0.25">
      <c r="A525" s="83" t="s">
        <v>96</v>
      </c>
      <c r="B525" s="83" t="s">
        <v>97</v>
      </c>
      <c r="C525" s="83" t="s">
        <v>662</v>
      </c>
      <c r="D525" s="83" t="s">
        <v>160</v>
      </c>
      <c r="E525" s="83" t="s">
        <v>1787</v>
      </c>
      <c r="F525" s="83" t="s">
        <v>1699</v>
      </c>
      <c r="G525" s="83" t="s">
        <v>151</v>
      </c>
      <c r="H525" s="83" t="s">
        <v>146</v>
      </c>
    </row>
    <row r="526" spans="1:8" x14ac:dyDescent="0.25">
      <c r="A526" s="83" t="s">
        <v>96</v>
      </c>
      <c r="B526" s="83" t="s">
        <v>97</v>
      </c>
      <c r="C526" s="83" t="s">
        <v>662</v>
      </c>
      <c r="D526" s="83" t="s">
        <v>160</v>
      </c>
      <c r="E526" s="83" t="s">
        <v>1788</v>
      </c>
      <c r="F526" s="83" t="s">
        <v>1704</v>
      </c>
      <c r="G526" s="83" t="s">
        <v>151</v>
      </c>
      <c r="H526" s="83" t="s">
        <v>146</v>
      </c>
    </row>
    <row r="527" spans="1:8" x14ac:dyDescent="0.25">
      <c r="A527" s="83" t="s">
        <v>96</v>
      </c>
      <c r="B527" s="83" t="s">
        <v>97</v>
      </c>
      <c r="C527" s="83" t="s">
        <v>662</v>
      </c>
      <c r="D527" s="83" t="s">
        <v>160</v>
      </c>
      <c r="E527" s="83" t="s">
        <v>1789</v>
      </c>
      <c r="F527" s="83" t="s">
        <v>1752</v>
      </c>
      <c r="G527" s="83" t="s">
        <v>151</v>
      </c>
      <c r="H527" s="83" t="s">
        <v>146</v>
      </c>
    </row>
    <row r="528" spans="1:8" x14ac:dyDescent="0.25">
      <c r="A528" s="83" t="s">
        <v>96</v>
      </c>
      <c r="B528" s="83" t="s">
        <v>97</v>
      </c>
      <c r="C528" s="83" t="s">
        <v>662</v>
      </c>
      <c r="D528" s="83" t="s">
        <v>160</v>
      </c>
      <c r="E528" s="83" t="s">
        <v>1790</v>
      </c>
      <c r="F528" s="83" t="s">
        <v>1703</v>
      </c>
      <c r="G528" s="83" t="s">
        <v>151</v>
      </c>
      <c r="H528" s="83" t="s">
        <v>146</v>
      </c>
    </row>
    <row r="529" spans="1:8" x14ac:dyDescent="0.25">
      <c r="A529" s="83" t="s">
        <v>96</v>
      </c>
      <c r="B529" s="83" t="s">
        <v>97</v>
      </c>
      <c r="C529" s="83" t="s">
        <v>662</v>
      </c>
      <c r="D529" s="83" t="s">
        <v>160</v>
      </c>
      <c r="E529" s="83" t="s">
        <v>1791</v>
      </c>
      <c r="F529" s="83" t="s">
        <v>1606</v>
      </c>
      <c r="G529" s="83" t="s">
        <v>151</v>
      </c>
      <c r="H529" s="83" t="s">
        <v>146</v>
      </c>
    </row>
    <row r="530" spans="1:8" x14ac:dyDescent="0.25">
      <c r="A530" s="83" t="s">
        <v>96</v>
      </c>
      <c r="B530" s="83" t="s">
        <v>97</v>
      </c>
      <c r="C530" s="83" t="s">
        <v>662</v>
      </c>
      <c r="D530" s="83" t="s">
        <v>160</v>
      </c>
      <c r="E530" s="83" t="s">
        <v>1792</v>
      </c>
      <c r="F530" s="83" t="s">
        <v>1714</v>
      </c>
      <c r="G530" s="83" t="s">
        <v>151</v>
      </c>
      <c r="H530" s="83" t="s">
        <v>146</v>
      </c>
    </row>
    <row r="531" spans="1:8" x14ac:dyDescent="0.25">
      <c r="A531" s="83" t="s">
        <v>96</v>
      </c>
      <c r="B531" s="83" t="s">
        <v>97</v>
      </c>
      <c r="C531" s="83" t="s">
        <v>662</v>
      </c>
      <c r="D531" s="83" t="s">
        <v>160</v>
      </c>
      <c r="E531" s="83" t="s">
        <v>1793</v>
      </c>
      <c r="F531" s="83" t="s">
        <v>1719</v>
      </c>
      <c r="G531" s="83" t="s">
        <v>151</v>
      </c>
      <c r="H531" s="83" t="s">
        <v>146</v>
      </c>
    </row>
    <row r="532" spans="1:8" x14ac:dyDescent="0.25">
      <c r="A532" s="83" t="s">
        <v>96</v>
      </c>
      <c r="B532" s="83" t="s">
        <v>97</v>
      </c>
      <c r="C532" s="83" t="s">
        <v>662</v>
      </c>
      <c r="D532" s="83" t="s">
        <v>160</v>
      </c>
      <c r="E532" s="83" t="s">
        <v>1794</v>
      </c>
      <c r="F532" s="83" t="s">
        <v>1725</v>
      </c>
      <c r="G532" s="83" t="s">
        <v>151</v>
      </c>
      <c r="H532" s="83" t="s">
        <v>146</v>
      </c>
    </row>
    <row r="533" spans="1:8" x14ac:dyDescent="0.25">
      <c r="A533" s="83" t="s">
        <v>96</v>
      </c>
      <c r="B533" s="83" t="s">
        <v>97</v>
      </c>
      <c r="C533" s="83" t="s">
        <v>662</v>
      </c>
      <c r="D533" s="83" t="s">
        <v>160</v>
      </c>
      <c r="E533" s="83" t="s">
        <v>1795</v>
      </c>
      <c r="F533" s="83" t="s">
        <v>1577</v>
      </c>
      <c r="G533" s="83" t="s">
        <v>151</v>
      </c>
      <c r="H533" s="83" t="s">
        <v>146</v>
      </c>
    </row>
    <row r="534" spans="1:8" x14ac:dyDescent="0.25">
      <c r="A534" s="83" t="s">
        <v>96</v>
      </c>
      <c r="B534" s="83" t="s">
        <v>97</v>
      </c>
      <c r="C534" s="83" t="s">
        <v>680</v>
      </c>
      <c r="D534" s="83" t="s">
        <v>681</v>
      </c>
      <c r="E534" s="83" t="s">
        <v>1822</v>
      </c>
      <c r="F534" s="83" t="s">
        <v>1822</v>
      </c>
      <c r="G534" s="83" t="s">
        <v>151</v>
      </c>
      <c r="H534" s="83" t="s">
        <v>146</v>
      </c>
    </row>
    <row r="535" spans="1:8" x14ac:dyDescent="0.25">
      <c r="A535" s="83" t="s">
        <v>96</v>
      </c>
      <c r="B535" s="83" t="s">
        <v>97</v>
      </c>
      <c r="C535" s="83" t="s">
        <v>680</v>
      </c>
      <c r="D535" s="83" t="s">
        <v>681</v>
      </c>
      <c r="E535" s="83" t="s">
        <v>1823</v>
      </c>
      <c r="F535" s="83" t="s">
        <v>1823</v>
      </c>
      <c r="G535" s="83" t="s">
        <v>151</v>
      </c>
      <c r="H535" s="83" t="s">
        <v>146</v>
      </c>
    </row>
    <row r="536" spans="1:8" x14ac:dyDescent="0.25">
      <c r="A536" s="83" t="s">
        <v>96</v>
      </c>
      <c r="B536" s="83" t="s">
        <v>97</v>
      </c>
      <c r="C536" s="83" t="s">
        <v>680</v>
      </c>
      <c r="D536" s="83" t="s">
        <v>681</v>
      </c>
      <c r="E536" s="83" t="s">
        <v>1824</v>
      </c>
      <c r="F536" s="83" t="s">
        <v>1824</v>
      </c>
      <c r="G536" s="83" t="s">
        <v>151</v>
      </c>
      <c r="H536" s="83" t="s">
        <v>146</v>
      </c>
    </row>
    <row r="537" spans="1:8" x14ac:dyDescent="0.25">
      <c r="A537" s="83" t="s">
        <v>96</v>
      </c>
      <c r="B537" s="83" t="s">
        <v>97</v>
      </c>
      <c r="C537" s="83" t="s">
        <v>680</v>
      </c>
      <c r="D537" s="83" t="s">
        <v>681</v>
      </c>
      <c r="E537" s="83" t="s">
        <v>1825</v>
      </c>
      <c r="F537" s="83" t="s">
        <v>1825</v>
      </c>
      <c r="G537" s="83" t="s">
        <v>151</v>
      </c>
      <c r="H537" s="83" t="s">
        <v>146</v>
      </c>
    </row>
    <row r="538" spans="1:8" x14ac:dyDescent="0.25">
      <c r="A538" s="83" t="s">
        <v>96</v>
      </c>
      <c r="B538" s="83" t="s">
        <v>97</v>
      </c>
      <c r="C538" s="83" t="s">
        <v>693</v>
      </c>
      <c r="D538" s="83" t="s">
        <v>694</v>
      </c>
      <c r="E538" s="83" t="s">
        <v>1494</v>
      </c>
      <c r="F538" s="83" t="s">
        <v>1494</v>
      </c>
      <c r="G538" s="83" t="s">
        <v>151</v>
      </c>
      <c r="H538" s="83" t="s">
        <v>151</v>
      </c>
    </row>
    <row r="539" spans="1:8" x14ac:dyDescent="0.25">
      <c r="A539" s="83" t="s">
        <v>96</v>
      </c>
      <c r="B539" s="83" t="s">
        <v>97</v>
      </c>
      <c r="C539" s="83" t="s">
        <v>693</v>
      </c>
      <c r="D539" s="83" t="s">
        <v>694</v>
      </c>
      <c r="E539" s="83" t="s">
        <v>1495</v>
      </c>
      <c r="F539" s="83" t="s">
        <v>1495</v>
      </c>
      <c r="G539" s="83" t="s">
        <v>151</v>
      </c>
      <c r="H539" s="83" t="s">
        <v>146</v>
      </c>
    </row>
    <row r="540" spans="1:8" x14ac:dyDescent="0.25">
      <c r="A540" s="83" t="s">
        <v>96</v>
      </c>
      <c r="B540" s="83" t="s">
        <v>97</v>
      </c>
      <c r="C540" s="83" t="s">
        <v>693</v>
      </c>
      <c r="D540" s="83" t="s">
        <v>694</v>
      </c>
      <c r="E540" s="83" t="s">
        <v>1496</v>
      </c>
      <c r="F540" s="83" t="s">
        <v>1496</v>
      </c>
      <c r="G540" s="83" t="s">
        <v>151</v>
      </c>
      <c r="H540" s="83" t="s">
        <v>146</v>
      </c>
    </row>
    <row r="541" spans="1:8" x14ac:dyDescent="0.25">
      <c r="A541" s="83" t="s">
        <v>96</v>
      </c>
      <c r="B541" s="83" t="s">
        <v>97</v>
      </c>
      <c r="C541" s="83" t="s">
        <v>693</v>
      </c>
      <c r="D541" s="83" t="s">
        <v>694</v>
      </c>
      <c r="E541" s="83" t="s">
        <v>1497</v>
      </c>
      <c r="F541" s="83" t="s">
        <v>1497</v>
      </c>
      <c r="G541" s="83" t="s">
        <v>151</v>
      </c>
      <c r="H541" s="83" t="s">
        <v>146</v>
      </c>
    </row>
    <row r="542" spans="1:8" x14ac:dyDescent="0.25">
      <c r="A542" s="83" t="s">
        <v>96</v>
      </c>
      <c r="B542" s="83" t="s">
        <v>97</v>
      </c>
      <c r="C542" s="83" t="s">
        <v>693</v>
      </c>
      <c r="D542" s="83" t="s">
        <v>694</v>
      </c>
      <c r="E542" s="83" t="s">
        <v>1498</v>
      </c>
      <c r="F542" s="83" t="s">
        <v>1498</v>
      </c>
      <c r="G542" s="83" t="s">
        <v>151</v>
      </c>
      <c r="H542" s="83" t="s">
        <v>146</v>
      </c>
    </row>
    <row r="543" spans="1:8" x14ac:dyDescent="0.25">
      <c r="A543" s="83" t="s">
        <v>96</v>
      </c>
      <c r="B543" s="83" t="s">
        <v>97</v>
      </c>
      <c r="C543" s="83" t="s">
        <v>693</v>
      </c>
      <c r="D543" s="83" t="s">
        <v>694</v>
      </c>
      <c r="E543" s="83" t="s">
        <v>1499</v>
      </c>
      <c r="F543" s="83" t="s">
        <v>1499</v>
      </c>
      <c r="G543" s="83" t="s">
        <v>151</v>
      </c>
      <c r="H543" s="83" t="s">
        <v>146</v>
      </c>
    </row>
    <row r="544" spans="1:8" x14ac:dyDescent="0.25">
      <c r="A544" s="83" t="s">
        <v>96</v>
      </c>
      <c r="B544" s="83" t="s">
        <v>97</v>
      </c>
      <c r="C544" s="83" t="s">
        <v>693</v>
      </c>
      <c r="D544" s="83" t="s">
        <v>694</v>
      </c>
      <c r="E544" s="83" t="s">
        <v>1500</v>
      </c>
      <c r="F544" s="83" t="s">
        <v>1500</v>
      </c>
      <c r="G544" s="83" t="s">
        <v>151</v>
      </c>
      <c r="H544" s="83" t="s">
        <v>146</v>
      </c>
    </row>
    <row r="545" spans="1:8" x14ac:dyDescent="0.25">
      <c r="A545" s="83" t="s">
        <v>96</v>
      </c>
      <c r="B545" s="83" t="s">
        <v>97</v>
      </c>
      <c r="C545" s="83" t="s">
        <v>693</v>
      </c>
      <c r="D545" s="83" t="s">
        <v>694</v>
      </c>
      <c r="E545" s="83" t="s">
        <v>1501</v>
      </c>
      <c r="F545" s="83" t="s">
        <v>1501</v>
      </c>
      <c r="G545" s="83" t="s">
        <v>151</v>
      </c>
      <c r="H545" s="83" t="s">
        <v>146</v>
      </c>
    </row>
    <row r="546" spans="1:8" x14ac:dyDescent="0.25">
      <c r="A546" s="83" t="s">
        <v>96</v>
      </c>
      <c r="B546" s="83" t="s">
        <v>97</v>
      </c>
      <c r="C546" s="83" t="s">
        <v>693</v>
      </c>
      <c r="D546" s="83" t="s">
        <v>694</v>
      </c>
      <c r="E546" s="83" t="s">
        <v>1502</v>
      </c>
      <c r="F546" s="83" t="s">
        <v>1502</v>
      </c>
      <c r="G546" s="83" t="s">
        <v>151</v>
      </c>
      <c r="H546" s="83" t="s">
        <v>146</v>
      </c>
    </row>
    <row r="547" spans="1:8" x14ac:dyDescent="0.25">
      <c r="A547" s="83" t="s">
        <v>96</v>
      </c>
      <c r="B547" s="83" t="s">
        <v>97</v>
      </c>
      <c r="C547" s="83" t="s">
        <v>693</v>
      </c>
      <c r="D547" s="83" t="s">
        <v>694</v>
      </c>
      <c r="E547" s="83" t="s">
        <v>1503</v>
      </c>
      <c r="F547" s="83" t="s">
        <v>1503</v>
      </c>
      <c r="G547" s="83" t="s">
        <v>151</v>
      </c>
      <c r="H547" s="83" t="s">
        <v>146</v>
      </c>
    </row>
    <row r="548" spans="1:8" x14ac:dyDescent="0.25">
      <c r="A548" s="83" t="s">
        <v>96</v>
      </c>
      <c r="B548" s="83" t="s">
        <v>97</v>
      </c>
      <c r="C548" s="83" t="s">
        <v>693</v>
      </c>
      <c r="D548" s="83" t="s">
        <v>694</v>
      </c>
      <c r="E548" s="83" t="s">
        <v>1504</v>
      </c>
      <c r="F548" s="83" t="s">
        <v>1504</v>
      </c>
      <c r="G548" s="83" t="s">
        <v>151</v>
      </c>
      <c r="H548" s="83" t="s">
        <v>146</v>
      </c>
    </row>
    <row r="549" spans="1:8" x14ac:dyDescent="0.25">
      <c r="A549" s="83" t="s">
        <v>96</v>
      </c>
      <c r="B549" s="83" t="s">
        <v>97</v>
      </c>
      <c r="C549" s="83" t="s">
        <v>693</v>
      </c>
      <c r="D549" s="83" t="s">
        <v>694</v>
      </c>
      <c r="E549" s="83" t="s">
        <v>1505</v>
      </c>
      <c r="F549" s="83" t="s">
        <v>1505</v>
      </c>
      <c r="G549" s="83" t="s">
        <v>151</v>
      </c>
      <c r="H549" s="83" t="s">
        <v>146</v>
      </c>
    </row>
    <row r="550" spans="1:8" x14ac:dyDescent="0.25">
      <c r="A550" s="83" t="s">
        <v>96</v>
      </c>
      <c r="B550" s="83" t="s">
        <v>97</v>
      </c>
      <c r="C550" s="83" t="s">
        <v>693</v>
      </c>
      <c r="D550" s="83" t="s">
        <v>694</v>
      </c>
      <c r="E550" s="83" t="s">
        <v>1506</v>
      </c>
      <c r="F550" s="83" t="s">
        <v>1506</v>
      </c>
      <c r="G550" s="83" t="s">
        <v>151</v>
      </c>
      <c r="H550" s="83" t="s">
        <v>146</v>
      </c>
    </row>
    <row r="551" spans="1:8" x14ac:dyDescent="0.25">
      <c r="A551" s="83" t="s">
        <v>96</v>
      </c>
      <c r="B551" s="83" t="s">
        <v>97</v>
      </c>
      <c r="C551" s="83" t="s">
        <v>693</v>
      </c>
      <c r="D551" s="83" t="s">
        <v>694</v>
      </c>
      <c r="E551" s="83" t="s">
        <v>1507</v>
      </c>
      <c r="F551" s="83" t="s">
        <v>1507</v>
      </c>
      <c r="G551" s="83" t="s">
        <v>151</v>
      </c>
      <c r="H551" s="83" t="s">
        <v>146</v>
      </c>
    </row>
    <row r="552" spans="1:8" x14ac:dyDescent="0.25">
      <c r="A552" s="83" t="s">
        <v>96</v>
      </c>
      <c r="B552" s="83" t="s">
        <v>97</v>
      </c>
      <c r="C552" s="83" t="s">
        <v>693</v>
      </c>
      <c r="D552" s="83" t="s">
        <v>694</v>
      </c>
      <c r="E552" s="83" t="s">
        <v>1508</v>
      </c>
      <c r="F552" s="83" t="s">
        <v>1508</v>
      </c>
      <c r="G552" s="83" t="s">
        <v>151</v>
      </c>
      <c r="H552" s="83" t="s">
        <v>146</v>
      </c>
    </row>
    <row r="553" spans="1:8" x14ac:dyDescent="0.25">
      <c r="A553" s="83" t="s">
        <v>96</v>
      </c>
      <c r="B553" s="83" t="s">
        <v>97</v>
      </c>
      <c r="C553" s="83" t="s">
        <v>693</v>
      </c>
      <c r="D553" s="83" t="s">
        <v>694</v>
      </c>
      <c r="E553" s="83" t="s">
        <v>1509</v>
      </c>
      <c r="F553" s="83" t="s">
        <v>1509</v>
      </c>
      <c r="G553" s="83" t="s">
        <v>151</v>
      </c>
      <c r="H553" s="83" t="s">
        <v>146</v>
      </c>
    </row>
    <row r="554" spans="1:8" x14ac:dyDescent="0.25">
      <c r="A554" s="83" t="s">
        <v>96</v>
      </c>
      <c r="B554" s="83" t="s">
        <v>97</v>
      </c>
      <c r="C554" s="83" t="s">
        <v>693</v>
      </c>
      <c r="D554" s="83" t="s">
        <v>694</v>
      </c>
      <c r="E554" s="83" t="s">
        <v>1510</v>
      </c>
      <c r="F554" s="83" t="s">
        <v>1510</v>
      </c>
      <c r="G554" s="83" t="s">
        <v>151</v>
      </c>
      <c r="H554" s="83" t="s">
        <v>146</v>
      </c>
    </row>
    <row r="555" spans="1:8" x14ac:dyDescent="0.25">
      <c r="A555" s="83" t="s">
        <v>96</v>
      </c>
      <c r="B555" s="83" t="s">
        <v>97</v>
      </c>
      <c r="C555" s="83" t="s">
        <v>693</v>
      </c>
      <c r="D555" s="83" t="s">
        <v>694</v>
      </c>
      <c r="E555" s="83" t="s">
        <v>1511</v>
      </c>
      <c r="F555" s="83" t="s">
        <v>1511</v>
      </c>
      <c r="G555" s="83" t="s">
        <v>151</v>
      </c>
      <c r="H555" s="83" t="s">
        <v>146</v>
      </c>
    </row>
    <row r="556" spans="1:8" x14ac:dyDescent="0.25">
      <c r="A556" s="83" t="s">
        <v>96</v>
      </c>
      <c r="B556" s="83" t="s">
        <v>97</v>
      </c>
      <c r="C556" s="83" t="s">
        <v>693</v>
      </c>
      <c r="D556" s="83" t="s">
        <v>694</v>
      </c>
      <c r="E556" s="83" t="s">
        <v>385</v>
      </c>
      <c r="F556" s="83" t="s">
        <v>385</v>
      </c>
      <c r="G556" s="83" t="s">
        <v>151</v>
      </c>
      <c r="H556" s="83" t="s">
        <v>146</v>
      </c>
    </row>
    <row r="557" spans="1:8" x14ac:dyDescent="0.25">
      <c r="A557" s="83" t="s">
        <v>96</v>
      </c>
      <c r="B557" s="83" t="s">
        <v>97</v>
      </c>
      <c r="C557" s="83" t="s">
        <v>693</v>
      </c>
      <c r="D557" s="83" t="s">
        <v>694</v>
      </c>
      <c r="E557" s="83" t="s">
        <v>1512</v>
      </c>
      <c r="F557" s="83" t="s">
        <v>1512</v>
      </c>
      <c r="G557" s="83" t="s">
        <v>151</v>
      </c>
      <c r="H557" s="83" t="s">
        <v>146</v>
      </c>
    </row>
    <row r="558" spans="1:8" x14ac:dyDescent="0.25">
      <c r="A558" s="83" t="s">
        <v>96</v>
      </c>
      <c r="B558" s="83" t="s">
        <v>97</v>
      </c>
      <c r="C558" s="83" t="s">
        <v>693</v>
      </c>
      <c r="D558" s="83" t="s">
        <v>694</v>
      </c>
      <c r="E558" s="83" t="s">
        <v>1513</v>
      </c>
      <c r="F558" s="83" t="s">
        <v>1513</v>
      </c>
      <c r="G558" s="83" t="s">
        <v>151</v>
      </c>
      <c r="H558" s="83" t="s">
        <v>146</v>
      </c>
    </row>
    <row r="559" spans="1:8" x14ac:dyDescent="0.25">
      <c r="A559" s="83" t="s">
        <v>96</v>
      </c>
      <c r="B559" s="83" t="s">
        <v>97</v>
      </c>
      <c r="C559" s="83" t="s">
        <v>693</v>
      </c>
      <c r="D559" s="83" t="s">
        <v>694</v>
      </c>
      <c r="E559" s="83" t="s">
        <v>1514</v>
      </c>
      <c r="F559" s="83" t="s">
        <v>1514</v>
      </c>
      <c r="G559" s="83" t="s">
        <v>151</v>
      </c>
      <c r="H559" s="83" t="s">
        <v>146</v>
      </c>
    </row>
    <row r="560" spans="1:8" x14ac:dyDescent="0.25">
      <c r="A560" s="83" t="s">
        <v>96</v>
      </c>
      <c r="B560" s="83" t="s">
        <v>97</v>
      </c>
      <c r="C560" s="83" t="s">
        <v>693</v>
      </c>
      <c r="D560" s="83" t="s">
        <v>694</v>
      </c>
      <c r="E560" s="83" t="s">
        <v>1515</v>
      </c>
      <c r="F560" s="83" t="s">
        <v>1515</v>
      </c>
      <c r="G560" s="83" t="s">
        <v>151</v>
      </c>
      <c r="H560" s="83" t="s">
        <v>146</v>
      </c>
    </row>
    <row r="561" spans="1:8" x14ac:dyDescent="0.25">
      <c r="A561" s="83" t="s">
        <v>96</v>
      </c>
      <c r="B561" s="83" t="s">
        <v>97</v>
      </c>
      <c r="C561" s="83" t="s">
        <v>693</v>
      </c>
      <c r="D561" s="83" t="s">
        <v>694</v>
      </c>
      <c r="E561" s="83" t="s">
        <v>1516</v>
      </c>
      <c r="F561" s="83" t="s">
        <v>1516</v>
      </c>
      <c r="G561" s="83" t="s">
        <v>151</v>
      </c>
      <c r="H561" s="83" t="s">
        <v>146</v>
      </c>
    </row>
    <row r="562" spans="1:8" x14ac:dyDescent="0.25">
      <c r="A562" s="83" t="s">
        <v>96</v>
      </c>
      <c r="B562" s="83" t="s">
        <v>97</v>
      </c>
      <c r="C562" s="83" t="s">
        <v>693</v>
      </c>
      <c r="D562" s="83" t="s">
        <v>694</v>
      </c>
      <c r="E562" s="83" t="s">
        <v>1517</v>
      </c>
      <c r="F562" s="83" t="s">
        <v>1517</v>
      </c>
      <c r="G562" s="83" t="s">
        <v>151</v>
      </c>
      <c r="H562" s="83" t="s">
        <v>146</v>
      </c>
    </row>
    <row r="563" spans="1:8" x14ac:dyDescent="0.25">
      <c r="A563" s="83" t="s">
        <v>96</v>
      </c>
      <c r="B563" s="83" t="s">
        <v>97</v>
      </c>
      <c r="C563" s="83" t="s">
        <v>693</v>
      </c>
      <c r="D563" s="83" t="s">
        <v>694</v>
      </c>
      <c r="E563" s="83" t="s">
        <v>1518</v>
      </c>
      <c r="F563" s="83" t="s">
        <v>1518</v>
      </c>
      <c r="G563" s="83" t="s">
        <v>151</v>
      </c>
      <c r="H563" s="83" t="s">
        <v>146</v>
      </c>
    </row>
    <row r="564" spans="1:8" x14ac:dyDescent="0.25">
      <c r="A564" s="83" t="s">
        <v>96</v>
      </c>
      <c r="B564" s="83" t="s">
        <v>97</v>
      </c>
      <c r="C564" s="83" t="s">
        <v>693</v>
      </c>
      <c r="D564" s="83" t="s">
        <v>694</v>
      </c>
      <c r="E564" s="83" t="s">
        <v>1519</v>
      </c>
      <c r="F564" s="83" t="s">
        <v>1519</v>
      </c>
      <c r="G564" s="83" t="s">
        <v>151</v>
      </c>
      <c r="H564" s="83" t="s">
        <v>146</v>
      </c>
    </row>
    <row r="565" spans="1:8" x14ac:dyDescent="0.25">
      <c r="A565" s="83" t="s">
        <v>96</v>
      </c>
      <c r="B565" s="83" t="s">
        <v>97</v>
      </c>
      <c r="C565" s="83" t="s">
        <v>693</v>
      </c>
      <c r="D565" s="83" t="s">
        <v>694</v>
      </c>
      <c r="E565" s="83" t="s">
        <v>1520</v>
      </c>
      <c r="F565" s="83" t="s">
        <v>1520</v>
      </c>
      <c r="G565" s="83" t="s">
        <v>151</v>
      </c>
      <c r="H565" s="83" t="s">
        <v>146</v>
      </c>
    </row>
    <row r="566" spans="1:8" x14ac:dyDescent="0.25">
      <c r="A566" s="83" t="s">
        <v>96</v>
      </c>
      <c r="B566" s="83" t="s">
        <v>97</v>
      </c>
      <c r="C566" s="83" t="s">
        <v>693</v>
      </c>
      <c r="D566" s="83" t="s">
        <v>694</v>
      </c>
      <c r="E566" s="83" t="s">
        <v>1521</v>
      </c>
      <c r="F566" s="83" t="s">
        <v>1521</v>
      </c>
      <c r="G566" s="83" t="s">
        <v>151</v>
      </c>
      <c r="H566" s="83" t="s">
        <v>146</v>
      </c>
    </row>
    <row r="567" spans="1:8" x14ac:dyDescent="0.25">
      <c r="A567" s="83" t="s">
        <v>96</v>
      </c>
      <c r="B567" s="83" t="s">
        <v>97</v>
      </c>
      <c r="C567" s="83" t="s">
        <v>700</v>
      </c>
      <c r="D567" s="83" t="s">
        <v>701</v>
      </c>
      <c r="E567" s="83" t="s">
        <v>1826</v>
      </c>
      <c r="F567" s="83" t="s">
        <v>1826</v>
      </c>
      <c r="G567" s="83" t="s">
        <v>151</v>
      </c>
      <c r="H567" s="83" t="s">
        <v>146</v>
      </c>
    </row>
    <row r="568" spans="1:8" x14ac:dyDescent="0.25">
      <c r="A568" s="83" t="s">
        <v>96</v>
      </c>
      <c r="B568" s="83" t="s">
        <v>97</v>
      </c>
      <c r="C568" s="83" t="s">
        <v>700</v>
      </c>
      <c r="D568" s="83" t="s">
        <v>701</v>
      </c>
      <c r="E568" s="83" t="s">
        <v>1827</v>
      </c>
      <c r="F568" s="83" t="s">
        <v>1827</v>
      </c>
      <c r="G568" s="83" t="s">
        <v>151</v>
      </c>
      <c r="H568" s="83" t="s">
        <v>146</v>
      </c>
    </row>
    <row r="569" spans="1:8" x14ac:dyDescent="0.25">
      <c r="A569" s="83" t="s">
        <v>96</v>
      </c>
      <c r="B569" s="83" t="s">
        <v>97</v>
      </c>
      <c r="C569" s="83" t="s">
        <v>700</v>
      </c>
      <c r="D569" s="83" t="s">
        <v>701</v>
      </c>
      <c r="E569" s="83" t="s">
        <v>1828</v>
      </c>
      <c r="F569" s="83" t="s">
        <v>1828</v>
      </c>
      <c r="G569" s="83" t="s">
        <v>151</v>
      </c>
      <c r="H569" s="83" t="s">
        <v>151</v>
      </c>
    </row>
    <row r="570" spans="1:8" x14ac:dyDescent="0.25">
      <c r="A570" s="83" t="s">
        <v>96</v>
      </c>
      <c r="B570" s="83" t="s">
        <v>97</v>
      </c>
      <c r="C570" s="83" t="s">
        <v>767</v>
      </c>
      <c r="D570" s="83" t="s">
        <v>275</v>
      </c>
      <c r="E570" s="83" t="s">
        <v>1522</v>
      </c>
      <c r="F570" s="83" t="s">
        <v>1829</v>
      </c>
      <c r="G570" s="83" t="s">
        <v>151</v>
      </c>
      <c r="H570" s="83" t="s">
        <v>146</v>
      </c>
    </row>
    <row r="571" spans="1:8" x14ac:dyDescent="0.25">
      <c r="A571" s="83" t="s">
        <v>96</v>
      </c>
      <c r="B571" s="83" t="s">
        <v>97</v>
      </c>
      <c r="C571" s="83" t="s">
        <v>767</v>
      </c>
      <c r="D571" s="83" t="s">
        <v>275</v>
      </c>
      <c r="E571" s="83" t="s">
        <v>1523</v>
      </c>
      <c r="F571" s="83" t="s">
        <v>1523</v>
      </c>
      <c r="G571" s="83" t="s">
        <v>151</v>
      </c>
      <c r="H571" s="83" t="s">
        <v>146</v>
      </c>
    </row>
    <row r="572" spans="1:8" x14ac:dyDescent="0.25">
      <c r="A572" s="83" t="s">
        <v>96</v>
      </c>
      <c r="B572" s="83" t="s">
        <v>97</v>
      </c>
      <c r="C572" s="83" t="s">
        <v>767</v>
      </c>
      <c r="D572" s="83" t="s">
        <v>275</v>
      </c>
      <c r="E572" s="83" t="s">
        <v>1524</v>
      </c>
      <c r="F572" s="83" t="s">
        <v>1524</v>
      </c>
      <c r="G572" s="83" t="s">
        <v>151</v>
      </c>
      <c r="H572" s="83" t="s">
        <v>146</v>
      </c>
    </row>
    <row r="573" spans="1:8" x14ac:dyDescent="0.25">
      <c r="A573" s="83" t="s">
        <v>96</v>
      </c>
      <c r="B573" s="83" t="s">
        <v>97</v>
      </c>
      <c r="C573" s="83" t="s">
        <v>767</v>
      </c>
      <c r="D573" s="83" t="s">
        <v>275</v>
      </c>
      <c r="E573" s="83" t="s">
        <v>1525</v>
      </c>
      <c r="F573" s="83" t="s">
        <v>1525</v>
      </c>
      <c r="G573" s="83" t="s">
        <v>151</v>
      </c>
      <c r="H573" s="83" t="s">
        <v>146</v>
      </c>
    </row>
    <row r="574" spans="1:8" x14ac:dyDescent="0.25">
      <c r="A574" s="83" t="s">
        <v>96</v>
      </c>
      <c r="B574" s="83" t="s">
        <v>97</v>
      </c>
      <c r="C574" s="83" t="s">
        <v>767</v>
      </c>
      <c r="D574" s="83" t="s">
        <v>275</v>
      </c>
      <c r="E574" s="83" t="s">
        <v>1830</v>
      </c>
      <c r="F574" s="83" t="s">
        <v>1830</v>
      </c>
      <c r="G574" s="83" t="s">
        <v>151</v>
      </c>
      <c r="H574" s="83" t="s">
        <v>146</v>
      </c>
    </row>
    <row r="575" spans="1:8" x14ac:dyDescent="0.25">
      <c r="A575" s="83" t="s">
        <v>96</v>
      </c>
      <c r="B575" s="83" t="s">
        <v>97</v>
      </c>
      <c r="C575" s="83" t="s">
        <v>767</v>
      </c>
      <c r="D575" s="83" t="s">
        <v>275</v>
      </c>
      <c r="E575" s="83" t="s">
        <v>1526</v>
      </c>
      <c r="F575" s="83" t="s">
        <v>1526</v>
      </c>
      <c r="G575" s="83" t="s">
        <v>151</v>
      </c>
      <c r="H575" s="83" t="s">
        <v>146</v>
      </c>
    </row>
    <row r="576" spans="1:8" x14ac:dyDescent="0.25">
      <c r="A576" s="83" t="s">
        <v>96</v>
      </c>
      <c r="B576" s="83" t="s">
        <v>97</v>
      </c>
      <c r="C576" s="83" t="s">
        <v>767</v>
      </c>
      <c r="D576" s="83" t="s">
        <v>275</v>
      </c>
      <c r="E576" s="83" t="s">
        <v>1527</v>
      </c>
      <c r="F576" s="83" t="s">
        <v>1527</v>
      </c>
      <c r="G576" s="83" t="s">
        <v>151</v>
      </c>
      <c r="H576" s="83" t="s">
        <v>146</v>
      </c>
    </row>
    <row r="577" spans="1:8" x14ac:dyDescent="0.25">
      <c r="A577" s="83" t="s">
        <v>96</v>
      </c>
      <c r="B577" s="83" t="s">
        <v>97</v>
      </c>
      <c r="C577" s="83" t="s">
        <v>767</v>
      </c>
      <c r="D577" s="83" t="s">
        <v>275</v>
      </c>
      <c r="E577" s="83" t="s">
        <v>1528</v>
      </c>
      <c r="F577" s="83" t="s">
        <v>1528</v>
      </c>
      <c r="G577" s="83" t="s">
        <v>151</v>
      </c>
      <c r="H577" s="83" t="s">
        <v>146</v>
      </c>
    </row>
    <row r="578" spans="1:8" x14ac:dyDescent="0.25">
      <c r="A578" s="83" t="s">
        <v>96</v>
      </c>
      <c r="B578" s="83" t="s">
        <v>97</v>
      </c>
      <c r="C578" s="83" t="s">
        <v>767</v>
      </c>
      <c r="D578" s="83" t="s">
        <v>275</v>
      </c>
      <c r="E578" s="83" t="s">
        <v>1529</v>
      </c>
      <c r="F578" s="83" t="s">
        <v>1529</v>
      </c>
      <c r="G578" s="83" t="s">
        <v>151</v>
      </c>
      <c r="H578" s="83" t="s">
        <v>146</v>
      </c>
    </row>
    <row r="579" spans="1:8" x14ac:dyDescent="0.25">
      <c r="A579" s="83" t="s">
        <v>96</v>
      </c>
      <c r="B579" s="83" t="s">
        <v>97</v>
      </c>
      <c r="C579" s="83" t="s">
        <v>767</v>
      </c>
      <c r="D579" s="83" t="s">
        <v>275</v>
      </c>
      <c r="E579" s="83" t="s">
        <v>1831</v>
      </c>
      <c r="F579" s="83" t="s">
        <v>1831</v>
      </c>
      <c r="G579" s="83" t="s">
        <v>151</v>
      </c>
      <c r="H579" s="83" t="s">
        <v>146</v>
      </c>
    </row>
    <row r="580" spans="1:8" x14ac:dyDescent="0.25">
      <c r="A580" s="83" t="s">
        <v>96</v>
      </c>
      <c r="B580" s="83" t="s">
        <v>97</v>
      </c>
      <c r="C580" s="83" t="s">
        <v>767</v>
      </c>
      <c r="D580" s="83" t="s">
        <v>275</v>
      </c>
      <c r="E580" s="83" t="s">
        <v>1530</v>
      </c>
      <c r="F580" s="83" t="s">
        <v>1530</v>
      </c>
      <c r="G580" s="83" t="s">
        <v>151</v>
      </c>
      <c r="H580" s="83" t="s">
        <v>146</v>
      </c>
    </row>
    <row r="581" spans="1:8" x14ac:dyDescent="0.25">
      <c r="A581" s="83" t="s">
        <v>96</v>
      </c>
      <c r="B581" s="83" t="s">
        <v>97</v>
      </c>
      <c r="C581" s="83" t="s">
        <v>767</v>
      </c>
      <c r="D581" s="83" t="s">
        <v>275</v>
      </c>
      <c r="E581" s="83" t="s">
        <v>1531</v>
      </c>
      <c r="F581" s="83" t="s">
        <v>1531</v>
      </c>
      <c r="G581" s="83" t="s">
        <v>151</v>
      </c>
      <c r="H581" s="83" t="s">
        <v>146</v>
      </c>
    </row>
    <row r="582" spans="1:8" x14ac:dyDescent="0.25">
      <c r="A582" s="83" t="s">
        <v>96</v>
      </c>
      <c r="B582" s="83" t="s">
        <v>97</v>
      </c>
      <c r="C582" s="83" t="s">
        <v>767</v>
      </c>
      <c r="D582" s="83" t="s">
        <v>275</v>
      </c>
      <c r="E582" s="83" t="s">
        <v>1532</v>
      </c>
      <c r="F582" s="83" t="s">
        <v>1532</v>
      </c>
      <c r="G582" s="83" t="s">
        <v>151</v>
      </c>
      <c r="H582" s="83" t="s">
        <v>146</v>
      </c>
    </row>
    <row r="583" spans="1:8" x14ac:dyDescent="0.25">
      <c r="A583" s="83" t="s">
        <v>96</v>
      </c>
      <c r="B583" s="83" t="s">
        <v>97</v>
      </c>
      <c r="C583" s="83" t="s">
        <v>767</v>
      </c>
      <c r="D583" s="83" t="s">
        <v>275</v>
      </c>
      <c r="E583" s="83" t="s">
        <v>1533</v>
      </c>
      <c r="F583" s="83" t="s">
        <v>1533</v>
      </c>
      <c r="G583" s="83" t="s">
        <v>151</v>
      </c>
      <c r="H583" s="83" t="s">
        <v>146</v>
      </c>
    </row>
    <row r="584" spans="1:8" x14ac:dyDescent="0.25">
      <c r="A584" s="83" t="s">
        <v>96</v>
      </c>
      <c r="B584" s="83" t="s">
        <v>97</v>
      </c>
      <c r="C584" s="83" t="s">
        <v>767</v>
      </c>
      <c r="D584" s="83" t="s">
        <v>275</v>
      </c>
      <c r="E584" s="83" t="s">
        <v>1534</v>
      </c>
      <c r="F584" s="83" t="s">
        <v>1534</v>
      </c>
      <c r="G584" s="83" t="s">
        <v>151</v>
      </c>
      <c r="H584" s="83" t="s">
        <v>146</v>
      </c>
    </row>
    <row r="585" spans="1:8" x14ac:dyDescent="0.25">
      <c r="A585" s="83" t="s">
        <v>96</v>
      </c>
      <c r="B585" s="83" t="s">
        <v>97</v>
      </c>
      <c r="C585" s="83" t="s">
        <v>767</v>
      </c>
      <c r="D585" s="83" t="s">
        <v>275</v>
      </c>
      <c r="E585" s="83" t="s">
        <v>1535</v>
      </c>
      <c r="F585" s="83" t="s">
        <v>1535</v>
      </c>
      <c r="G585" s="83" t="s">
        <v>151</v>
      </c>
      <c r="H585" s="83" t="s">
        <v>146</v>
      </c>
    </row>
    <row r="586" spans="1:8" x14ac:dyDescent="0.25">
      <c r="A586" s="83" t="s">
        <v>96</v>
      </c>
      <c r="B586" s="83" t="s">
        <v>97</v>
      </c>
      <c r="C586" s="83" t="s">
        <v>767</v>
      </c>
      <c r="D586" s="83" t="s">
        <v>275</v>
      </c>
      <c r="E586" s="83" t="s">
        <v>1536</v>
      </c>
      <c r="F586" s="83" t="s">
        <v>1536</v>
      </c>
      <c r="G586" s="83" t="s">
        <v>151</v>
      </c>
      <c r="H586" s="83" t="s">
        <v>146</v>
      </c>
    </row>
    <row r="587" spans="1:8" x14ac:dyDescent="0.25">
      <c r="A587" s="83" t="s">
        <v>96</v>
      </c>
      <c r="B587" s="83" t="s">
        <v>97</v>
      </c>
      <c r="C587" s="83" t="s">
        <v>767</v>
      </c>
      <c r="D587" s="83" t="s">
        <v>275</v>
      </c>
      <c r="E587" s="83" t="s">
        <v>1537</v>
      </c>
      <c r="F587" s="83" t="s">
        <v>1537</v>
      </c>
      <c r="G587" s="83" t="s">
        <v>151</v>
      </c>
      <c r="H587" s="83" t="s">
        <v>146</v>
      </c>
    </row>
    <row r="588" spans="1:8" x14ac:dyDescent="0.25">
      <c r="A588" s="83" t="s">
        <v>96</v>
      </c>
      <c r="B588" s="83" t="s">
        <v>97</v>
      </c>
      <c r="C588" s="83" t="s">
        <v>767</v>
      </c>
      <c r="D588" s="83" t="s">
        <v>275</v>
      </c>
      <c r="E588" s="83" t="s">
        <v>1538</v>
      </c>
      <c r="F588" s="83" t="s">
        <v>1538</v>
      </c>
      <c r="G588" s="83" t="s">
        <v>151</v>
      </c>
      <c r="H588" s="83" t="s">
        <v>146</v>
      </c>
    </row>
    <row r="589" spans="1:8" x14ac:dyDescent="0.25">
      <c r="A589" s="83" t="s">
        <v>96</v>
      </c>
      <c r="B589" s="83" t="s">
        <v>97</v>
      </c>
      <c r="C589" s="83" t="s">
        <v>767</v>
      </c>
      <c r="D589" s="83" t="s">
        <v>275</v>
      </c>
      <c r="E589" s="83" t="s">
        <v>1539</v>
      </c>
      <c r="F589" s="83" t="s">
        <v>1539</v>
      </c>
      <c r="G589" s="83" t="s">
        <v>151</v>
      </c>
      <c r="H589" s="83" t="s">
        <v>146</v>
      </c>
    </row>
    <row r="590" spans="1:8" x14ac:dyDescent="0.25">
      <c r="A590" s="83" t="s">
        <v>96</v>
      </c>
      <c r="B590" s="83" t="s">
        <v>97</v>
      </c>
      <c r="C590" s="83" t="s">
        <v>767</v>
      </c>
      <c r="D590" s="83" t="s">
        <v>275</v>
      </c>
      <c r="E590" s="83" t="s">
        <v>1540</v>
      </c>
      <c r="F590" s="83" t="s">
        <v>1540</v>
      </c>
      <c r="G590" s="83" t="s">
        <v>151</v>
      </c>
      <c r="H590" s="83" t="s">
        <v>146</v>
      </c>
    </row>
    <row r="591" spans="1:8" x14ac:dyDescent="0.25">
      <c r="A591" s="83" t="s">
        <v>96</v>
      </c>
      <c r="B591" s="83" t="s">
        <v>97</v>
      </c>
      <c r="C591" s="83" t="s">
        <v>767</v>
      </c>
      <c r="D591" s="83" t="s">
        <v>275</v>
      </c>
      <c r="E591" s="83" t="s">
        <v>1541</v>
      </c>
      <c r="F591" s="83" t="s">
        <v>1541</v>
      </c>
      <c r="G591" s="83" t="s">
        <v>151</v>
      </c>
      <c r="H591" s="83" t="s">
        <v>146</v>
      </c>
    </row>
    <row r="592" spans="1:8" x14ac:dyDescent="0.25">
      <c r="A592" s="83" t="s">
        <v>96</v>
      </c>
      <c r="B592" s="83" t="s">
        <v>97</v>
      </c>
      <c r="C592" s="83" t="s">
        <v>767</v>
      </c>
      <c r="D592" s="83" t="s">
        <v>275</v>
      </c>
      <c r="E592" s="83" t="s">
        <v>1542</v>
      </c>
      <c r="F592" s="83" t="s">
        <v>1542</v>
      </c>
      <c r="G592" s="83" t="s">
        <v>151</v>
      </c>
      <c r="H592" s="83" t="s">
        <v>146</v>
      </c>
    </row>
    <row r="593" spans="1:8" x14ac:dyDescent="0.25">
      <c r="A593" s="83" t="s">
        <v>102</v>
      </c>
      <c r="B593" s="83" t="s">
        <v>103</v>
      </c>
      <c r="C593" s="83" t="s">
        <v>811</v>
      </c>
      <c r="D593" s="83" t="s">
        <v>160</v>
      </c>
      <c r="E593" s="83" t="s">
        <v>1771</v>
      </c>
      <c r="F593" s="83" t="s">
        <v>1584</v>
      </c>
      <c r="G593" s="83" t="s">
        <v>151</v>
      </c>
      <c r="H593" s="83" t="s">
        <v>146</v>
      </c>
    </row>
    <row r="594" spans="1:8" x14ac:dyDescent="0.25">
      <c r="A594" s="83" t="s">
        <v>102</v>
      </c>
      <c r="B594" s="83" t="s">
        <v>103</v>
      </c>
      <c r="C594" s="83" t="s">
        <v>811</v>
      </c>
      <c r="D594" s="83" t="s">
        <v>160</v>
      </c>
      <c r="E594" s="83" t="s">
        <v>1772</v>
      </c>
      <c r="F594" s="83" t="s">
        <v>1628</v>
      </c>
      <c r="G594" s="83" t="s">
        <v>151</v>
      </c>
      <c r="H594" s="83" t="s">
        <v>151</v>
      </c>
    </row>
    <row r="595" spans="1:8" x14ac:dyDescent="0.25">
      <c r="A595" s="83" t="s">
        <v>102</v>
      </c>
      <c r="B595" s="83" t="s">
        <v>103</v>
      </c>
      <c r="C595" s="83" t="s">
        <v>811</v>
      </c>
      <c r="D595" s="83" t="s">
        <v>160</v>
      </c>
      <c r="E595" s="83" t="s">
        <v>1773</v>
      </c>
      <c r="F595" s="83" t="s">
        <v>1603</v>
      </c>
      <c r="G595" s="83" t="s">
        <v>151</v>
      </c>
      <c r="H595" s="83" t="s">
        <v>146</v>
      </c>
    </row>
    <row r="596" spans="1:8" x14ac:dyDescent="0.25">
      <c r="A596" s="83" t="s">
        <v>102</v>
      </c>
      <c r="B596" s="83" t="s">
        <v>103</v>
      </c>
      <c r="C596" s="83" t="s">
        <v>811</v>
      </c>
      <c r="D596" s="83" t="s">
        <v>160</v>
      </c>
      <c r="E596" s="83" t="s">
        <v>1774</v>
      </c>
      <c r="F596" s="83" t="s">
        <v>1617</v>
      </c>
      <c r="G596" s="83" t="s">
        <v>151</v>
      </c>
      <c r="H596" s="83" t="s">
        <v>146</v>
      </c>
    </row>
    <row r="597" spans="1:8" x14ac:dyDescent="0.25">
      <c r="A597" s="83" t="s">
        <v>102</v>
      </c>
      <c r="B597" s="83" t="s">
        <v>103</v>
      </c>
      <c r="C597" s="83" t="s">
        <v>811</v>
      </c>
      <c r="D597" s="83" t="s">
        <v>160</v>
      </c>
      <c r="E597" s="83" t="s">
        <v>1775</v>
      </c>
      <c r="F597" s="83" t="s">
        <v>1619</v>
      </c>
      <c r="G597" s="83" t="s">
        <v>151</v>
      </c>
      <c r="H597" s="83" t="s">
        <v>146</v>
      </c>
    </row>
    <row r="598" spans="1:8" x14ac:dyDescent="0.25">
      <c r="A598" s="83" t="s">
        <v>102</v>
      </c>
      <c r="B598" s="83" t="s">
        <v>103</v>
      </c>
      <c r="C598" s="83" t="s">
        <v>811</v>
      </c>
      <c r="D598" s="83" t="s">
        <v>160</v>
      </c>
      <c r="E598" s="83" t="s">
        <v>1776</v>
      </c>
      <c r="F598" s="83" t="s">
        <v>1625</v>
      </c>
      <c r="G598" s="83" t="s">
        <v>151</v>
      </c>
      <c r="H598" s="83" t="s">
        <v>146</v>
      </c>
    </row>
    <row r="599" spans="1:8" x14ac:dyDescent="0.25">
      <c r="A599" s="83" t="s">
        <v>102</v>
      </c>
      <c r="B599" s="83" t="s">
        <v>103</v>
      </c>
      <c r="C599" s="83" t="s">
        <v>811</v>
      </c>
      <c r="D599" s="83" t="s">
        <v>160</v>
      </c>
      <c r="E599" s="83" t="s">
        <v>1777</v>
      </c>
      <c r="F599" s="83" t="s">
        <v>1636</v>
      </c>
      <c r="G599" s="83" t="s">
        <v>151</v>
      </c>
      <c r="H599" s="83" t="s">
        <v>146</v>
      </c>
    </row>
    <row r="600" spans="1:8" x14ac:dyDescent="0.25">
      <c r="A600" s="83" t="s">
        <v>102</v>
      </c>
      <c r="B600" s="83" t="s">
        <v>103</v>
      </c>
      <c r="C600" s="83" t="s">
        <v>811</v>
      </c>
      <c r="D600" s="83" t="s">
        <v>160</v>
      </c>
      <c r="E600" s="83" t="s">
        <v>1778</v>
      </c>
      <c r="F600" s="83" t="s">
        <v>1640</v>
      </c>
      <c r="G600" s="83" t="s">
        <v>151</v>
      </c>
      <c r="H600" s="83" t="s">
        <v>146</v>
      </c>
    </row>
    <row r="601" spans="1:8" x14ac:dyDescent="0.25">
      <c r="A601" s="83" t="s">
        <v>102</v>
      </c>
      <c r="B601" s="83" t="s">
        <v>103</v>
      </c>
      <c r="C601" s="83" t="s">
        <v>811</v>
      </c>
      <c r="D601" s="83" t="s">
        <v>160</v>
      </c>
      <c r="E601" s="83" t="s">
        <v>1779</v>
      </c>
      <c r="F601" s="83" t="s">
        <v>1642</v>
      </c>
      <c r="G601" s="83" t="s">
        <v>151</v>
      </c>
      <c r="H601" s="83" t="s">
        <v>146</v>
      </c>
    </row>
    <row r="602" spans="1:8" x14ac:dyDescent="0.25">
      <c r="A602" s="83" t="s">
        <v>102</v>
      </c>
      <c r="B602" s="83" t="s">
        <v>103</v>
      </c>
      <c r="C602" s="83" t="s">
        <v>811</v>
      </c>
      <c r="D602" s="83" t="s">
        <v>160</v>
      </c>
      <c r="E602" s="83" t="s">
        <v>1780</v>
      </c>
      <c r="F602" s="83" t="s">
        <v>1649</v>
      </c>
      <c r="G602" s="83" t="s">
        <v>151</v>
      </c>
      <c r="H602" s="83" t="s">
        <v>146</v>
      </c>
    </row>
    <row r="603" spans="1:8" x14ac:dyDescent="0.25">
      <c r="A603" s="83" t="s">
        <v>102</v>
      </c>
      <c r="B603" s="83" t="s">
        <v>103</v>
      </c>
      <c r="C603" s="83" t="s">
        <v>811</v>
      </c>
      <c r="D603" s="83" t="s">
        <v>160</v>
      </c>
      <c r="E603" s="83" t="s">
        <v>1781</v>
      </c>
      <c r="F603" s="83" t="s">
        <v>1676</v>
      </c>
      <c r="G603" s="83" t="s">
        <v>151</v>
      </c>
      <c r="H603" s="83" t="s">
        <v>146</v>
      </c>
    </row>
    <row r="604" spans="1:8" x14ac:dyDescent="0.25">
      <c r="A604" s="83" t="s">
        <v>102</v>
      </c>
      <c r="B604" s="83" t="s">
        <v>103</v>
      </c>
      <c r="C604" s="83" t="s">
        <v>811</v>
      </c>
      <c r="D604" s="83" t="s">
        <v>160</v>
      </c>
      <c r="E604" s="83" t="s">
        <v>1782</v>
      </c>
      <c r="F604" s="83" t="s">
        <v>1665</v>
      </c>
      <c r="G604" s="83" t="s">
        <v>151</v>
      </c>
      <c r="H604" s="83" t="s">
        <v>146</v>
      </c>
    </row>
    <row r="605" spans="1:8" x14ac:dyDescent="0.25">
      <c r="A605" s="83" t="s">
        <v>102</v>
      </c>
      <c r="B605" s="83" t="s">
        <v>103</v>
      </c>
      <c r="C605" s="83" t="s">
        <v>811</v>
      </c>
      <c r="D605" s="83" t="s">
        <v>160</v>
      </c>
      <c r="E605" s="83" t="s">
        <v>1783</v>
      </c>
      <c r="F605" s="83" t="s">
        <v>1685</v>
      </c>
      <c r="G605" s="83" t="s">
        <v>151</v>
      </c>
      <c r="H605" s="83" t="s">
        <v>146</v>
      </c>
    </row>
    <row r="606" spans="1:8" x14ac:dyDescent="0.25">
      <c r="A606" s="83" t="s">
        <v>102</v>
      </c>
      <c r="B606" s="83" t="s">
        <v>103</v>
      </c>
      <c r="C606" s="83" t="s">
        <v>811</v>
      </c>
      <c r="D606" s="83" t="s">
        <v>160</v>
      </c>
      <c r="E606" s="83" t="s">
        <v>1784</v>
      </c>
      <c r="F606" s="83" t="s">
        <v>1683</v>
      </c>
      <c r="G606" s="83" t="s">
        <v>151</v>
      </c>
      <c r="H606" s="83" t="s">
        <v>146</v>
      </c>
    </row>
    <row r="607" spans="1:8" x14ac:dyDescent="0.25">
      <c r="A607" s="83" t="s">
        <v>102</v>
      </c>
      <c r="B607" s="83" t="s">
        <v>103</v>
      </c>
      <c r="C607" s="83" t="s">
        <v>811</v>
      </c>
      <c r="D607" s="83" t="s">
        <v>160</v>
      </c>
      <c r="E607" s="83" t="s">
        <v>1785</v>
      </c>
      <c r="F607" s="83" t="s">
        <v>1692</v>
      </c>
      <c r="G607" s="83" t="s">
        <v>151</v>
      </c>
      <c r="H607" s="83" t="s">
        <v>146</v>
      </c>
    </row>
    <row r="608" spans="1:8" x14ac:dyDescent="0.25">
      <c r="A608" s="83" t="s">
        <v>102</v>
      </c>
      <c r="B608" s="83" t="s">
        <v>103</v>
      </c>
      <c r="C608" s="83" t="s">
        <v>811</v>
      </c>
      <c r="D608" s="83" t="s">
        <v>160</v>
      </c>
      <c r="E608" s="83" t="s">
        <v>1786</v>
      </c>
      <c r="F608" s="83" t="s">
        <v>1694</v>
      </c>
      <c r="G608" s="83" t="s">
        <v>151</v>
      </c>
      <c r="H608" s="83" t="s">
        <v>146</v>
      </c>
    </row>
    <row r="609" spans="1:8" x14ac:dyDescent="0.25">
      <c r="A609" s="83" t="s">
        <v>102</v>
      </c>
      <c r="B609" s="83" t="s">
        <v>103</v>
      </c>
      <c r="C609" s="83" t="s">
        <v>811</v>
      </c>
      <c r="D609" s="83" t="s">
        <v>160</v>
      </c>
      <c r="E609" s="83" t="s">
        <v>1787</v>
      </c>
      <c r="F609" s="83" t="s">
        <v>1699</v>
      </c>
      <c r="G609" s="83" t="s">
        <v>151</v>
      </c>
      <c r="H609" s="83" t="s">
        <v>146</v>
      </c>
    </row>
    <row r="610" spans="1:8" x14ac:dyDescent="0.25">
      <c r="A610" s="83" t="s">
        <v>102</v>
      </c>
      <c r="B610" s="83" t="s">
        <v>103</v>
      </c>
      <c r="C610" s="83" t="s">
        <v>811</v>
      </c>
      <c r="D610" s="83" t="s">
        <v>160</v>
      </c>
      <c r="E610" s="83" t="s">
        <v>1788</v>
      </c>
      <c r="F610" s="83" t="s">
        <v>1704</v>
      </c>
      <c r="G610" s="83" t="s">
        <v>151</v>
      </c>
      <c r="H610" s="83" t="s">
        <v>146</v>
      </c>
    </row>
    <row r="611" spans="1:8" x14ac:dyDescent="0.25">
      <c r="A611" s="83" t="s">
        <v>102</v>
      </c>
      <c r="B611" s="83" t="s">
        <v>103</v>
      </c>
      <c r="C611" s="83" t="s">
        <v>811</v>
      </c>
      <c r="D611" s="83" t="s">
        <v>160</v>
      </c>
      <c r="E611" s="83" t="s">
        <v>1789</v>
      </c>
      <c r="F611" s="83" t="s">
        <v>1752</v>
      </c>
      <c r="G611" s="83" t="s">
        <v>151</v>
      </c>
      <c r="H611" s="83" t="s">
        <v>146</v>
      </c>
    </row>
    <row r="612" spans="1:8" x14ac:dyDescent="0.25">
      <c r="A612" s="83" t="s">
        <v>102</v>
      </c>
      <c r="B612" s="83" t="s">
        <v>103</v>
      </c>
      <c r="C612" s="83" t="s">
        <v>811</v>
      </c>
      <c r="D612" s="83" t="s">
        <v>160</v>
      </c>
      <c r="E612" s="83" t="s">
        <v>1790</v>
      </c>
      <c r="F612" s="83" t="s">
        <v>1703</v>
      </c>
      <c r="G612" s="83" t="s">
        <v>151</v>
      </c>
      <c r="H612" s="83" t="s">
        <v>146</v>
      </c>
    </row>
    <row r="613" spans="1:8" x14ac:dyDescent="0.25">
      <c r="A613" s="83" t="s">
        <v>102</v>
      </c>
      <c r="B613" s="83" t="s">
        <v>103</v>
      </c>
      <c r="C613" s="83" t="s">
        <v>811</v>
      </c>
      <c r="D613" s="83" t="s">
        <v>160</v>
      </c>
      <c r="E613" s="83" t="s">
        <v>1791</v>
      </c>
      <c r="F613" s="83" t="s">
        <v>1606</v>
      </c>
      <c r="G613" s="83" t="s">
        <v>151</v>
      </c>
      <c r="H613" s="83" t="s">
        <v>146</v>
      </c>
    </row>
    <row r="614" spans="1:8" x14ac:dyDescent="0.25">
      <c r="A614" s="83" t="s">
        <v>102</v>
      </c>
      <c r="B614" s="83" t="s">
        <v>103</v>
      </c>
      <c r="C614" s="83" t="s">
        <v>811</v>
      </c>
      <c r="D614" s="83" t="s">
        <v>160</v>
      </c>
      <c r="E614" s="83" t="s">
        <v>1792</v>
      </c>
      <c r="F614" s="83" t="s">
        <v>1714</v>
      </c>
      <c r="G614" s="83" t="s">
        <v>151</v>
      </c>
      <c r="H614" s="83" t="s">
        <v>146</v>
      </c>
    </row>
    <row r="615" spans="1:8" x14ac:dyDescent="0.25">
      <c r="A615" s="83" t="s">
        <v>102</v>
      </c>
      <c r="B615" s="83" t="s">
        <v>103</v>
      </c>
      <c r="C615" s="83" t="s">
        <v>811</v>
      </c>
      <c r="D615" s="83" t="s">
        <v>160</v>
      </c>
      <c r="E615" s="83" t="s">
        <v>1793</v>
      </c>
      <c r="F615" s="83" t="s">
        <v>1719</v>
      </c>
      <c r="G615" s="83" t="s">
        <v>151</v>
      </c>
      <c r="H615" s="83" t="s">
        <v>146</v>
      </c>
    </row>
    <row r="616" spans="1:8" x14ac:dyDescent="0.25">
      <c r="A616" s="83" t="s">
        <v>102</v>
      </c>
      <c r="B616" s="83" t="s">
        <v>103</v>
      </c>
      <c r="C616" s="83" t="s">
        <v>811</v>
      </c>
      <c r="D616" s="83" t="s">
        <v>160</v>
      </c>
      <c r="E616" s="83" t="s">
        <v>1794</v>
      </c>
      <c r="F616" s="83" t="s">
        <v>1725</v>
      </c>
      <c r="G616" s="83" t="s">
        <v>151</v>
      </c>
      <c r="H616" s="83" t="s">
        <v>146</v>
      </c>
    </row>
    <row r="617" spans="1:8" x14ac:dyDescent="0.25">
      <c r="A617" s="83" t="s">
        <v>102</v>
      </c>
      <c r="B617" s="83" t="s">
        <v>103</v>
      </c>
      <c r="C617" s="83" t="s">
        <v>811</v>
      </c>
      <c r="D617" s="83" t="s">
        <v>160</v>
      </c>
      <c r="E617" s="83" t="s">
        <v>1795</v>
      </c>
      <c r="F617" s="83" t="s">
        <v>1577</v>
      </c>
      <c r="G617" s="83" t="s">
        <v>151</v>
      </c>
      <c r="H617" s="83" t="s">
        <v>146</v>
      </c>
    </row>
    <row r="618" spans="1:8" x14ac:dyDescent="0.25">
      <c r="A618" s="83" t="s">
        <v>102</v>
      </c>
      <c r="B618" s="83" t="s">
        <v>103</v>
      </c>
      <c r="C618" s="83" t="s">
        <v>840</v>
      </c>
      <c r="D618" s="83" t="s">
        <v>841</v>
      </c>
      <c r="E618" s="83" t="s">
        <v>1832</v>
      </c>
      <c r="F618" s="83" t="s">
        <v>1833</v>
      </c>
      <c r="G618" s="83" t="s">
        <v>151</v>
      </c>
      <c r="H618" s="83" t="s">
        <v>151</v>
      </c>
    </row>
    <row r="619" spans="1:8" x14ac:dyDescent="0.25">
      <c r="A619" s="83" t="s">
        <v>102</v>
      </c>
      <c r="B619" s="83" t="s">
        <v>103</v>
      </c>
      <c r="C619" s="83" t="s">
        <v>840</v>
      </c>
      <c r="D619" s="83" t="s">
        <v>841</v>
      </c>
      <c r="E619" s="83" t="s">
        <v>1491</v>
      </c>
      <c r="F619" s="83" t="s">
        <v>1492</v>
      </c>
      <c r="G619" s="83" t="s">
        <v>151</v>
      </c>
      <c r="H619" s="83" t="s">
        <v>146</v>
      </c>
    </row>
    <row r="620" spans="1:8" x14ac:dyDescent="0.25">
      <c r="A620" s="83" t="s">
        <v>102</v>
      </c>
      <c r="B620" s="83" t="s">
        <v>103</v>
      </c>
      <c r="C620" s="83" t="s">
        <v>840</v>
      </c>
      <c r="D620" s="83" t="s">
        <v>841</v>
      </c>
      <c r="E620" s="83" t="s">
        <v>1492</v>
      </c>
      <c r="F620" s="83" t="s">
        <v>1834</v>
      </c>
      <c r="G620" s="83" t="s">
        <v>151</v>
      </c>
      <c r="H620" s="83" t="s">
        <v>146</v>
      </c>
    </row>
  </sheetData>
  <autoFilter ref="A1:I620" xr:uid="{00000000-0009-0000-0000-00000F000000}"/>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37"/>
  <sheetViews>
    <sheetView topLeftCell="A4" zoomScale="75" zoomScaleNormal="75" workbookViewId="0">
      <selection activeCell="K46" sqref="K46"/>
    </sheetView>
  </sheetViews>
  <sheetFormatPr defaultColWidth="8.7109375" defaultRowHeight="15" x14ac:dyDescent="0.25"/>
  <cols>
    <col min="1" max="1" width="12.5703125" style="359" customWidth="1"/>
    <col min="2" max="2" width="61" style="359" customWidth="1"/>
    <col min="3" max="3" width="16.42578125" style="359" customWidth="1"/>
    <col min="4" max="4" width="41.5703125" style="359" customWidth="1"/>
    <col min="5" max="5" width="18.85546875" customWidth="1"/>
    <col min="6" max="6" width="10.5703125" customWidth="1"/>
    <col min="7" max="7" width="11.5703125" customWidth="1"/>
    <col min="8" max="8" width="15" customWidth="1"/>
  </cols>
  <sheetData>
    <row r="1" spans="1:9" x14ac:dyDescent="0.25">
      <c r="A1" s="360" t="s">
        <v>1835</v>
      </c>
      <c r="B1" s="361" t="s">
        <v>1836</v>
      </c>
      <c r="C1" s="360"/>
      <c r="D1" s="360"/>
      <c r="E1" s="360"/>
    </row>
    <row r="2" spans="1:9" x14ac:dyDescent="0.25">
      <c r="A2" s="360" t="s">
        <v>1837</v>
      </c>
      <c r="B2" s="361" t="s">
        <v>1838</v>
      </c>
      <c r="C2" s="361"/>
      <c r="D2" s="361"/>
      <c r="E2" s="361"/>
    </row>
    <row r="3" spans="1:9" x14ac:dyDescent="0.25">
      <c r="A3" s="360"/>
      <c r="B3" s="360"/>
      <c r="C3" s="361"/>
      <c r="D3" s="361"/>
      <c r="E3" s="361"/>
      <c r="F3" s="361"/>
    </row>
    <row r="4" spans="1:9" x14ac:dyDescent="0.25">
      <c r="A4" s="360"/>
      <c r="B4" s="360"/>
      <c r="C4" s="361"/>
      <c r="D4" s="361"/>
      <c r="E4" s="361"/>
      <c r="F4" s="361"/>
    </row>
    <row r="5" spans="1:9" x14ac:dyDescent="0.25">
      <c r="A5" s="360"/>
      <c r="B5" s="360"/>
      <c r="C5" s="361"/>
      <c r="D5" s="361"/>
      <c r="E5" s="361"/>
      <c r="F5" s="361"/>
    </row>
    <row r="6" spans="1:9" ht="23.25" customHeight="1" x14ac:dyDescent="0.25">
      <c r="A6" s="392" t="s">
        <v>1839</v>
      </c>
      <c r="B6" s="392"/>
      <c r="C6" s="393" t="s">
        <v>1840</v>
      </c>
      <c r="D6" s="393"/>
      <c r="E6" s="393"/>
      <c r="F6" s="393"/>
      <c r="G6" s="393"/>
      <c r="H6" s="393"/>
      <c r="I6" s="393"/>
    </row>
    <row r="7" spans="1:9" ht="30" x14ac:dyDescent="0.25">
      <c r="A7" s="362" t="s">
        <v>1841</v>
      </c>
      <c r="B7" s="362" t="s">
        <v>1</v>
      </c>
      <c r="C7" s="363" t="s">
        <v>115</v>
      </c>
      <c r="D7" s="363" t="s">
        <v>1</v>
      </c>
      <c r="E7" s="364" t="s">
        <v>1842</v>
      </c>
      <c r="F7" s="364" t="s">
        <v>1843</v>
      </c>
      <c r="G7" s="364" t="s">
        <v>1844</v>
      </c>
      <c r="H7" s="364" t="s">
        <v>1845</v>
      </c>
      <c r="I7" s="364" t="s">
        <v>1846</v>
      </c>
    </row>
    <row r="8" spans="1:9" x14ac:dyDescent="0.25">
      <c r="A8" s="62" t="s">
        <v>1847</v>
      </c>
      <c r="B8" s="15" t="s">
        <v>1848</v>
      </c>
      <c r="C8" s="62" t="s">
        <v>1849</v>
      </c>
      <c r="D8" s="15" t="s">
        <v>1850</v>
      </c>
      <c r="E8" s="15"/>
      <c r="F8" s="15"/>
      <c r="G8" s="15"/>
      <c r="H8" s="15"/>
      <c r="I8" s="15"/>
    </row>
    <row r="9" spans="1:9" x14ac:dyDescent="0.25">
      <c r="A9" s="62" t="s">
        <v>1851</v>
      </c>
      <c r="B9" s="15" t="s">
        <v>1852</v>
      </c>
      <c r="C9" s="62" t="s">
        <v>1853</v>
      </c>
      <c r="D9" s="15" t="s">
        <v>1854</v>
      </c>
      <c r="E9" s="15" t="s">
        <v>1855</v>
      </c>
      <c r="F9" s="15"/>
      <c r="G9" s="15"/>
      <c r="H9" s="15"/>
      <c r="I9" s="15"/>
    </row>
    <row r="10" spans="1:9" x14ac:dyDescent="0.25">
      <c r="A10" s="62" t="s">
        <v>27</v>
      </c>
      <c r="B10" s="15" t="s">
        <v>1856</v>
      </c>
      <c r="C10" s="62" t="s">
        <v>1857</v>
      </c>
      <c r="D10" s="15" t="s">
        <v>1858</v>
      </c>
      <c r="E10" s="15" t="s">
        <v>1859</v>
      </c>
      <c r="F10" s="15" t="s">
        <v>1860</v>
      </c>
      <c r="G10" s="15" t="s">
        <v>1861</v>
      </c>
      <c r="H10" s="15"/>
      <c r="I10" s="15"/>
    </row>
    <row r="11" spans="1:9" x14ac:dyDescent="0.25">
      <c r="A11" s="62" t="s">
        <v>1862</v>
      </c>
      <c r="B11" s="15" t="s">
        <v>1863</v>
      </c>
      <c r="C11" s="62" t="s">
        <v>1149</v>
      </c>
      <c r="D11" s="15" t="s">
        <v>1864</v>
      </c>
      <c r="E11" s="15" t="s">
        <v>1859</v>
      </c>
      <c r="F11" s="15" t="s">
        <v>1865</v>
      </c>
      <c r="G11" s="15" t="s">
        <v>1866</v>
      </c>
      <c r="H11" s="15"/>
      <c r="I11" s="15"/>
    </row>
    <row r="12" spans="1:9" x14ac:dyDescent="0.25">
      <c r="A12" s="62" t="s">
        <v>1206</v>
      </c>
      <c r="B12" s="15" t="s">
        <v>1867</v>
      </c>
      <c r="C12" s="62" t="s">
        <v>1205</v>
      </c>
      <c r="D12" s="15" t="s">
        <v>1868</v>
      </c>
      <c r="E12" s="15" t="s">
        <v>1869</v>
      </c>
      <c r="F12" s="15" t="s">
        <v>1870</v>
      </c>
      <c r="G12" s="15"/>
      <c r="H12" s="15">
        <v>38</v>
      </c>
      <c r="I12" s="15">
        <v>9</v>
      </c>
    </row>
    <row r="13" spans="1:9" x14ac:dyDescent="0.25">
      <c r="A13" s="62" t="s">
        <v>1203</v>
      </c>
      <c r="B13" s="15" t="s">
        <v>1871</v>
      </c>
      <c r="C13" s="62" t="s">
        <v>1205</v>
      </c>
      <c r="D13" s="15" t="s">
        <v>1868</v>
      </c>
      <c r="E13" s="15" t="s">
        <v>1869</v>
      </c>
      <c r="F13" s="15" t="s">
        <v>1870</v>
      </c>
      <c r="G13" s="15"/>
      <c r="H13" s="15">
        <v>38</v>
      </c>
      <c r="I13" s="15">
        <v>9</v>
      </c>
    </row>
    <row r="14" spans="1:9" x14ac:dyDescent="0.25">
      <c r="A14" s="62" t="s">
        <v>1872</v>
      </c>
      <c r="B14" s="15" t="s">
        <v>1873</v>
      </c>
      <c r="C14" s="62" t="s">
        <v>1403</v>
      </c>
      <c r="D14" s="15" t="s">
        <v>1874</v>
      </c>
      <c r="E14" s="15" t="s">
        <v>1875</v>
      </c>
      <c r="F14" s="15"/>
      <c r="G14" s="15" t="s">
        <v>1874</v>
      </c>
      <c r="H14" s="15"/>
      <c r="I14" s="15"/>
    </row>
    <row r="15" spans="1:9" ht="60" x14ac:dyDescent="0.25">
      <c r="A15" s="62" t="s">
        <v>1186</v>
      </c>
      <c r="B15" s="15" t="s">
        <v>1876</v>
      </c>
      <c r="C15" s="62" t="s">
        <v>1877</v>
      </c>
      <c r="D15" s="61" t="s">
        <v>1878</v>
      </c>
      <c r="E15" s="15" t="s">
        <v>1859</v>
      </c>
      <c r="F15" s="15" t="s">
        <v>1879</v>
      </c>
      <c r="G15" s="15"/>
      <c r="H15" s="15"/>
      <c r="I15" s="15"/>
    </row>
    <row r="16" spans="1:9" ht="60" x14ac:dyDescent="0.25">
      <c r="A16" s="62" t="s">
        <v>1880</v>
      </c>
      <c r="B16" s="15" t="s">
        <v>1881</v>
      </c>
      <c r="C16" s="62" t="s">
        <v>1877</v>
      </c>
      <c r="D16" s="61" t="s">
        <v>1878</v>
      </c>
      <c r="E16" s="15" t="s">
        <v>1859</v>
      </c>
      <c r="F16" s="15" t="s">
        <v>1879</v>
      </c>
      <c r="G16" s="15"/>
      <c r="H16" s="15"/>
      <c r="I16" s="15"/>
    </row>
    <row r="17" spans="1:9" x14ac:dyDescent="0.25">
      <c r="A17" s="62" t="s">
        <v>1129</v>
      </c>
      <c r="B17" s="15" t="s">
        <v>1882</v>
      </c>
      <c r="C17" s="62" t="s">
        <v>1403</v>
      </c>
      <c r="D17" s="15" t="s">
        <v>1874</v>
      </c>
      <c r="E17" s="15" t="s">
        <v>1875</v>
      </c>
      <c r="F17" s="15"/>
      <c r="G17" s="15" t="s">
        <v>1874</v>
      </c>
      <c r="H17" s="15"/>
      <c r="I17" s="15"/>
    </row>
    <row r="18" spans="1:9" x14ac:dyDescent="0.25">
      <c r="A18" s="62" t="s">
        <v>1148</v>
      </c>
      <c r="B18" s="15" t="s">
        <v>1883</v>
      </c>
      <c r="C18" s="62" t="s">
        <v>1403</v>
      </c>
      <c r="D18" s="15" t="s">
        <v>1874</v>
      </c>
      <c r="E18" s="15" t="s">
        <v>1875</v>
      </c>
      <c r="F18" s="15"/>
      <c r="G18" s="15" t="s">
        <v>1874</v>
      </c>
      <c r="H18" s="15"/>
      <c r="I18" s="15"/>
    </row>
    <row r="19" spans="1:9" x14ac:dyDescent="0.25">
      <c r="A19" s="62" t="s">
        <v>1884</v>
      </c>
      <c r="B19" s="15" t="s">
        <v>1885</v>
      </c>
      <c r="C19" s="62" t="s">
        <v>1886</v>
      </c>
      <c r="D19" s="15" t="s">
        <v>1887</v>
      </c>
      <c r="E19" s="15" t="s">
        <v>1859</v>
      </c>
      <c r="F19" s="15" t="s">
        <v>1888</v>
      </c>
      <c r="G19" s="15" t="s">
        <v>1889</v>
      </c>
      <c r="H19" s="15"/>
      <c r="I19" s="15"/>
    </row>
    <row r="20" spans="1:9" ht="60" x14ac:dyDescent="0.25">
      <c r="A20" s="62" t="s">
        <v>993</v>
      </c>
      <c r="B20" s="15" t="s">
        <v>1890</v>
      </c>
      <c r="C20" s="62" t="s">
        <v>1877</v>
      </c>
      <c r="D20" s="61" t="s">
        <v>1878</v>
      </c>
      <c r="E20" s="15" t="s">
        <v>1859</v>
      </c>
      <c r="F20" s="15" t="s">
        <v>1879</v>
      </c>
      <c r="G20" s="15"/>
      <c r="H20" s="15"/>
      <c r="I20" s="15"/>
    </row>
    <row r="21" spans="1:9" x14ac:dyDescent="0.25">
      <c r="A21" s="62" t="s">
        <v>579</v>
      </c>
      <c r="B21" s="15" t="s">
        <v>1891</v>
      </c>
      <c r="C21" s="62" t="s">
        <v>1205</v>
      </c>
      <c r="D21" s="15" t="s">
        <v>1868</v>
      </c>
      <c r="E21" s="15" t="s">
        <v>1869</v>
      </c>
      <c r="F21" s="15" t="s">
        <v>1870</v>
      </c>
      <c r="G21" s="15"/>
      <c r="H21" s="15">
        <v>38</v>
      </c>
      <c r="I21" s="15">
        <v>9</v>
      </c>
    </row>
    <row r="22" spans="1:9" ht="300" x14ac:dyDescent="0.25">
      <c r="A22" s="62" t="s">
        <v>1892</v>
      </c>
      <c r="B22" s="15" t="s">
        <v>1893</v>
      </c>
      <c r="C22" s="62" t="s">
        <v>1894</v>
      </c>
      <c r="D22" s="15"/>
      <c r="E22" s="15" t="s">
        <v>1895</v>
      </c>
      <c r="F22" s="61" t="s">
        <v>1896</v>
      </c>
      <c r="G22" s="15"/>
      <c r="H22" s="15">
        <v>76</v>
      </c>
      <c r="I22" s="15">
        <v>38</v>
      </c>
    </row>
    <row r="23" spans="1:9" x14ac:dyDescent="0.25">
      <c r="A23" s="62" t="s">
        <v>927</v>
      </c>
      <c r="B23" s="15" t="s">
        <v>1897</v>
      </c>
      <c r="C23" s="62" t="s">
        <v>1853</v>
      </c>
      <c r="D23" s="15" t="s">
        <v>1854</v>
      </c>
      <c r="E23" s="15" t="s">
        <v>1855</v>
      </c>
      <c r="F23" s="15"/>
      <c r="G23" s="15"/>
      <c r="H23" s="15"/>
      <c r="I23" s="15"/>
    </row>
    <row r="24" spans="1:9" ht="300" x14ac:dyDescent="0.25">
      <c r="A24" s="62" t="s">
        <v>911</v>
      </c>
      <c r="B24" s="15" t="s">
        <v>1898</v>
      </c>
      <c r="C24" s="62" t="s">
        <v>1894</v>
      </c>
      <c r="D24" s="15"/>
      <c r="E24" s="15" t="s">
        <v>1895</v>
      </c>
      <c r="F24" s="61" t="s">
        <v>1896</v>
      </c>
      <c r="G24" s="15"/>
      <c r="H24" s="15">
        <v>76</v>
      </c>
      <c r="I24" s="15">
        <v>38</v>
      </c>
    </row>
    <row r="25" spans="1:9" x14ac:dyDescent="0.25">
      <c r="A25" s="62" t="s">
        <v>1899</v>
      </c>
      <c r="B25" s="15" t="s">
        <v>1900</v>
      </c>
      <c r="C25" s="62" t="s">
        <v>1403</v>
      </c>
      <c r="D25" s="15" t="s">
        <v>1874</v>
      </c>
      <c r="E25" s="15" t="s">
        <v>1875</v>
      </c>
      <c r="F25" s="15"/>
      <c r="G25" s="15" t="s">
        <v>1874</v>
      </c>
      <c r="H25" s="15"/>
      <c r="I25" s="15"/>
    </row>
    <row r="26" spans="1:9" x14ac:dyDescent="0.25">
      <c r="A26" s="62" t="s">
        <v>1901</v>
      </c>
      <c r="B26" s="15" t="s">
        <v>1902</v>
      </c>
      <c r="C26" s="62" t="s">
        <v>1903</v>
      </c>
      <c r="D26" s="15" t="s">
        <v>1904</v>
      </c>
      <c r="E26" s="15" t="s">
        <v>1905</v>
      </c>
      <c r="F26" s="15"/>
      <c r="G26" s="15"/>
      <c r="H26" s="15"/>
      <c r="I26" s="15"/>
    </row>
    <row r="27" spans="1:9" x14ac:dyDescent="0.25">
      <c r="A27" s="62" t="s">
        <v>990</v>
      </c>
      <c r="B27" s="15" t="s">
        <v>1906</v>
      </c>
      <c r="C27" s="62" t="s">
        <v>1205</v>
      </c>
      <c r="D27" s="15" t="s">
        <v>1868</v>
      </c>
      <c r="E27" s="15"/>
      <c r="F27" s="15" t="s">
        <v>1870</v>
      </c>
      <c r="G27" s="15"/>
      <c r="H27" s="15">
        <v>38</v>
      </c>
      <c r="I27" s="15">
        <v>9</v>
      </c>
    </row>
    <row r="28" spans="1:9" x14ac:dyDescent="0.25">
      <c r="A28" s="62" t="s">
        <v>1907</v>
      </c>
      <c r="B28" s="15" t="s">
        <v>1908</v>
      </c>
      <c r="C28" s="62" t="s">
        <v>1205</v>
      </c>
      <c r="D28" s="15" t="s">
        <v>1868</v>
      </c>
      <c r="E28" s="15"/>
      <c r="F28" s="15" t="s">
        <v>1870</v>
      </c>
      <c r="G28" s="15"/>
      <c r="H28" s="15">
        <v>38</v>
      </c>
      <c r="I28" s="15">
        <v>9</v>
      </c>
    </row>
    <row r="29" spans="1:9" ht="60" x14ac:dyDescent="0.25">
      <c r="A29" s="62" t="s">
        <v>1909</v>
      </c>
      <c r="B29" s="15" t="s">
        <v>1910</v>
      </c>
      <c r="C29" s="62" t="s">
        <v>1877</v>
      </c>
      <c r="D29" s="61" t="s">
        <v>1878</v>
      </c>
      <c r="E29" s="15" t="s">
        <v>1859</v>
      </c>
      <c r="F29" s="15" t="s">
        <v>1879</v>
      </c>
      <c r="G29" s="15"/>
      <c r="H29" s="15"/>
      <c r="I29" s="15"/>
    </row>
    <row r="30" spans="1:9" x14ac:dyDescent="0.25">
      <c r="A30" s="62" t="s">
        <v>913</v>
      </c>
      <c r="B30" s="15" t="s">
        <v>1911</v>
      </c>
      <c r="C30" s="62" t="s">
        <v>1403</v>
      </c>
      <c r="D30" s="15" t="s">
        <v>1874</v>
      </c>
      <c r="E30" s="15" t="s">
        <v>1875</v>
      </c>
      <c r="F30" s="15"/>
      <c r="G30" s="15" t="s">
        <v>1874</v>
      </c>
      <c r="H30" s="15"/>
      <c r="I30" s="15"/>
    </row>
    <row r="31" spans="1:9" x14ac:dyDescent="0.25">
      <c r="A31" s="62" t="s">
        <v>1912</v>
      </c>
      <c r="B31" s="15" t="s">
        <v>1913</v>
      </c>
      <c r="C31" s="62" t="s">
        <v>1914</v>
      </c>
      <c r="D31" s="15" t="s">
        <v>1915</v>
      </c>
      <c r="E31" s="15" t="s">
        <v>1916</v>
      </c>
      <c r="F31" s="15"/>
      <c r="G31" s="15"/>
      <c r="H31" s="15"/>
      <c r="I31" s="15"/>
    </row>
    <row r="32" spans="1:9" x14ac:dyDescent="0.25">
      <c r="A32" s="62" t="s">
        <v>925</v>
      </c>
      <c r="B32" s="15" t="s">
        <v>1917</v>
      </c>
      <c r="C32" s="62" t="s">
        <v>1403</v>
      </c>
      <c r="D32" s="15" t="s">
        <v>1874</v>
      </c>
      <c r="E32" s="15" t="s">
        <v>1875</v>
      </c>
      <c r="F32" s="15"/>
      <c r="G32" s="15" t="s">
        <v>1874</v>
      </c>
      <c r="H32" s="15"/>
      <c r="I32" s="15"/>
    </row>
    <row r="33" spans="1:9" x14ac:dyDescent="0.25">
      <c r="A33" s="62" t="s">
        <v>1918</v>
      </c>
      <c r="B33" s="15" t="s">
        <v>1919</v>
      </c>
      <c r="C33" s="62" t="s">
        <v>1403</v>
      </c>
      <c r="D33" s="15" t="s">
        <v>1874</v>
      </c>
      <c r="E33" s="15" t="s">
        <v>1875</v>
      </c>
      <c r="F33" s="15"/>
      <c r="G33" s="15" t="s">
        <v>1874</v>
      </c>
      <c r="H33" s="15"/>
      <c r="I33" s="15"/>
    </row>
    <row r="34" spans="1:9" x14ac:dyDescent="0.25">
      <c r="A34" s="62" t="s">
        <v>1920</v>
      </c>
      <c r="B34" s="15" t="s">
        <v>1921</v>
      </c>
      <c r="C34" s="62" t="s">
        <v>1403</v>
      </c>
      <c r="D34" s="15" t="s">
        <v>1874</v>
      </c>
      <c r="E34" s="15" t="s">
        <v>1875</v>
      </c>
      <c r="F34" s="15"/>
      <c r="G34" s="15" t="s">
        <v>1874</v>
      </c>
      <c r="H34" s="15"/>
      <c r="I34" s="15"/>
    </row>
    <row r="35" spans="1:9" x14ac:dyDescent="0.25">
      <c r="A35" s="62" t="s">
        <v>1922</v>
      </c>
      <c r="B35" s="15" t="s">
        <v>1923</v>
      </c>
      <c r="C35" s="62" t="s">
        <v>1403</v>
      </c>
      <c r="D35" s="15" t="s">
        <v>1874</v>
      </c>
      <c r="E35" s="15" t="s">
        <v>1875</v>
      </c>
      <c r="F35" s="15"/>
      <c r="G35" s="15" t="s">
        <v>1874</v>
      </c>
      <c r="H35" s="15"/>
      <c r="I35" s="15"/>
    </row>
    <row r="36" spans="1:9" x14ac:dyDescent="0.25">
      <c r="A36" s="62" t="s">
        <v>1924</v>
      </c>
      <c r="B36" s="15" t="s">
        <v>1925</v>
      </c>
      <c r="C36" s="62" t="s">
        <v>1403</v>
      </c>
      <c r="D36" s="15" t="s">
        <v>1874</v>
      </c>
      <c r="E36" s="15" t="s">
        <v>1875</v>
      </c>
      <c r="F36" s="15"/>
      <c r="G36" s="15" t="s">
        <v>1874</v>
      </c>
      <c r="H36" s="15"/>
      <c r="I36" s="15"/>
    </row>
    <row r="37" spans="1:9" x14ac:dyDescent="0.25">
      <c r="A37" s="62" t="s">
        <v>1926</v>
      </c>
      <c r="B37" s="15" t="s">
        <v>1927</v>
      </c>
      <c r="C37" s="62" t="s">
        <v>1403</v>
      </c>
      <c r="D37" s="15" t="s">
        <v>1874</v>
      </c>
      <c r="E37" s="15" t="s">
        <v>1875</v>
      </c>
      <c r="F37" s="15"/>
      <c r="G37" s="15" t="s">
        <v>1874</v>
      </c>
      <c r="H37" s="15"/>
      <c r="I37" s="15"/>
    </row>
  </sheetData>
  <autoFilter ref="A7:I37" xr:uid="{00000000-0009-0000-0000-000010000000}"/>
  <mergeCells count="2">
    <mergeCell ref="A6:B6"/>
    <mergeCell ref="C6:I6"/>
  </mergeCells>
  <hyperlinks>
    <hyperlink ref="B1" r:id="rId1" xr:uid="{00000000-0004-0000-1000-000000000000}"/>
    <hyperlink ref="B2" r:id="rId2" xr:uid="{00000000-0004-0000-1000-000001000000}"/>
  </hyperlinks>
  <pageMargins left="0.7" right="0.7" top="0.75" bottom="0.75" header="0.3" footer="0.511811023622047"/>
  <pageSetup paperSize="9" orientation="portrait" horizontalDpi="300" verticalDpi="300"/>
  <headerFooter>
    <oddHeader>&amp;L&amp;12&amp;K0000ffClassification: Limited&amp;1#</oddHeader>
  </headerFooter>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D55"/>
  <sheetViews>
    <sheetView zoomScale="75" zoomScaleNormal="75" workbookViewId="0">
      <selection activeCell="B21" sqref="B21"/>
    </sheetView>
  </sheetViews>
  <sheetFormatPr defaultColWidth="8.5703125" defaultRowHeight="15" x14ac:dyDescent="0.25"/>
  <cols>
    <col min="1" max="1" width="92.28515625" customWidth="1"/>
    <col min="2" max="2" width="18.5703125" customWidth="1"/>
    <col min="3" max="3" width="23.85546875" customWidth="1"/>
  </cols>
  <sheetData>
    <row r="2" spans="1:4" x14ac:dyDescent="0.25">
      <c r="A2" s="365" t="s">
        <v>1928</v>
      </c>
      <c r="B2" s="365" t="s">
        <v>934</v>
      </c>
      <c r="C2" s="82" t="s">
        <v>1174</v>
      </c>
    </row>
    <row r="3" spans="1:4" ht="30" x14ac:dyDescent="0.25">
      <c r="A3" s="366" t="s">
        <v>1929</v>
      </c>
      <c r="B3" s="366" t="s">
        <v>1930</v>
      </c>
      <c r="C3" s="332" t="s">
        <v>1931</v>
      </c>
      <c r="D3" s="57" t="s">
        <v>1932</v>
      </c>
    </row>
    <row r="4" spans="1:4" x14ac:dyDescent="0.25">
      <c r="A4" s="366" t="s">
        <v>1933</v>
      </c>
      <c r="C4" s="367">
        <v>45020</v>
      </c>
    </row>
    <row r="5" spans="1:4" x14ac:dyDescent="0.25">
      <c r="A5" s="366" t="s">
        <v>1934</v>
      </c>
      <c r="C5" s="332" t="s">
        <v>1935</v>
      </c>
    </row>
    <row r="6" spans="1:4" x14ac:dyDescent="0.25">
      <c r="A6" s="366" t="s">
        <v>1936</v>
      </c>
      <c r="C6" s="332" t="s">
        <v>1937</v>
      </c>
    </row>
    <row r="7" spans="1:4" x14ac:dyDescent="0.25">
      <c r="A7" s="366" t="s">
        <v>1938</v>
      </c>
      <c r="C7" s="332" t="s">
        <v>1939</v>
      </c>
    </row>
    <row r="8" spans="1:4" x14ac:dyDescent="0.25">
      <c r="A8" s="366"/>
      <c r="B8" s="366"/>
      <c r="C8" s="332"/>
    </row>
    <row r="9" spans="1:4" x14ac:dyDescent="0.25">
      <c r="A9" s="365" t="s">
        <v>1940</v>
      </c>
      <c r="B9" s="365"/>
      <c r="C9" s="82" t="s">
        <v>1941</v>
      </c>
    </row>
    <row r="10" spans="1:4" x14ac:dyDescent="0.25">
      <c r="A10" s="366" t="s">
        <v>1929</v>
      </c>
      <c r="B10" s="366"/>
      <c r="C10" s="368"/>
    </row>
    <row r="11" spans="1:4" x14ac:dyDescent="0.25">
      <c r="A11" s="366" t="s">
        <v>1933</v>
      </c>
      <c r="B11" s="366"/>
      <c r="C11" s="332"/>
    </row>
    <row r="12" spans="1:4" x14ac:dyDescent="0.25">
      <c r="A12" s="366" t="s">
        <v>1934</v>
      </c>
      <c r="B12" s="366"/>
      <c r="C12" s="332"/>
    </row>
    <row r="13" spans="1:4" x14ac:dyDescent="0.25">
      <c r="A13" s="366" t="s">
        <v>1936</v>
      </c>
      <c r="C13" s="332"/>
    </row>
    <row r="14" spans="1:4" x14ac:dyDescent="0.25">
      <c r="A14" s="366" t="s">
        <v>1938</v>
      </c>
      <c r="C14" s="332"/>
    </row>
    <row r="15" spans="1:4" x14ac:dyDescent="0.25">
      <c r="A15" s="366"/>
      <c r="B15" s="366"/>
      <c r="C15" s="332"/>
    </row>
    <row r="16" spans="1:4" x14ac:dyDescent="0.25">
      <c r="A16" s="365" t="s">
        <v>1942</v>
      </c>
      <c r="B16" s="365"/>
      <c r="C16" s="82"/>
    </row>
    <row r="17" spans="1:3" x14ac:dyDescent="0.25">
      <c r="A17" s="366" t="s">
        <v>1943</v>
      </c>
      <c r="B17" s="366"/>
      <c r="C17" s="332" t="s">
        <v>1944</v>
      </c>
    </row>
    <row r="18" spans="1:3" x14ac:dyDescent="0.25">
      <c r="A18" s="366" t="s">
        <v>1945</v>
      </c>
      <c r="B18" s="366"/>
      <c r="C18" s="332" t="s">
        <v>1939</v>
      </c>
    </row>
    <row r="19" spans="1:3" x14ac:dyDescent="0.25">
      <c r="A19" s="366" t="s">
        <v>1946</v>
      </c>
      <c r="B19" s="366"/>
      <c r="C19" s="332" t="s">
        <v>1939</v>
      </c>
    </row>
    <row r="20" spans="1:3" x14ac:dyDescent="0.25">
      <c r="A20" s="366" t="s">
        <v>1947</v>
      </c>
      <c r="B20" s="366"/>
      <c r="C20" s="332" t="s">
        <v>1939</v>
      </c>
    </row>
    <row r="21" spans="1:3" x14ac:dyDescent="0.25">
      <c r="A21" s="366" t="s">
        <v>1948</v>
      </c>
      <c r="B21" s="366"/>
      <c r="C21" s="332" t="s">
        <v>1949</v>
      </c>
    </row>
    <row r="22" spans="1:3" x14ac:dyDescent="0.25">
      <c r="A22" s="366" t="s">
        <v>1950</v>
      </c>
      <c r="B22" s="366"/>
      <c r="C22" s="332" t="s">
        <v>1951</v>
      </c>
    </row>
    <row r="23" spans="1:3" x14ac:dyDescent="0.25">
      <c r="A23" s="366"/>
      <c r="B23" s="366"/>
      <c r="C23" s="332"/>
    </row>
    <row r="24" spans="1:3" x14ac:dyDescent="0.25">
      <c r="A24" s="365" t="s">
        <v>1952</v>
      </c>
      <c r="B24" s="365"/>
      <c r="C24" s="82"/>
    </row>
    <row r="25" spans="1:3" x14ac:dyDescent="0.25">
      <c r="A25" s="366" t="s">
        <v>1953</v>
      </c>
      <c r="B25" s="366"/>
      <c r="C25" s="332"/>
    </row>
    <row r="26" spans="1:3" x14ac:dyDescent="0.25">
      <c r="A26" s="366" t="s">
        <v>1954</v>
      </c>
      <c r="B26" s="366"/>
      <c r="C26" s="332"/>
    </row>
    <row r="27" spans="1:3" ht="30" x14ac:dyDescent="0.25">
      <c r="A27" s="366" t="s">
        <v>1955</v>
      </c>
      <c r="B27" s="366"/>
      <c r="C27" s="332"/>
    </row>
    <row r="28" spans="1:3" ht="30" x14ac:dyDescent="0.25">
      <c r="A28" s="366" t="s">
        <v>1956</v>
      </c>
      <c r="B28" s="366"/>
      <c r="C28" s="332"/>
    </row>
    <row r="29" spans="1:3" x14ac:dyDescent="0.25">
      <c r="A29" s="366" t="s">
        <v>1957</v>
      </c>
      <c r="B29" s="366"/>
      <c r="C29" s="332"/>
    </row>
    <row r="30" spans="1:3" x14ac:dyDescent="0.25">
      <c r="A30" s="366" t="s">
        <v>1958</v>
      </c>
      <c r="B30" s="366"/>
      <c r="C30" s="332"/>
    </row>
    <row r="31" spans="1:3" x14ac:dyDescent="0.25">
      <c r="A31" s="366" t="s">
        <v>1959</v>
      </c>
      <c r="B31" s="366"/>
      <c r="C31" s="332"/>
    </row>
    <row r="32" spans="1:3" x14ac:dyDescent="0.25">
      <c r="A32" s="366" t="s">
        <v>1960</v>
      </c>
      <c r="B32" s="366"/>
      <c r="C32" s="332"/>
    </row>
    <row r="33" spans="1:3" x14ac:dyDescent="0.25">
      <c r="A33" s="366" t="s">
        <v>1961</v>
      </c>
      <c r="B33" s="366"/>
      <c r="C33" s="332"/>
    </row>
    <row r="34" spans="1:3" x14ac:dyDescent="0.25">
      <c r="A34" s="366" t="s">
        <v>1962</v>
      </c>
      <c r="B34" s="366"/>
      <c r="C34" s="332"/>
    </row>
    <row r="35" spans="1:3" x14ac:dyDescent="0.25">
      <c r="A35" s="366"/>
      <c r="B35" s="366"/>
      <c r="C35" s="332"/>
    </row>
    <row r="36" spans="1:3" x14ac:dyDescent="0.25">
      <c r="A36" s="365" t="s">
        <v>1963</v>
      </c>
      <c r="B36" s="365" t="s">
        <v>934</v>
      </c>
      <c r="C36" s="82" t="s">
        <v>1174</v>
      </c>
    </row>
    <row r="37" spans="1:3" ht="30" x14ac:dyDescent="0.25">
      <c r="A37" s="366" t="s">
        <v>1964</v>
      </c>
      <c r="B37" s="366"/>
      <c r="C37" s="332"/>
    </row>
    <row r="38" spans="1:3" ht="30" x14ac:dyDescent="0.25">
      <c r="A38" s="366" t="s">
        <v>1965</v>
      </c>
      <c r="B38" s="366"/>
      <c r="C38" s="332"/>
    </row>
    <row r="39" spans="1:3" x14ac:dyDescent="0.25">
      <c r="A39" s="366" t="s">
        <v>1966</v>
      </c>
      <c r="B39" s="366"/>
      <c r="C39" s="332"/>
    </row>
    <row r="40" spans="1:3" x14ac:dyDescent="0.25">
      <c r="A40" s="366" t="s">
        <v>1957</v>
      </c>
      <c r="B40" s="366"/>
      <c r="C40" s="332"/>
    </row>
    <row r="41" spans="1:3" x14ac:dyDescent="0.25">
      <c r="A41" s="366" t="s">
        <v>1967</v>
      </c>
      <c r="B41" s="366"/>
      <c r="C41" s="332"/>
    </row>
    <row r="42" spans="1:3" x14ac:dyDescent="0.25">
      <c r="A42" s="366" t="s">
        <v>1968</v>
      </c>
      <c r="B42" s="366"/>
      <c r="C42" s="332"/>
    </row>
    <row r="43" spans="1:3" x14ac:dyDescent="0.25">
      <c r="A43" s="366" t="s">
        <v>1969</v>
      </c>
      <c r="B43" s="366"/>
      <c r="C43" s="332"/>
    </row>
    <row r="44" spans="1:3" x14ac:dyDescent="0.25">
      <c r="A44" s="366" t="s">
        <v>1970</v>
      </c>
      <c r="B44" s="366"/>
      <c r="C44" s="332"/>
    </row>
    <row r="45" spans="1:3" x14ac:dyDescent="0.25">
      <c r="A45" s="366" t="s">
        <v>1971</v>
      </c>
      <c r="B45" s="366"/>
      <c r="C45" s="332"/>
    </row>
    <row r="46" spans="1:3" x14ac:dyDescent="0.25">
      <c r="A46" s="366" t="s">
        <v>1972</v>
      </c>
      <c r="B46" s="366"/>
      <c r="C46" s="332"/>
    </row>
    <row r="47" spans="1:3" x14ac:dyDescent="0.25">
      <c r="A47" s="366" t="s">
        <v>1973</v>
      </c>
      <c r="B47" s="366"/>
      <c r="C47" s="332"/>
    </row>
    <row r="48" spans="1:3" x14ac:dyDescent="0.25">
      <c r="A48" s="366" t="s">
        <v>1974</v>
      </c>
      <c r="B48" s="366"/>
      <c r="C48" s="332"/>
    </row>
    <row r="49" spans="1:3" x14ac:dyDescent="0.25">
      <c r="A49" s="366"/>
      <c r="B49" s="366"/>
      <c r="C49" s="332"/>
    </row>
    <row r="50" spans="1:3" x14ac:dyDescent="0.25">
      <c r="A50" s="365" t="s">
        <v>1975</v>
      </c>
      <c r="B50" s="365" t="s">
        <v>934</v>
      </c>
      <c r="C50" s="82" t="s">
        <v>1174</v>
      </c>
    </row>
    <row r="51" spans="1:3" x14ac:dyDescent="0.25">
      <c r="A51" s="366" t="s">
        <v>1976</v>
      </c>
      <c r="B51" s="366"/>
      <c r="C51" s="332"/>
    </row>
    <row r="52" spans="1:3" x14ac:dyDescent="0.25">
      <c r="A52" s="366" t="s">
        <v>1977</v>
      </c>
      <c r="B52" s="366"/>
      <c r="C52" s="332"/>
    </row>
    <row r="53" spans="1:3" x14ac:dyDescent="0.25">
      <c r="A53" s="366" t="s">
        <v>1978</v>
      </c>
      <c r="B53" s="366"/>
      <c r="C53" s="332"/>
    </row>
    <row r="54" spans="1:3" x14ac:dyDescent="0.25">
      <c r="A54" s="366" t="s">
        <v>1979</v>
      </c>
      <c r="B54" s="366"/>
      <c r="C54" s="332"/>
    </row>
    <row r="55" spans="1:3" x14ac:dyDescent="0.25">
      <c r="A55" s="366" t="s">
        <v>1980</v>
      </c>
      <c r="B55" s="366"/>
      <c r="C55" s="332"/>
    </row>
  </sheetData>
  <hyperlinks>
    <hyperlink ref="D3" r:id="rId1" xr:uid="{00000000-0004-0000-1100-000000000000}"/>
  </hyperlinks>
  <pageMargins left="0.7" right="0.7" top="0.75" bottom="0.75" header="0.3" footer="0.511811023622047"/>
  <pageSetup paperSize="9" orientation="portrait" horizontalDpi="300" verticalDpi="300"/>
  <headerFooter>
    <oddHeader>&amp;L&amp;12&amp;K0000ffClassification: Limited&amp;1#</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33"/>
  <sheetViews>
    <sheetView zoomScale="130" zoomScaleNormal="130" workbookViewId="0">
      <selection activeCell="G23" sqref="G23"/>
    </sheetView>
  </sheetViews>
  <sheetFormatPr defaultColWidth="11.5703125" defaultRowHeight="15" x14ac:dyDescent="0.25"/>
  <cols>
    <col min="1" max="1" width="44.7109375" customWidth="1"/>
    <col min="2" max="2" width="16" customWidth="1"/>
    <col min="7" max="7" width="37.5703125" customWidth="1"/>
  </cols>
  <sheetData>
    <row r="1" spans="1:8" x14ac:dyDescent="0.25">
      <c r="A1" t="s">
        <v>1981</v>
      </c>
      <c r="B1" t="s">
        <v>1982</v>
      </c>
    </row>
    <row r="2" spans="1:8" x14ac:dyDescent="0.25">
      <c r="A2" t="s">
        <v>1984</v>
      </c>
      <c r="B2">
        <v>18</v>
      </c>
    </row>
    <row r="3" spans="1:8" x14ac:dyDescent="0.25">
      <c r="A3" t="s">
        <v>1985</v>
      </c>
      <c r="B3">
        <v>13</v>
      </c>
      <c r="G3" t="s">
        <v>1984</v>
      </c>
      <c r="H3">
        <v>10</v>
      </c>
    </row>
    <row r="4" spans="1:8" x14ac:dyDescent="0.25">
      <c r="A4" t="s">
        <v>1986</v>
      </c>
      <c r="B4">
        <v>16</v>
      </c>
      <c r="G4" t="s">
        <v>1983</v>
      </c>
      <c r="H4">
        <v>22</v>
      </c>
    </row>
    <row r="5" spans="1:8" x14ac:dyDescent="0.25">
      <c r="A5" t="s">
        <v>1983</v>
      </c>
      <c r="B5">
        <v>30</v>
      </c>
      <c r="G5" t="s">
        <v>1989</v>
      </c>
      <c r="H5">
        <v>15</v>
      </c>
    </row>
    <row r="6" spans="1:8" x14ac:dyDescent="0.25">
      <c r="A6" t="s">
        <v>1987</v>
      </c>
      <c r="B6">
        <v>25</v>
      </c>
      <c r="G6" t="s">
        <v>1991</v>
      </c>
      <c r="H6">
        <v>10</v>
      </c>
    </row>
    <row r="7" spans="1:8" x14ac:dyDescent="0.25">
      <c r="A7" t="s">
        <v>1988</v>
      </c>
      <c r="B7">
        <v>28</v>
      </c>
      <c r="G7" t="s">
        <v>1994</v>
      </c>
      <c r="H7">
        <v>10</v>
      </c>
    </row>
    <row r="8" spans="1:8" x14ac:dyDescent="0.25">
      <c r="A8" t="s">
        <v>1989</v>
      </c>
      <c r="B8">
        <v>23</v>
      </c>
      <c r="G8" t="s">
        <v>1997</v>
      </c>
      <c r="H8">
        <v>43</v>
      </c>
    </row>
    <row r="9" spans="1:8" x14ac:dyDescent="0.25">
      <c r="A9" t="s">
        <v>1990</v>
      </c>
      <c r="B9">
        <v>18</v>
      </c>
      <c r="G9" t="s">
        <v>2000</v>
      </c>
      <c r="H9">
        <v>31</v>
      </c>
    </row>
    <row r="10" spans="1:8" x14ac:dyDescent="0.25">
      <c r="A10" t="s">
        <v>1991</v>
      </c>
      <c r="B10">
        <v>18</v>
      </c>
      <c r="G10" t="s">
        <v>2003</v>
      </c>
      <c r="H10">
        <v>26</v>
      </c>
    </row>
    <row r="11" spans="1:8" x14ac:dyDescent="0.25">
      <c r="A11" t="s">
        <v>1992</v>
      </c>
      <c r="B11">
        <v>13</v>
      </c>
      <c r="G11" t="s">
        <v>2007</v>
      </c>
      <c r="H11">
        <v>13</v>
      </c>
    </row>
    <row r="12" spans="1:8" x14ac:dyDescent="0.25">
      <c r="A12" t="s">
        <v>1993</v>
      </c>
      <c r="B12">
        <v>16</v>
      </c>
      <c r="G12" t="s">
        <v>2010</v>
      </c>
      <c r="H12">
        <v>31</v>
      </c>
    </row>
    <row r="13" spans="1:8" x14ac:dyDescent="0.25">
      <c r="A13" t="s">
        <v>1994</v>
      </c>
      <c r="B13">
        <v>18</v>
      </c>
      <c r="G13" t="s">
        <v>2005</v>
      </c>
      <c r="H13">
        <v>23</v>
      </c>
    </row>
    <row r="14" spans="1:8" x14ac:dyDescent="0.25">
      <c r="A14" t="s">
        <v>1995</v>
      </c>
      <c r="B14">
        <v>13</v>
      </c>
    </row>
    <row r="15" spans="1:8" x14ac:dyDescent="0.25">
      <c r="A15" t="s">
        <v>1996</v>
      </c>
      <c r="B15">
        <v>16</v>
      </c>
    </row>
    <row r="16" spans="1:8" x14ac:dyDescent="0.25">
      <c r="A16" t="s">
        <v>1997</v>
      </c>
      <c r="B16">
        <v>56</v>
      </c>
    </row>
    <row r="17" spans="1:2" x14ac:dyDescent="0.25">
      <c r="A17" t="s">
        <v>1998</v>
      </c>
      <c r="B17">
        <v>46</v>
      </c>
    </row>
    <row r="18" spans="1:2" x14ac:dyDescent="0.25">
      <c r="A18" t="s">
        <v>1999</v>
      </c>
      <c r="B18">
        <v>49</v>
      </c>
    </row>
    <row r="19" spans="1:2" x14ac:dyDescent="0.25">
      <c r="A19" t="s">
        <v>2000</v>
      </c>
      <c r="B19">
        <v>40</v>
      </c>
    </row>
    <row r="20" spans="1:2" x14ac:dyDescent="0.25">
      <c r="A20" t="s">
        <v>2001</v>
      </c>
      <c r="B20">
        <v>34</v>
      </c>
    </row>
    <row r="21" spans="1:2" x14ac:dyDescent="0.25">
      <c r="A21" t="s">
        <v>2002</v>
      </c>
      <c r="B21">
        <v>37</v>
      </c>
    </row>
    <row r="22" spans="1:2" x14ac:dyDescent="0.25">
      <c r="A22" t="s">
        <v>2003</v>
      </c>
      <c r="B22">
        <v>38</v>
      </c>
    </row>
    <row r="23" spans="1:2" x14ac:dyDescent="0.25">
      <c r="A23" t="s">
        <v>2004</v>
      </c>
      <c r="B23">
        <v>29</v>
      </c>
    </row>
    <row r="24" spans="1:2" x14ac:dyDescent="0.25">
      <c r="A24" t="s">
        <v>2006</v>
      </c>
      <c r="B24">
        <v>32</v>
      </c>
    </row>
    <row r="25" spans="1:2" x14ac:dyDescent="0.25">
      <c r="A25" t="s">
        <v>2007</v>
      </c>
      <c r="B25">
        <v>21</v>
      </c>
    </row>
    <row r="26" spans="1:2" x14ac:dyDescent="0.25">
      <c r="A26" t="s">
        <v>2008</v>
      </c>
      <c r="B26">
        <v>16</v>
      </c>
    </row>
    <row r="27" spans="1:2" x14ac:dyDescent="0.25">
      <c r="A27" t="s">
        <v>2009</v>
      </c>
      <c r="B27">
        <v>19</v>
      </c>
    </row>
    <row r="28" spans="1:2" x14ac:dyDescent="0.25">
      <c r="A28" t="s">
        <v>2010</v>
      </c>
      <c r="B28">
        <v>59</v>
      </c>
    </row>
    <row r="29" spans="1:2" x14ac:dyDescent="0.25">
      <c r="A29" t="s">
        <v>2011</v>
      </c>
      <c r="B29">
        <v>34</v>
      </c>
    </row>
    <row r="30" spans="1:2" x14ac:dyDescent="0.25">
      <c r="A30" t="s">
        <v>2012</v>
      </c>
      <c r="B30">
        <v>37</v>
      </c>
    </row>
    <row r="31" spans="1:2" x14ac:dyDescent="0.25">
      <c r="A31" t="s">
        <v>2005</v>
      </c>
      <c r="B31">
        <v>36</v>
      </c>
    </row>
    <row r="32" spans="1:2" x14ac:dyDescent="0.25">
      <c r="A32" t="s">
        <v>2013</v>
      </c>
      <c r="B32">
        <v>26</v>
      </c>
    </row>
    <row r="33" spans="1:2" x14ac:dyDescent="0.25">
      <c r="A33" t="s">
        <v>2014</v>
      </c>
      <c r="B33">
        <v>29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44"/>
  <sheetViews>
    <sheetView showGridLines="0" zoomScale="75" zoomScaleNormal="75" workbookViewId="0">
      <selection activeCell="N44" sqref="N44"/>
    </sheetView>
  </sheetViews>
  <sheetFormatPr defaultColWidth="0" defaultRowHeight="15" zeroHeight="1" x14ac:dyDescent="0.25"/>
  <cols>
    <col min="1" max="29" width="8.7109375" customWidth="1"/>
    <col min="30" max="16384" width="8.7109375"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sheetData>
  <sheetProtection sheet="1" objects="1" scenarios="1" selectLockedCells="1" selectUnlockedCells="1"/>
  <pageMargins left="0.7" right="0.7" top="0.75" bottom="0.75" header="0.3" footer="0.511811023622047"/>
  <pageSetup paperSize="9" orientation="portrait" horizontalDpi="300" verticalDpi="300"/>
  <headerFooter>
    <oddHeader>&amp;L&amp;12&amp;K0000ffClassification: Limited&amp;1#</oddHead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3F8EB-1E39-4D67-987B-7DC4C64CFD2B}">
  <dimension ref="A1:L235"/>
  <sheetViews>
    <sheetView workbookViewId="0">
      <selection activeCell="K3" sqref="K3:L15"/>
    </sheetView>
  </sheetViews>
  <sheetFormatPr defaultRowHeight="15" x14ac:dyDescent="0.25"/>
  <cols>
    <col min="1" max="1" width="37.5703125" customWidth="1"/>
    <col min="2" max="2" width="47.85546875" bestFit="1" customWidth="1"/>
    <col min="11" max="11" width="41.7109375" bestFit="1" customWidth="1"/>
    <col min="12" max="12" width="21.140625" bestFit="1" customWidth="1"/>
  </cols>
  <sheetData>
    <row r="1" spans="1:12" x14ac:dyDescent="0.25">
      <c r="A1" t="s">
        <v>2015</v>
      </c>
      <c r="B1" t="s">
        <v>2016</v>
      </c>
    </row>
    <row r="2" spans="1:12" x14ac:dyDescent="0.25">
      <c r="A2" t="s">
        <v>1983</v>
      </c>
      <c r="B2" t="s">
        <v>236</v>
      </c>
    </row>
    <row r="3" spans="1:12" x14ac:dyDescent="0.25">
      <c r="A3" t="s">
        <v>1983</v>
      </c>
      <c r="B3" t="s">
        <v>168</v>
      </c>
      <c r="K3" s="394" t="s">
        <v>2018</v>
      </c>
      <c r="L3" t="s">
        <v>2017</v>
      </c>
    </row>
    <row r="4" spans="1:12" x14ac:dyDescent="0.25">
      <c r="A4" t="s">
        <v>1983</v>
      </c>
      <c r="B4" t="s">
        <v>164</v>
      </c>
      <c r="K4" s="360" t="s">
        <v>1984</v>
      </c>
      <c r="L4" s="395">
        <v>10</v>
      </c>
    </row>
    <row r="5" spans="1:12" x14ac:dyDescent="0.25">
      <c r="A5" t="s">
        <v>1983</v>
      </c>
      <c r="B5" t="s">
        <v>160</v>
      </c>
      <c r="K5" s="360" t="s">
        <v>1983</v>
      </c>
      <c r="L5" s="395">
        <v>22</v>
      </c>
    </row>
    <row r="6" spans="1:12" x14ac:dyDescent="0.25">
      <c r="A6" t="s">
        <v>1983</v>
      </c>
      <c r="B6" t="s">
        <v>143</v>
      </c>
      <c r="K6" s="360" t="s">
        <v>1989</v>
      </c>
      <c r="L6" s="395">
        <v>15</v>
      </c>
    </row>
    <row r="7" spans="1:12" x14ac:dyDescent="0.25">
      <c r="A7" t="s">
        <v>1983</v>
      </c>
      <c r="B7" t="s">
        <v>175</v>
      </c>
      <c r="K7" s="360" t="s">
        <v>1991</v>
      </c>
      <c r="L7" s="395">
        <v>10</v>
      </c>
    </row>
    <row r="8" spans="1:12" x14ac:dyDescent="0.25">
      <c r="A8" t="s">
        <v>1983</v>
      </c>
      <c r="B8" t="s">
        <v>172</v>
      </c>
      <c r="K8" s="360" t="s">
        <v>1994</v>
      </c>
      <c r="L8" s="395">
        <v>10</v>
      </c>
    </row>
    <row r="9" spans="1:12" x14ac:dyDescent="0.25">
      <c r="A9" t="s">
        <v>1983</v>
      </c>
      <c r="B9" t="s">
        <v>208</v>
      </c>
      <c r="K9" s="360" t="s">
        <v>1997</v>
      </c>
      <c r="L9" s="395">
        <v>43</v>
      </c>
    </row>
    <row r="10" spans="1:12" x14ac:dyDescent="0.25">
      <c r="A10" t="s">
        <v>1983</v>
      </c>
      <c r="B10" t="s">
        <v>240</v>
      </c>
      <c r="K10" s="360" t="s">
        <v>2000</v>
      </c>
      <c r="L10" s="395">
        <v>31</v>
      </c>
    </row>
    <row r="11" spans="1:12" x14ac:dyDescent="0.25">
      <c r="A11" t="s">
        <v>1983</v>
      </c>
      <c r="B11" t="s">
        <v>230</v>
      </c>
      <c r="K11" s="360" t="s">
        <v>2003</v>
      </c>
      <c r="L11" s="395">
        <v>26</v>
      </c>
    </row>
    <row r="12" spans="1:12" x14ac:dyDescent="0.25">
      <c r="A12" t="s">
        <v>1983</v>
      </c>
      <c r="B12" t="s">
        <v>233</v>
      </c>
      <c r="K12" s="360" t="s">
        <v>2007</v>
      </c>
      <c r="L12" s="395">
        <v>13</v>
      </c>
    </row>
    <row r="13" spans="1:12" x14ac:dyDescent="0.25">
      <c r="A13" t="s">
        <v>1983</v>
      </c>
      <c r="B13" t="s">
        <v>28</v>
      </c>
      <c r="K13" s="360" t="s">
        <v>2010</v>
      </c>
      <c r="L13" s="395">
        <v>31</v>
      </c>
    </row>
    <row r="14" spans="1:12" x14ac:dyDescent="0.25">
      <c r="A14" t="s">
        <v>1983</v>
      </c>
      <c r="B14" t="s">
        <v>245</v>
      </c>
      <c r="K14" s="360" t="s">
        <v>2005</v>
      </c>
      <c r="L14" s="395">
        <v>23</v>
      </c>
    </row>
    <row r="15" spans="1:12" x14ac:dyDescent="0.25">
      <c r="A15" t="s">
        <v>1983</v>
      </c>
      <c r="B15" t="s">
        <v>212</v>
      </c>
      <c r="K15" s="360" t="s">
        <v>2019</v>
      </c>
      <c r="L15" s="395">
        <v>234</v>
      </c>
    </row>
    <row r="16" spans="1:12" x14ac:dyDescent="0.25">
      <c r="A16" t="s">
        <v>1983</v>
      </c>
      <c r="B16" t="s">
        <v>192</v>
      </c>
    </row>
    <row r="17" spans="1:2" x14ac:dyDescent="0.25">
      <c r="A17" t="s">
        <v>1983</v>
      </c>
      <c r="B17" t="s">
        <v>215</v>
      </c>
    </row>
    <row r="18" spans="1:2" x14ac:dyDescent="0.25">
      <c r="A18" t="s">
        <v>1983</v>
      </c>
      <c r="B18" t="s">
        <v>219</v>
      </c>
    </row>
    <row r="19" spans="1:2" x14ac:dyDescent="0.25">
      <c r="A19" t="s">
        <v>1983</v>
      </c>
      <c r="B19" t="s">
        <v>148</v>
      </c>
    </row>
    <row r="20" spans="1:2" x14ac:dyDescent="0.25">
      <c r="A20" t="s">
        <v>1983</v>
      </c>
      <c r="B20" t="s">
        <v>87</v>
      </c>
    </row>
    <row r="21" spans="1:2" x14ac:dyDescent="0.25">
      <c r="A21" t="s">
        <v>1983</v>
      </c>
      <c r="B21" t="s">
        <v>222</v>
      </c>
    </row>
    <row r="22" spans="1:2" x14ac:dyDescent="0.25">
      <c r="A22" t="s">
        <v>1983</v>
      </c>
      <c r="B22" t="s">
        <v>248</v>
      </c>
    </row>
    <row r="23" spans="1:2" x14ac:dyDescent="0.25">
      <c r="A23" t="s">
        <v>1983</v>
      </c>
      <c r="B23" t="s">
        <v>226</v>
      </c>
    </row>
    <row r="24" spans="1:2" x14ac:dyDescent="0.25">
      <c r="A24" t="s">
        <v>2005</v>
      </c>
      <c r="B24" t="s">
        <v>844</v>
      </c>
    </row>
    <row r="25" spans="1:2" x14ac:dyDescent="0.25">
      <c r="A25" t="s">
        <v>2005</v>
      </c>
      <c r="B25" t="s">
        <v>168</v>
      </c>
    </row>
    <row r="26" spans="1:2" x14ac:dyDescent="0.25">
      <c r="A26" t="s">
        <v>2005</v>
      </c>
      <c r="B26" t="s">
        <v>164</v>
      </c>
    </row>
    <row r="27" spans="1:2" x14ac:dyDescent="0.25">
      <c r="A27" t="s">
        <v>2005</v>
      </c>
      <c r="B27" t="s">
        <v>160</v>
      </c>
    </row>
    <row r="28" spans="1:2" x14ac:dyDescent="0.25">
      <c r="A28" t="s">
        <v>2005</v>
      </c>
      <c r="B28" t="s">
        <v>294</v>
      </c>
    </row>
    <row r="29" spans="1:2" x14ac:dyDescent="0.25">
      <c r="A29" t="s">
        <v>2005</v>
      </c>
      <c r="B29" t="s">
        <v>858</v>
      </c>
    </row>
    <row r="30" spans="1:2" x14ac:dyDescent="0.25">
      <c r="A30" t="s">
        <v>2005</v>
      </c>
      <c r="B30" t="s">
        <v>143</v>
      </c>
    </row>
    <row r="31" spans="1:2" x14ac:dyDescent="0.25">
      <c r="A31" t="s">
        <v>2005</v>
      </c>
      <c r="B31" t="s">
        <v>852</v>
      </c>
    </row>
    <row r="32" spans="1:2" x14ac:dyDescent="0.25">
      <c r="A32" t="s">
        <v>2005</v>
      </c>
      <c r="B32" t="s">
        <v>862</v>
      </c>
    </row>
    <row r="33" spans="1:2" x14ac:dyDescent="0.25">
      <c r="A33" t="s">
        <v>2005</v>
      </c>
      <c r="B33" t="s">
        <v>833</v>
      </c>
    </row>
    <row r="34" spans="1:2" x14ac:dyDescent="0.25">
      <c r="A34" t="s">
        <v>2005</v>
      </c>
      <c r="B34" t="s">
        <v>245</v>
      </c>
    </row>
    <row r="35" spans="1:2" x14ac:dyDescent="0.25">
      <c r="A35" t="s">
        <v>2005</v>
      </c>
      <c r="B35" t="s">
        <v>175</v>
      </c>
    </row>
    <row r="36" spans="1:2" x14ac:dyDescent="0.25">
      <c r="A36" t="s">
        <v>2005</v>
      </c>
      <c r="B36" t="s">
        <v>172</v>
      </c>
    </row>
    <row r="37" spans="1:2" x14ac:dyDescent="0.25">
      <c r="A37" t="s">
        <v>2005</v>
      </c>
      <c r="B37" t="s">
        <v>192</v>
      </c>
    </row>
    <row r="38" spans="1:2" x14ac:dyDescent="0.25">
      <c r="A38" t="s">
        <v>2005</v>
      </c>
      <c r="B38" t="s">
        <v>868</v>
      </c>
    </row>
    <row r="39" spans="1:2" x14ac:dyDescent="0.25">
      <c r="A39" t="s">
        <v>2005</v>
      </c>
      <c r="B39" t="s">
        <v>848</v>
      </c>
    </row>
    <row r="40" spans="1:2" x14ac:dyDescent="0.25">
      <c r="A40" t="s">
        <v>2005</v>
      </c>
      <c r="B40" t="s">
        <v>148</v>
      </c>
    </row>
    <row r="41" spans="1:2" x14ac:dyDescent="0.25">
      <c r="A41" t="s">
        <v>2005</v>
      </c>
      <c r="B41" t="s">
        <v>222</v>
      </c>
    </row>
    <row r="42" spans="1:2" x14ac:dyDescent="0.25">
      <c r="A42" t="s">
        <v>2005</v>
      </c>
      <c r="B42" t="s">
        <v>841</v>
      </c>
    </row>
    <row r="43" spans="1:2" x14ac:dyDescent="0.25">
      <c r="A43" t="s">
        <v>2005</v>
      </c>
      <c r="B43" t="s">
        <v>837</v>
      </c>
    </row>
    <row r="44" spans="1:2" x14ac:dyDescent="0.25">
      <c r="A44" t="s">
        <v>2005</v>
      </c>
      <c r="B44" t="s">
        <v>855</v>
      </c>
    </row>
    <row r="45" spans="1:2" x14ac:dyDescent="0.25">
      <c r="A45" t="s">
        <v>2005</v>
      </c>
      <c r="B45" t="s">
        <v>28</v>
      </c>
    </row>
    <row r="46" spans="1:2" x14ac:dyDescent="0.25">
      <c r="A46" t="s">
        <v>2005</v>
      </c>
      <c r="B46" t="s">
        <v>865</v>
      </c>
    </row>
    <row r="47" spans="1:2" x14ac:dyDescent="0.25">
      <c r="A47" t="s">
        <v>1984</v>
      </c>
      <c r="B47" t="s">
        <v>188</v>
      </c>
    </row>
    <row r="48" spans="1:2" x14ac:dyDescent="0.25">
      <c r="A48" t="s">
        <v>1984</v>
      </c>
      <c r="B48" t="s">
        <v>28</v>
      </c>
    </row>
    <row r="49" spans="1:2" x14ac:dyDescent="0.25">
      <c r="A49" t="s">
        <v>1984</v>
      </c>
      <c r="B49" t="s">
        <v>168</v>
      </c>
    </row>
    <row r="50" spans="1:2" x14ac:dyDescent="0.25">
      <c r="A50" t="s">
        <v>1984</v>
      </c>
      <c r="B50" t="s">
        <v>164</v>
      </c>
    </row>
    <row r="51" spans="1:2" x14ac:dyDescent="0.25">
      <c r="A51" t="s">
        <v>1984</v>
      </c>
      <c r="B51" t="s">
        <v>160</v>
      </c>
    </row>
    <row r="52" spans="1:2" x14ac:dyDescent="0.25">
      <c r="A52" t="s">
        <v>1984</v>
      </c>
      <c r="B52" t="s">
        <v>143</v>
      </c>
    </row>
    <row r="53" spans="1:2" x14ac:dyDescent="0.25">
      <c r="A53" t="s">
        <v>1984</v>
      </c>
      <c r="B53" t="s">
        <v>175</v>
      </c>
    </row>
    <row r="54" spans="1:2" x14ac:dyDescent="0.25">
      <c r="A54" t="s">
        <v>1984</v>
      </c>
      <c r="B54" t="s">
        <v>172</v>
      </c>
    </row>
    <row r="55" spans="1:2" x14ac:dyDescent="0.25">
      <c r="A55" t="s">
        <v>1984</v>
      </c>
      <c r="B55" t="s">
        <v>192</v>
      </c>
    </row>
    <row r="56" spans="1:2" x14ac:dyDescent="0.25">
      <c r="A56" t="s">
        <v>1984</v>
      </c>
      <c r="B56" t="s">
        <v>148</v>
      </c>
    </row>
    <row r="57" spans="1:2" x14ac:dyDescent="0.25">
      <c r="A57" t="s">
        <v>2010</v>
      </c>
      <c r="B57" t="s">
        <v>673</v>
      </c>
    </row>
    <row r="58" spans="1:2" x14ac:dyDescent="0.25">
      <c r="A58" t="s">
        <v>2010</v>
      </c>
      <c r="B58" t="s">
        <v>677</v>
      </c>
    </row>
    <row r="59" spans="1:2" x14ac:dyDescent="0.25">
      <c r="A59" t="s">
        <v>2010</v>
      </c>
      <c r="B59" t="s">
        <v>236</v>
      </c>
    </row>
    <row r="60" spans="1:2" x14ac:dyDescent="0.25">
      <c r="A60" t="s">
        <v>2010</v>
      </c>
      <c r="B60" t="s">
        <v>774</v>
      </c>
    </row>
    <row r="61" spans="1:2" x14ac:dyDescent="0.25">
      <c r="A61" t="s">
        <v>2010</v>
      </c>
      <c r="B61" t="s">
        <v>777</v>
      </c>
    </row>
    <row r="62" spans="1:2" x14ac:dyDescent="0.25">
      <c r="A62" t="s">
        <v>2010</v>
      </c>
      <c r="B62" t="s">
        <v>168</v>
      </c>
    </row>
    <row r="63" spans="1:2" x14ac:dyDescent="0.25">
      <c r="A63" t="s">
        <v>2010</v>
      </c>
      <c r="B63" t="s">
        <v>164</v>
      </c>
    </row>
    <row r="64" spans="1:2" x14ac:dyDescent="0.25">
      <c r="A64" t="s">
        <v>2010</v>
      </c>
      <c r="B64" t="s">
        <v>160</v>
      </c>
    </row>
    <row r="65" spans="1:2" x14ac:dyDescent="0.25">
      <c r="A65" t="s">
        <v>2010</v>
      </c>
      <c r="B65" t="s">
        <v>294</v>
      </c>
    </row>
    <row r="66" spans="1:2" x14ac:dyDescent="0.25">
      <c r="A66" t="s">
        <v>2010</v>
      </c>
      <c r="B66" t="s">
        <v>783</v>
      </c>
    </row>
    <row r="67" spans="1:2" x14ac:dyDescent="0.25">
      <c r="A67" t="s">
        <v>2010</v>
      </c>
      <c r="B67" t="s">
        <v>798</v>
      </c>
    </row>
    <row r="68" spans="1:2" x14ac:dyDescent="0.25">
      <c r="A68" t="s">
        <v>2010</v>
      </c>
      <c r="B68" t="s">
        <v>790</v>
      </c>
    </row>
    <row r="69" spans="1:2" x14ac:dyDescent="0.25">
      <c r="A69" t="s">
        <v>2010</v>
      </c>
      <c r="B69" t="s">
        <v>694</v>
      </c>
    </row>
    <row r="70" spans="1:2" x14ac:dyDescent="0.25">
      <c r="A70" t="s">
        <v>2010</v>
      </c>
      <c r="B70" t="s">
        <v>697</v>
      </c>
    </row>
    <row r="71" spans="1:2" x14ac:dyDescent="0.25">
      <c r="A71" t="s">
        <v>2010</v>
      </c>
      <c r="B71" t="s">
        <v>143</v>
      </c>
    </row>
    <row r="72" spans="1:2" x14ac:dyDescent="0.25">
      <c r="A72" t="s">
        <v>2010</v>
      </c>
      <c r="B72" t="s">
        <v>804</v>
      </c>
    </row>
    <row r="73" spans="1:2" x14ac:dyDescent="0.25">
      <c r="A73" t="s">
        <v>2010</v>
      </c>
      <c r="B73" t="s">
        <v>721</v>
      </c>
    </row>
    <row r="74" spans="1:2" x14ac:dyDescent="0.25">
      <c r="A74" t="s">
        <v>2010</v>
      </c>
      <c r="B74" t="s">
        <v>245</v>
      </c>
    </row>
    <row r="75" spans="1:2" x14ac:dyDescent="0.25">
      <c r="A75" t="s">
        <v>2010</v>
      </c>
      <c r="B75" t="s">
        <v>175</v>
      </c>
    </row>
    <row r="76" spans="1:2" x14ac:dyDescent="0.25">
      <c r="A76" t="s">
        <v>2010</v>
      </c>
      <c r="B76" t="s">
        <v>172</v>
      </c>
    </row>
    <row r="77" spans="1:2" x14ac:dyDescent="0.25">
      <c r="A77" t="s">
        <v>2010</v>
      </c>
      <c r="B77" t="s">
        <v>192</v>
      </c>
    </row>
    <row r="78" spans="1:2" x14ac:dyDescent="0.25">
      <c r="A78" t="s">
        <v>2010</v>
      </c>
      <c r="B78" t="s">
        <v>148</v>
      </c>
    </row>
    <row r="79" spans="1:2" x14ac:dyDescent="0.25">
      <c r="A79" t="s">
        <v>2010</v>
      </c>
      <c r="B79" t="s">
        <v>780</v>
      </c>
    </row>
    <row r="80" spans="1:2" x14ac:dyDescent="0.25">
      <c r="A80" t="s">
        <v>2010</v>
      </c>
      <c r="B80" t="s">
        <v>801</v>
      </c>
    </row>
    <row r="81" spans="1:2" x14ac:dyDescent="0.25">
      <c r="A81" t="s">
        <v>2010</v>
      </c>
      <c r="B81" t="s">
        <v>28</v>
      </c>
    </row>
    <row r="82" spans="1:2" x14ac:dyDescent="0.25">
      <c r="A82" t="s">
        <v>2010</v>
      </c>
      <c r="B82" t="s">
        <v>758</v>
      </c>
    </row>
    <row r="83" spans="1:2" x14ac:dyDescent="0.25">
      <c r="A83" t="s">
        <v>2010</v>
      </c>
      <c r="B83" t="s">
        <v>786</v>
      </c>
    </row>
    <row r="84" spans="1:2" x14ac:dyDescent="0.25">
      <c r="A84" t="s">
        <v>2010</v>
      </c>
      <c r="B84" t="s">
        <v>794</v>
      </c>
    </row>
    <row r="85" spans="1:2" x14ac:dyDescent="0.25">
      <c r="A85" t="s">
        <v>2010</v>
      </c>
      <c r="B85" t="s">
        <v>761</v>
      </c>
    </row>
    <row r="86" spans="1:2" x14ac:dyDescent="0.25">
      <c r="A86" t="s">
        <v>2010</v>
      </c>
      <c r="B86" t="s">
        <v>765</v>
      </c>
    </row>
    <row r="87" spans="1:2" x14ac:dyDescent="0.25">
      <c r="A87" t="s">
        <v>2010</v>
      </c>
      <c r="B87" t="s">
        <v>275</v>
      </c>
    </row>
    <row r="88" spans="1:2" x14ac:dyDescent="0.25">
      <c r="A88" t="s">
        <v>2000</v>
      </c>
      <c r="B88" t="s">
        <v>655</v>
      </c>
    </row>
    <row r="89" spans="1:2" x14ac:dyDescent="0.25">
      <c r="A89" t="s">
        <v>2000</v>
      </c>
      <c r="B89" t="s">
        <v>650</v>
      </c>
    </row>
    <row r="90" spans="1:2" x14ac:dyDescent="0.25">
      <c r="A90" t="s">
        <v>2000</v>
      </c>
      <c r="B90" t="s">
        <v>168</v>
      </c>
    </row>
    <row r="91" spans="1:2" x14ac:dyDescent="0.25">
      <c r="A91" t="s">
        <v>2000</v>
      </c>
      <c r="B91" t="s">
        <v>164</v>
      </c>
    </row>
    <row r="92" spans="1:2" x14ac:dyDescent="0.25">
      <c r="A92" t="s">
        <v>2000</v>
      </c>
      <c r="B92" t="s">
        <v>160</v>
      </c>
    </row>
    <row r="93" spans="1:2" x14ac:dyDescent="0.25">
      <c r="A93" t="s">
        <v>2000</v>
      </c>
      <c r="B93" t="s">
        <v>494</v>
      </c>
    </row>
    <row r="94" spans="1:2" x14ac:dyDescent="0.25">
      <c r="A94" t="s">
        <v>2000</v>
      </c>
      <c r="B94" t="s">
        <v>637</v>
      </c>
    </row>
    <row r="95" spans="1:2" x14ac:dyDescent="0.25">
      <c r="A95" t="s">
        <v>2000</v>
      </c>
      <c r="B95" t="s">
        <v>653</v>
      </c>
    </row>
    <row r="96" spans="1:2" x14ac:dyDescent="0.25">
      <c r="A96" t="s">
        <v>2000</v>
      </c>
      <c r="B96" t="s">
        <v>531</v>
      </c>
    </row>
    <row r="97" spans="1:2" x14ac:dyDescent="0.25">
      <c r="A97" t="s">
        <v>2000</v>
      </c>
      <c r="B97" t="s">
        <v>143</v>
      </c>
    </row>
    <row r="98" spans="1:2" x14ac:dyDescent="0.25">
      <c r="A98" t="s">
        <v>2000</v>
      </c>
      <c r="B98" t="s">
        <v>503</v>
      </c>
    </row>
    <row r="99" spans="1:2" x14ac:dyDescent="0.25">
      <c r="A99" t="s">
        <v>2000</v>
      </c>
      <c r="B99" t="s">
        <v>572</v>
      </c>
    </row>
    <row r="100" spans="1:2" x14ac:dyDescent="0.25">
      <c r="A100" t="s">
        <v>2000</v>
      </c>
      <c r="B100" t="s">
        <v>175</v>
      </c>
    </row>
    <row r="101" spans="1:2" x14ac:dyDescent="0.25">
      <c r="A101" t="s">
        <v>2000</v>
      </c>
      <c r="B101" t="s">
        <v>172</v>
      </c>
    </row>
    <row r="102" spans="1:2" x14ac:dyDescent="0.25">
      <c r="A102" t="s">
        <v>2000</v>
      </c>
      <c r="B102" t="s">
        <v>598</v>
      </c>
    </row>
    <row r="103" spans="1:2" x14ac:dyDescent="0.25">
      <c r="A103" t="s">
        <v>2000</v>
      </c>
      <c r="B103" t="s">
        <v>601</v>
      </c>
    </row>
    <row r="104" spans="1:2" x14ac:dyDescent="0.25">
      <c r="A104" t="s">
        <v>2000</v>
      </c>
      <c r="B104" t="s">
        <v>192</v>
      </c>
    </row>
    <row r="105" spans="1:2" x14ac:dyDescent="0.25">
      <c r="A105" t="s">
        <v>2000</v>
      </c>
      <c r="B105" t="s">
        <v>620</v>
      </c>
    </row>
    <row r="106" spans="1:2" x14ac:dyDescent="0.25">
      <c r="A106" t="s">
        <v>2000</v>
      </c>
      <c r="B106" t="s">
        <v>604</v>
      </c>
    </row>
    <row r="107" spans="1:2" x14ac:dyDescent="0.25">
      <c r="A107" t="s">
        <v>2000</v>
      </c>
      <c r="B107" t="s">
        <v>608</v>
      </c>
    </row>
    <row r="108" spans="1:2" x14ac:dyDescent="0.25">
      <c r="A108" t="s">
        <v>2000</v>
      </c>
      <c r="B108" t="s">
        <v>612</v>
      </c>
    </row>
    <row r="109" spans="1:2" x14ac:dyDescent="0.25">
      <c r="A109" t="s">
        <v>2000</v>
      </c>
      <c r="B109" t="s">
        <v>616</v>
      </c>
    </row>
    <row r="110" spans="1:2" x14ac:dyDescent="0.25">
      <c r="A110" t="s">
        <v>2000</v>
      </c>
      <c r="B110" t="s">
        <v>623</v>
      </c>
    </row>
    <row r="111" spans="1:2" x14ac:dyDescent="0.25">
      <c r="A111" t="s">
        <v>2000</v>
      </c>
      <c r="B111" t="s">
        <v>641</v>
      </c>
    </row>
    <row r="112" spans="1:2" x14ac:dyDescent="0.25">
      <c r="A112" t="s">
        <v>2000</v>
      </c>
      <c r="B112" t="s">
        <v>634</v>
      </c>
    </row>
    <row r="113" spans="1:2" x14ac:dyDescent="0.25">
      <c r="A113" t="s">
        <v>2000</v>
      </c>
      <c r="B113" t="s">
        <v>631</v>
      </c>
    </row>
    <row r="114" spans="1:2" x14ac:dyDescent="0.25">
      <c r="A114" t="s">
        <v>2000</v>
      </c>
      <c r="B114" t="s">
        <v>510</v>
      </c>
    </row>
    <row r="115" spans="1:2" x14ac:dyDescent="0.25">
      <c r="A115" t="s">
        <v>2000</v>
      </c>
      <c r="B115" t="s">
        <v>647</v>
      </c>
    </row>
    <row r="116" spans="1:2" x14ac:dyDescent="0.25">
      <c r="A116" t="s">
        <v>2000</v>
      </c>
      <c r="B116" t="s">
        <v>28</v>
      </c>
    </row>
    <row r="117" spans="1:2" x14ac:dyDescent="0.25">
      <c r="A117" t="s">
        <v>2000</v>
      </c>
      <c r="B117" t="s">
        <v>99</v>
      </c>
    </row>
    <row r="118" spans="1:2" x14ac:dyDescent="0.25">
      <c r="A118" t="s">
        <v>2000</v>
      </c>
      <c r="B118" t="s">
        <v>96</v>
      </c>
    </row>
    <row r="119" spans="1:2" x14ac:dyDescent="0.25">
      <c r="A119" t="s">
        <v>2003</v>
      </c>
      <c r="B119" t="s">
        <v>168</v>
      </c>
    </row>
    <row r="120" spans="1:2" x14ac:dyDescent="0.25">
      <c r="A120" t="s">
        <v>2003</v>
      </c>
      <c r="B120" t="s">
        <v>164</v>
      </c>
    </row>
    <row r="121" spans="1:2" x14ac:dyDescent="0.25">
      <c r="A121" t="s">
        <v>2003</v>
      </c>
      <c r="B121" t="s">
        <v>160</v>
      </c>
    </row>
    <row r="122" spans="1:2" x14ac:dyDescent="0.25">
      <c r="A122" t="s">
        <v>2003</v>
      </c>
      <c r="B122" t="s">
        <v>494</v>
      </c>
    </row>
    <row r="123" spans="1:2" x14ac:dyDescent="0.25">
      <c r="A123" t="s">
        <v>2003</v>
      </c>
      <c r="B123" t="s">
        <v>524</v>
      </c>
    </row>
    <row r="124" spans="1:2" x14ac:dyDescent="0.25">
      <c r="A124" t="s">
        <v>2003</v>
      </c>
      <c r="B124" t="s">
        <v>554</v>
      </c>
    </row>
    <row r="125" spans="1:2" x14ac:dyDescent="0.25">
      <c r="A125" t="s">
        <v>2003</v>
      </c>
      <c r="B125" t="s">
        <v>517</v>
      </c>
    </row>
    <row r="126" spans="1:2" x14ac:dyDescent="0.25">
      <c r="A126" t="s">
        <v>2003</v>
      </c>
      <c r="B126" t="s">
        <v>497</v>
      </c>
    </row>
    <row r="127" spans="1:2" x14ac:dyDescent="0.25">
      <c r="A127" t="s">
        <v>2003</v>
      </c>
      <c r="B127" t="s">
        <v>527</v>
      </c>
    </row>
    <row r="128" spans="1:2" x14ac:dyDescent="0.25">
      <c r="A128" t="s">
        <v>2003</v>
      </c>
      <c r="B128" t="s">
        <v>531</v>
      </c>
    </row>
    <row r="129" spans="1:2" x14ac:dyDescent="0.25">
      <c r="A129" t="s">
        <v>2003</v>
      </c>
      <c r="B129" t="s">
        <v>143</v>
      </c>
    </row>
    <row r="130" spans="1:2" x14ac:dyDescent="0.25">
      <c r="A130" t="s">
        <v>2003</v>
      </c>
      <c r="B130" t="s">
        <v>503</v>
      </c>
    </row>
    <row r="131" spans="1:2" x14ac:dyDescent="0.25">
      <c r="A131" t="s">
        <v>2003</v>
      </c>
      <c r="B131" t="s">
        <v>551</v>
      </c>
    </row>
    <row r="132" spans="1:2" x14ac:dyDescent="0.25">
      <c r="A132" t="s">
        <v>2003</v>
      </c>
      <c r="B132" t="s">
        <v>520</v>
      </c>
    </row>
    <row r="133" spans="1:2" x14ac:dyDescent="0.25">
      <c r="A133" t="s">
        <v>2003</v>
      </c>
      <c r="B133" t="s">
        <v>175</v>
      </c>
    </row>
    <row r="134" spans="1:2" x14ac:dyDescent="0.25">
      <c r="A134" t="s">
        <v>2003</v>
      </c>
      <c r="B134" t="s">
        <v>172</v>
      </c>
    </row>
    <row r="135" spans="1:2" x14ac:dyDescent="0.25">
      <c r="A135" t="s">
        <v>2003</v>
      </c>
      <c r="B135" t="s">
        <v>192</v>
      </c>
    </row>
    <row r="136" spans="1:2" x14ac:dyDescent="0.25">
      <c r="A136" t="s">
        <v>2003</v>
      </c>
      <c r="B136" t="s">
        <v>534</v>
      </c>
    </row>
    <row r="137" spans="1:2" x14ac:dyDescent="0.25">
      <c r="A137" t="s">
        <v>2003</v>
      </c>
      <c r="B137" t="s">
        <v>538</v>
      </c>
    </row>
    <row r="138" spans="1:2" x14ac:dyDescent="0.25">
      <c r="A138" t="s">
        <v>2003</v>
      </c>
      <c r="B138" t="s">
        <v>510</v>
      </c>
    </row>
    <row r="139" spans="1:2" x14ac:dyDescent="0.25">
      <c r="A139" t="s">
        <v>2003</v>
      </c>
      <c r="B139" t="s">
        <v>545</v>
      </c>
    </row>
    <row r="140" spans="1:2" x14ac:dyDescent="0.25">
      <c r="A140" t="s">
        <v>2003</v>
      </c>
      <c r="B140" t="s">
        <v>548</v>
      </c>
    </row>
    <row r="141" spans="1:2" x14ac:dyDescent="0.25">
      <c r="A141" t="s">
        <v>2003</v>
      </c>
      <c r="B141" t="s">
        <v>28</v>
      </c>
    </row>
    <row r="142" spans="1:2" x14ac:dyDescent="0.25">
      <c r="A142" t="s">
        <v>2003</v>
      </c>
      <c r="B142" t="s">
        <v>96</v>
      </c>
    </row>
    <row r="143" spans="1:2" x14ac:dyDescent="0.25">
      <c r="A143" t="s">
        <v>2003</v>
      </c>
      <c r="B143" t="s">
        <v>513</v>
      </c>
    </row>
    <row r="144" spans="1:2" x14ac:dyDescent="0.25">
      <c r="A144" t="s">
        <v>2003</v>
      </c>
      <c r="B144" t="s">
        <v>542</v>
      </c>
    </row>
    <row r="145" spans="1:2" x14ac:dyDescent="0.25">
      <c r="A145" t="s">
        <v>2007</v>
      </c>
      <c r="B145" t="s">
        <v>168</v>
      </c>
    </row>
    <row r="146" spans="1:2" x14ac:dyDescent="0.25">
      <c r="A146" t="s">
        <v>2007</v>
      </c>
      <c r="B146" t="s">
        <v>164</v>
      </c>
    </row>
    <row r="147" spans="1:2" x14ac:dyDescent="0.25">
      <c r="A147" t="s">
        <v>2007</v>
      </c>
      <c r="B147" t="s">
        <v>160</v>
      </c>
    </row>
    <row r="148" spans="1:2" x14ac:dyDescent="0.25">
      <c r="A148" t="s">
        <v>2007</v>
      </c>
      <c r="B148" t="s">
        <v>578</v>
      </c>
    </row>
    <row r="149" spans="1:2" x14ac:dyDescent="0.25">
      <c r="A149" t="s">
        <v>2007</v>
      </c>
      <c r="B149" t="s">
        <v>143</v>
      </c>
    </row>
    <row r="150" spans="1:2" x14ac:dyDescent="0.25">
      <c r="A150" t="s">
        <v>2007</v>
      </c>
      <c r="B150" t="s">
        <v>572</v>
      </c>
    </row>
    <row r="151" spans="1:2" x14ac:dyDescent="0.25">
      <c r="A151" t="s">
        <v>2007</v>
      </c>
      <c r="B151" t="s">
        <v>175</v>
      </c>
    </row>
    <row r="152" spans="1:2" x14ac:dyDescent="0.25">
      <c r="A152" t="s">
        <v>2007</v>
      </c>
      <c r="B152" t="s">
        <v>172</v>
      </c>
    </row>
    <row r="153" spans="1:2" x14ac:dyDescent="0.25">
      <c r="A153" t="s">
        <v>2007</v>
      </c>
      <c r="B153" t="s">
        <v>192</v>
      </c>
    </row>
    <row r="154" spans="1:2" x14ac:dyDescent="0.25">
      <c r="A154" t="s">
        <v>2007</v>
      </c>
      <c r="B154" t="s">
        <v>87</v>
      </c>
    </row>
    <row r="155" spans="1:2" x14ac:dyDescent="0.25">
      <c r="A155" t="s">
        <v>2007</v>
      </c>
      <c r="B155" t="s">
        <v>90</v>
      </c>
    </row>
    <row r="156" spans="1:2" x14ac:dyDescent="0.25">
      <c r="A156" t="s">
        <v>2007</v>
      </c>
      <c r="B156" t="s">
        <v>28</v>
      </c>
    </row>
    <row r="157" spans="1:2" x14ac:dyDescent="0.25">
      <c r="A157" t="s">
        <v>2007</v>
      </c>
      <c r="B157" t="s">
        <v>277</v>
      </c>
    </row>
    <row r="158" spans="1:2" x14ac:dyDescent="0.25">
      <c r="A158" t="s">
        <v>1991</v>
      </c>
      <c r="B158" t="s">
        <v>68</v>
      </c>
    </row>
    <row r="159" spans="1:2" x14ac:dyDescent="0.25">
      <c r="A159" t="s">
        <v>1991</v>
      </c>
      <c r="B159" t="s">
        <v>168</v>
      </c>
    </row>
    <row r="160" spans="1:2" x14ac:dyDescent="0.25">
      <c r="A160" t="s">
        <v>1991</v>
      </c>
      <c r="B160" t="s">
        <v>164</v>
      </c>
    </row>
    <row r="161" spans="1:2" x14ac:dyDescent="0.25">
      <c r="A161" t="s">
        <v>1991</v>
      </c>
      <c r="B161" t="s">
        <v>160</v>
      </c>
    </row>
    <row r="162" spans="1:2" x14ac:dyDescent="0.25">
      <c r="A162" t="s">
        <v>1991</v>
      </c>
      <c r="B162" t="s">
        <v>143</v>
      </c>
    </row>
    <row r="163" spans="1:2" x14ac:dyDescent="0.25">
      <c r="A163" t="s">
        <v>1991</v>
      </c>
      <c r="B163" t="s">
        <v>175</v>
      </c>
    </row>
    <row r="164" spans="1:2" x14ac:dyDescent="0.25">
      <c r="A164" t="s">
        <v>1991</v>
      </c>
      <c r="B164" t="s">
        <v>172</v>
      </c>
    </row>
    <row r="165" spans="1:2" x14ac:dyDescent="0.25">
      <c r="A165" t="s">
        <v>1991</v>
      </c>
      <c r="B165" t="s">
        <v>192</v>
      </c>
    </row>
    <row r="166" spans="1:2" x14ac:dyDescent="0.25">
      <c r="A166" t="s">
        <v>1991</v>
      </c>
      <c r="B166" t="s">
        <v>28</v>
      </c>
    </row>
    <row r="167" spans="1:2" x14ac:dyDescent="0.25">
      <c r="A167" t="s">
        <v>1991</v>
      </c>
      <c r="B167" t="s">
        <v>90</v>
      </c>
    </row>
    <row r="168" spans="1:2" x14ac:dyDescent="0.25">
      <c r="A168" t="s">
        <v>1994</v>
      </c>
      <c r="B168" t="s">
        <v>68</v>
      </c>
    </row>
    <row r="169" spans="1:2" x14ac:dyDescent="0.25">
      <c r="A169" t="s">
        <v>1994</v>
      </c>
      <c r="B169" t="s">
        <v>168</v>
      </c>
    </row>
    <row r="170" spans="1:2" x14ac:dyDescent="0.25">
      <c r="A170" t="s">
        <v>1994</v>
      </c>
      <c r="B170" t="s">
        <v>164</v>
      </c>
    </row>
    <row r="171" spans="1:2" x14ac:dyDescent="0.25">
      <c r="A171" t="s">
        <v>1994</v>
      </c>
      <c r="B171" t="s">
        <v>160</v>
      </c>
    </row>
    <row r="172" spans="1:2" x14ac:dyDescent="0.25">
      <c r="A172" t="s">
        <v>1994</v>
      </c>
      <c r="B172" t="s">
        <v>143</v>
      </c>
    </row>
    <row r="173" spans="1:2" x14ac:dyDescent="0.25">
      <c r="A173" t="s">
        <v>1994</v>
      </c>
      <c r="B173" t="s">
        <v>175</v>
      </c>
    </row>
    <row r="174" spans="1:2" x14ac:dyDescent="0.25">
      <c r="A174" t="s">
        <v>1994</v>
      </c>
      <c r="B174" t="s">
        <v>172</v>
      </c>
    </row>
    <row r="175" spans="1:2" x14ac:dyDescent="0.25">
      <c r="A175" t="s">
        <v>1994</v>
      </c>
      <c r="B175" t="s">
        <v>192</v>
      </c>
    </row>
    <row r="176" spans="1:2" x14ac:dyDescent="0.25">
      <c r="A176" t="s">
        <v>1994</v>
      </c>
      <c r="B176" t="s">
        <v>28</v>
      </c>
    </row>
    <row r="177" spans="1:2" x14ac:dyDescent="0.25">
      <c r="A177" t="s">
        <v>1994</v>
      </c>
      <c r="B177" t="s">
        <v>335</v>
      </c>
    </row>
    <row r="178" spans="1:2" x14ac:dyDescent="0.25">
      <c r="A178" t="s">
        <v>1997</v>
      </c>
      <c r="B178" t="s">
        <v>384</v>
      </c>
    </row>
    <row r="179" spans="1:2" x14ac:dyDescent="0.25">
      <c r="A179" t="s">
        <v>1997</v>
      </c>
      <c r="B179" t="s">
        <v>450</v>
      </c>
    </row>
    <row r="180" spans="1:2" x14ac:dyDescent="0.25">
      <c r="A180" t="s">
        <v>1997</v>
      </c>
      <c r="B180" t="s">
        <v>423</v>
      </c>
    </row>
    <row r="181" spans="1:2" x14ac:dyDescent="0.25">
      <c r="A181" t="s">
        <v>1997</v>
      </c>
      <c r="B181" t="s">
        <v>168</v>
      </c>
    </row>
    <row r="182" spans="1:2" x14ac:dyDescent="0.25">
      <c r="A182" t="s">
        <v>1997</v>
      </c>
      <c r="B182" t="s">
        <v>164</v>
      </c>
    </row>
    <row r="183" spans="1:2" x14ac:dyDescent="0.25">
      <c r="A183" t="s">
        <v>1997</v>
      </c>
      <c r="B183" t="s">
        <v>160</v>
      </c>
    </row>
    <row r="184" spans="1:2" x14ac:dyDescent="0.25">
      <c r="A184" t="s">
        <v>1997</v>
      </c>
      <c r="B184" t="s">
        <v>436</v>
      </c>
    </row>
    <row r="185" spans="1:2" x14ac:dyDescent="0.25">
      <c r="A185" t="s">
        <v>1997</v>
      </c>
      <c r="B185" t="s">
        <v>471</v>
      </c>
    </row>
    <row r="186" spans="1:2" x14ac:dyDescent="0.25">
      <c r="A186" t="s">
        <v>1997</v>
      </c>
      <c r="B186" t="s">
        <v>71</v>
      </c>
    </row>
    <row r="187" spans="1:2" x14ac:dyDescent="0.25">
      <c r="A187" t="s">
        <v>1997</v>
      </c>
      <c r="B187" t="s">
        <v>365</v>
      </c>
    </row>
    <row r="188" spans="1:2" x14ac:dyDescent="0.25">
      <c r="A188" t="s">
        <v>1997</v>
      </c>
      <c r="B188" t="s">
        <v>453</v>
      </c>
    </row>
    <row r="189" spans="1:2" x14ac:dyDescent="0.25">
      <c r="A189" t="s">
        <v>1997</v>
      </c>
      <c r="B189" t="s">
        <v>441</v>
      </c>
    </row>
    <row r="190" spans="1:2" x14ac:dyDescent="0.25">
      <c r="A190" t="s">
        <v>1997</v>
      </c>
      <c r="B190" t="s">
        <v>444</v>
      </c>
    </row>
    <row r="191" spans="1:2" x14ac:dyDescent="0.25">
      <c r="A191" t="s">
        <v>1997</v>
      </c>
      <c r="B191" t="s">
        <v>381</v>
      </c>
    </row>
    <row r="192" spans="1:2" x14ac:dyDescent="0.25">
      <c r="A192" t="s">
        <v>1997</v>
      </c>
      <c r="B192" t="s">
        <v>413</v>
      </c>
    </row>
    <row r="193" spans="1:2" x14ac:dyDescent="0.25">
      <c r="A193" t="s">
        <v>1997</v>
      </c>
      <c r="B193" t="s">
        <v>143</v>
      </c>
    </row>
    <row r="194" spans="1:2" x14ac:dyDescent="0.25">
      <c r="A194" t="s">
        <v>1997</v>
      </c>
      <c r="B194" t="s">
        <v>416</v>
      </c>
    </row>
    <row r="195" spans="1:2" x14ac:dyDescent="0.25">
      <c r="A195" t="s">
        <v>1997</v>
      </c>
      <c r="B195" t="s">
        <v>456</v>
      </c>
    </row>
    <row r="196" spans="1:2" x14ac:dyDescent="0.25">
      <c r="A196" t="s">
        <v>1997</v>
      </c>
      <c r="B196" t="s">
        <v>403</v>
      </c>
    </row>
    <row r="197" spans="1:2" x14ac:dyDescent="0.25">
      <c r="A197" t="s">
        <v>1997</v>
      </c>
      <c r="B197" t="s">
        <v>447</v>
      </c>
    </row>
    <row r="198" spans="1:2" x14ac:dyDescent="0.25">
      <c r="A198" t="s">
        <v>1997</v>
      </c>
      <c r="B198" t="s">
        <v>406</v>
      </c>
    </row>
    <row r="199" spans="1:2" x14ac:dyDescent="0.25">
      <c r="A199" t="s">
        <v>1997</v>
      </c>
      <c r="B199" t="s">
        <v>175</v>
      </c>
    </row>
    <row r="200" spans="1:2" x14ac:dyDescent="0.25">
      <c r="A200" t="s">
        <v>1997</v>
      </c>
      <c r="B200" t="s">
        <v>172</v>
      </c>
    </row>
    <row r="201" spans="1:2" x14ac:dyDescent="0.25">
      <c r="A201" t="s">
        <v>1997</v>
      </c>
      <c r="B201" t="s">
        <v>362</v>
      </c>
    </row>
    <row r="202" spans="1:2" x14ac:dyDescent="0.25">
      <c r="A202" t="s">
        <v>1997</v>
      </c>
      <c r="B202" t="s">
        <v>387</v>
      </c>
    </row>
    <row r="203" spans="1:2" x14ac:dyDescent="0.25">
      <c r="A203" t="s">
        <v>1997</v>
      </c>
      <c r="B203" t="s">
        <v>390</v>
      </c>
    </row>
    <row r="204" spans="1:2" x14ac:dyDescent="0.25">
      <c r="A204" t="s">
        <v>1997</v>
      </c>
      <c r="B204" t="s">
        <v>429</v>
      </c>
    </row>
    <row r="205" spans="1:2" x14ac:dyDescent="0.25">
      <c r="A205" t="s">
        <v>1997</v>
      </c>
      <c r="B205" t="s">
        <v>394</v>
      </c>
    </row>
    <row r="206" spans="1:2" x14ac:dyDescent="0.25">
      <c r="A206" t="s">
        <v>1997</v>
      </c>
      <c r="B206" t="s">
        <v>410</v>
      </c>
    </row>
    <row r="207" spans="1:2" x14ac:dyDescent="0.25">
      <c r="A207" t="s">
        <v>1997</v>
      </c>
      <c r="B207" t="s">
        <v>397</v>
      </c>
    </row>
    <row r="208" spans="1:2" x14ac:dyDescent="0.25">
      <c r="A208" t="s">
        <v>1997</v>
      </c>
      <c r="B208" t="s">
        <v>459</v>
      </c>
    </row>
    <row r="209" spans="1:2" x14ac:dyDescent="0.25">
      <c r="A209" t="s">
        <v>1997</v>
      </c>
      <c r="B209" t="s">
        <v>77</v>
      </c>
    </row>
    <row r="210" spans="1:2" x14ac:dyDescent="0.25">
      <c r="A210" t="s">
        <v>1997</v>
      </c>
      <c r="B210" t="s">
        <v>28</v>
      </c>
    </row>
    <row r="211" spans="1:2" x14ac:dyDescent="0.25">
      <c r="A211" t="s">
        <v>1997</v>
      </c>
      <c r="B211" t="s">
        <v>96</v>
      </c>
    </row>
    <row r="212" spans="1:2" x14ac:dyDescent="0.25">
      <c r="A212" t="s">
        <v>1997</v>
      </c>
      <c r="B212" t="s">
        <v>400</v>
      </c>
    </row>
    <row r="213" spans="1:2" x14ac:dyDescent="0.25">
      <c r="A213" t="s">
        <v>1997</v>
      </c>
      <c r="B213" t="s">
        <v>462</v>
      </c>
    </row>
    <row r="214" spans="1:2" x14ac:dyDescent="0.25">
      <c r="A214" t="s">
        <v>1997</v>
      </c>
      <c r="B214" t="s">
        <v>465</v>
      </c>
    </row>
    <row r="215" spans="1:2" x14ac:dyDescent="0.25">
      <c r="A215" t="s">
        <v>1997</v>
      </c>
      <c r="B215" t="s">
        <v>468</v>
      </c>
    </row>
    <row r="216" spans="1:2" x14ac:dyDescent="0.25">
      <c r="A216" t="s">
        <v>1997</v>
      </c>
      <c r="B216" t="s">
        <v>419</v>
      </c>
    </row>
    <row r="217" spans="1:2" x14ac:dyDescent="0.25">
      <c r="A217" t="s">
        <v>1997</v>
      </c>
      <c r="B217" t="s">
        <v>275</v>
      </c>
    </row>
    <row r="218" spans="1:2" x14ac:dyDescent="0.25">
      <c r="A218" t="s">
        <v>1997</v>
      </c>
      <c r="B218" t="s">
        <v>433</v>
      </c>
    </row>
    <row r="219" spans="1:2" x14ac:dyDescent="0.25">
      <c r="A219" t="s">
        <v>1997</v>
      </c>
      <c r="B219" t="s">
        <v>376</v>
      </c>
    </row>
    <row r="220" spans="1:2" x14ac:dyDescent="0.25">
      <c r="A220" t="s">
        <v>1997</v>
      </c>
      <c r="B220" t="s">
        <v>426</v>
      </c>
    </row>
    <row r="221" spans="1:2" x14ac:dyDescent="0.25">
      <c r="A221" t="s">
        <v>1989</v>
      </c>
      <c r="B221" t="s">
        <v>68</v>
      </c>
    </row>
    <row r="222" spans="1:2" x14ac:dyDescent="0.25">
      <c r="A222" t="s">
        <v>1989</v>
      </c>
      <c r="B222" t="s">
        <v>168</v>
      </c>
    </row>
    <row r="223" spans="1:2" x14ac:dyDescent="0.25">
      <c r="A223" t="s">
        <v>1989</v>
      </c>
      <c r="B223" t="s">
        <v>164</v>
      </c>
    </row>
    <row r="224" spans="1:2" x14ac:dyDescent="0.25">
      <c r="A224" t="s">
        <v>1989</v>
      </c>
      <c r="B224" t="s">
        <v>160</v>
      </c>
    </row>
    <row r="225" spans="1:2" x14ac:dyDescent="0.25">
      <c r="A225" t="s">
        <v>1989</v>
      </c>
      <c r="B225" t="s">
        <v>143</v>
      </c>
    </row>
    <row r="226" spans="1:2" x14ac:dyDescent="0.25">
      <c r="A226" t="s">
        <v>1989</v>
      </c>
      <c r="B226" t="s">
        <v>175</v>
      </c>
    </row>
    <row r="227" spans="1:2" x14ac:dyDescent="0.25">
      <c r="A227" t="s">
        <v>1989</v>
      </c>
      <c r="B227" t="s">
        <v>172</v>
      </c>
    </row>
    <row r="228" spans="1:2" x14ac:dyDescent="0.25">
      <c r="A228" t="s">
        <v>1989</v>
      </c>
      <c r="B228" t="s">
        <v>192</v>
      </c>
    </row>
    <row r="229" spans="1:2" x14ac:dyDescent="0.25">
      <c r="A229" t="s">
        <v>1989</v>
      </c>
      <c r="B229" t="s">
        <v>148</v>
      </c>
    </row>
    <row r="230" spans="1:2" x14ac:dyDescent="0.25">
      <c r="A230" t="s">
        <v>1989</v>
      </c>
      <c r="B230" t="s">
        <v>28</v>
      </c>
    </row>
    <row r="231" spans="1:2" x14ac:dyDescent="0.25">
      <c r="A231" t="s">
        <v>1989</v>
      </c>
      <c r="B231" t="s">
        <v>77</v>
      </c>
    </row>
    <row r="232" spans="1:2" x14ac:dyDescent="0.25">
      <c r="A232" t="s">
        <v>1989</v>
      </c>
      <c r="B232" t="s">
        <v>90</v>
      </c>
    </row>
    <row r="233" spans="1:2" x14ac:dyDescent="0.25">
      <c r="A233" t="s">
        <v>1989</v>
      </c>
      <c r="B233" t="s">
        <v>93</v>
      </c>
    </row>
    <row r="234" spans="1:2" x14ac:dyDescent="0.25">
      <c r="A234" t="s">
        <v>1989</v>
      </c>
      <c r="B234" t="s">
        <v>275</v>
      </c>
    </row>
    <row r="235" spans="1:2" x14ac:dyDescent="0.25">
      <c r="A235" t="s">
        <v>1989</v>
      </c>
      <c r="B235" t="s">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60"/>
  <sheetViews>
    <sheetView showGridLines="0" zoomScale="75" zoomScaleNormal="75" workbookViewId="0">
      <selection activeCell="H12" sqref="H12"/>
    </sheetView>
  </sheetViews>
  <sheetFormatPr defaultColWidth="8.7109375" defaultRowHeight="12.75" x14ac:dyDescent="0.2"/>
  <cols>
    <col min="1" max="2" width="8.7109375" style="17"/>
    <col min="3" max="3" width="9.85546875" style="17" customWidth="1"/>
    <col min="4" max="4" width="11.42578125" style="17" customWidth="1"/>
    <col min="5" max="6" width="8.7109375" style="17"/>
    <col min="7" max="7" width="30.28515625" style="17" customWidth="1"/>
    <col min="8" max="9" width="41.42578125" style="17" customWidth="1"/>
    <col min="10" max="16384" width="8.7109375" style="17"/>
  </cols>
  <sheetData>
    <row r="2" spans="2:10" ht="13.5" customHeight="1" x14ac:dyDescent="0.2">
      <c r="B2" s="18"/>
      <c r="C2" s="19"/>
      <c r="D2" s="19"/>
      <c r="E2" s="19"/>
      <c r="F2" s="19"/>
      <c r="G2" s="19"/>
      <c r="H2" s="19"/>
      <c r="I2" s="19"/>
      <c r="J2" s="20"/>
    </row>
    <row r="3" spans="2:10" ht="5.25" customHeight="1" x14ac:dyDescent="0.2">
      <c r="B3" s="21"/>
      <c r="J3" s="22"/>
    </row>
    <row r="4" spans="2:10" ht="5.25" customHeight="1" x14ac:dyDescent="0.2">
      <c r="B4" s="21"/>
      <c r="J4" s="22"/>
    </row>
    <row r="5" spans="2:10" ht="5.25" customHeight="1" x14ac:dyDescent="0.2">
      <c r="B5" s="21"/>
      <c r="J5" s="22"/>
    </row>
    <row r="6" spans="2:10" ht="5.25" customHeight="1" x14ac:dyDescent="0.2">
      <c r="B6" s="21"/>
      <c r="J6" s="22"/>
    </row>
    <row r="7" spans="2:10" ht="15.75" x14ac:dyDescent="0.25">
      <c r="B7" s="21"/>
      <c r="C7" s="12" t="s">
        <v>26</v>
      </c>
      <c r="D7" s="12"/>
      <c r="E7" s="12"/>
      <c r="F7" s="12"/>
      <c r="G7" s="12"/>
      <c r="H7" s="12"/>
      <c r="I7" s="23"/>
      <c r="J7" s="22"/>
    </row>
    <row r="8" spans="2:10" ht="15.75" x14ac:dyDescent="0.2">
      <c r="B8" s="21"/>
      <c r="C8" s="24"/>
      <c r="D8" s="25"/>
      <c r="E8" s="26"/>
      <c r="F8" s="26"/>
      <c r="G8" s="26"/>
      <c r="H8" s="26"/>
      <c r="I8" s="26"/>
      <c r="J8" s="22"/>
    </row>
    <row r="9" spans="2:10" x14ac:dyDescent="0.2">
      <c r="B9" s="21"/>
      <c r="C9" s="27" t="s">
        <v>27</v>
      </c>
      <c r="D9" s="27" t="s">
        <v>28</v>
      </c>
      <c r="E9" s="27" t="s">
        <v>29</v>
      </c>
      <c r="F9" s="27" t="s">
        <v>30</v>
      </c>
      <c r="G9" s="27" t="s">
        <v>31</v>
      </c>
      <c r="H9" s="27" t="s">
        <v>32</v>
      </c>
      <c r="I9" s="27" t="s">
        <v>33</v>
      </c>
      <c r="J9" s="22"/>
    </row>
    <row r="10" spans="2:10" ht="22.5" x14ac:dyDescent="0.2">
      <c r="B10" s="28"/>
      <c r="C10" s="29">
        <v>45009</v>
      </c>
      <c r="D10" s="30" t="s">
        <v>34</v>
      </c>
      <c r="E10" s="30" t="s">
        <v>35</v>
      </c>
      <c r="F10" s="31" t="s">
        <v>36</v>
      </c>
      <c r="G10" s="32" t="s">
        <v>37</v>
      </c>
      <c r="H10" s="32" t="s">
        <v>38</v>
      </c>
      <c r="I10" s="32"/>
      <c r="J10" s="33"/>
    </row>
    <row r="11" spans="2:10" ht="22.5" x14ac:dyDescent="0.2">
      <c r="B11" s="28"/>
      <c r="C11" s="29">
        <v>45020</v>
      </c>
      <c r="D11" s="30" t="s">
        <v>34</v>
      </c>
      <c r="E11" s="30" t="s">
        <v>35</v>
      </c>
      <c r="F11" s="31" t="s">
        <v>39</v>
      </c>
      <c r="G11" s="32" t="s">
        <v>40</v>
      </c>
      <c r="H11" s="32" t="s">
        <v>41</v>
      </c>
      <c r="I11" s="32"/>
      <c r="J11" s="33"/>
    </row>
    <row r="12" spans="2:10" ht="15" x14ac:dyDescent="0.2">
      <c r="B12" s="28"/>
      <c r="C12" s="29"/>
      <c r="D12" s="30"/>
      <c r="E12" s="30"/>
      <c r="F12" s="31"/>
      <c r="G12" s="32"/>
      <c r="H12" s="32"/>
      <c r="I12" s="34"/>
      <c r="J12" s="33"/>
    </row>
    <row r="13" spans="2:10" ht="15" x14ac:dyDescent="0.2">
      <c r="B13" s="28"/>
      <c r="C13" s="29"/>
      <c r="D13" s="30"/>
      <c r="E13" s="30"/>
      <c r="F13" s="31"/>
      <c r="G13" s="32"/>
      <c r="H13" s="32"/>
      <c r="I13" s="34"/>
      <c r="J13" s="33"/>
    </row>
    <row r="14" spans="2:10" ht="15" x14ac:dyDescent="0.2">
      <c r="B14" s="28"/>
      <c r="C14" s="29"/>
      <c r="D14" s="30"/>
      <c r="E14" s="30"/>
      <c r="F14" s="31"/>
      <c r="G14" s="32"/>
      <c r="H14" s="32"/>
      <c r="I14" s="34"/>
      <c r="J14" s="33"/>
    </row>
    <row r="15" spans="2:10" x14ac:dyDescent="0.2">
      <c r="B15" s="28"/>
      <c r="C15" s="29"/>
      <c r="D15" s="30"/>
      <c r="E15" s="30"/>
      <c r="F15" s="31"/>
      <c r="G15" s="32"/>
      <c r="H15" s="32"/>
      <c r="I15" s="32"/>
      <c r="J15" s="33"/>
    </row>
    <row r="16" spans="2:10" x14ac:dyDescent="0.2">
      <c r="B16" s="28"/>
      <c r="C16" s="29"/>
      <c r="D16" s="30"/>
      <c r="E16" s="30"/>
      <c r="F16" s="31"/>
      <c r="G16" s="32"/>
      <c r="H16" s="32"/>
      <c r="I16" s="32"/>
      <c r="J16" s="33"/>
    </row>
    <row r="17" spans="2:10" x14ac:dyDescent="0.2">
      <c r="B17" s="28"/>
      <c r="C17" s="29"/>
      <c r="D17" s="30"/>
      <c r="E17" s="30"/>
      <c r="F17" s="31"/>
      <c r="G17" s="32"/>
      <c r="H17" s="32"/>
      <c r="I17" s="32"/>
      <c r="J17" s="33"/>
    </row>
    <row r="18" spans="2:10" x14ac:dyDescent="0.2">
      <c r="B18" s="28"/>
      <c r="C18" s="29"/>
      <c r="D18" s="30"/>
      <c r="E18" s="30"/>
      <c r="F18" s="31"/>
      <c r="G18" s="32"/>
      <c r="H18" s="32"/>
      <c r="I18" s="32"/>
      <c r="J18" s="33"/>
    </row>
    <row r="19" spans="2:10" x14ac:dyDescent="0.2">
      <c r="B19" s="28"/>
      <c r="C19" s="29"/>
      <c r="D19" s="30"/>
      <c r="E19" s="30"/>
      <c r="F19" s="31"/>
      <c r="G19" s="32"/>
      <c r="H19" s="32"/>
      <c r="I19" s="32"/>
      <c r="J19" s="33"/>
    </row>
    <row r="20" spans="2:10" x14ac:dyDescent="0.2">
      <c r="B20" s="28"/>
      <c r="C20" s="29"/>
      <c r="D20" s="30"/>
      <c r="E20" s="30"/>
      <c r="F20" s="31"/>
      <c r="G20" s="32"/>
      <c r="H20" s="32"/>
      <c r="I20" s="32"/>
      <c r="J20" s="33"/>
    </row>
    <row r="21" spans="2:10" x14ac:dyDescent="0.2">
      <c r="B21" s="28"/>
      <c r="C21" s="29"/>
      <c r="D21" s="30"/>
      <c r="E21" s="30"/>
      <c r="F21" s="31"/>
      <c r="G21" s="32"/>
      <c r="H21" s="32"/>
      <c r="I21" s="32"/>
      <c r="J21" s="33"/>
    </row>
    <row r="22" spans="2:10" x14ac:dyDescent="0.2">
      <c r="B22" s="28"/>
      <c r="C22" s="29"/>
      <c r="D22" s="30"/>
      <c r="E22" s="30"/>
      <c r="F22" s="31"/>
      <c r="G22" s="32"/>
      <c r="H22" s="32"/>
      <c r="I22" s="32"/>
      <c r="J22" s="33"/>
    </row>
    <row r="23" spans="2:10" x14ac:dyDescent="0.2">
      <c r="B23" s="28"/>
      <c r="C23" s="35"/>
      <c r="D23" s="36"/>
      <c r="E23" s="36"/>
      <c r="F23" s="37"/>
      <c r="G23" s="38"/>
      <c r="H23" s="38"/>
      <c r="I23" s="38"/>
      <c r="J23" s="33"/>
    </row>
    <row r="24" spans="2:10" x14ac:dyDescent="0.2">
      <c r="B24" s="28"/>
      <c r="C24" s="39" t="s">
        <v>42</v>
      </c>
      <c r="D24" s="36"/>
      <c r="E24" s="36"/>
      <c r="F24" s="37"/>
      <c r="G24" s="38"/>
      <c r="H24" s="38"/>
      <c r="I24" s="38"/>
      <c r="J24" s="33"/>
    </row>
    <row r="25" spans="2:10" x14ac:dyDescent="0.2">
      <c r="B25" s="28"/>
      <c r="C25" s="40" t="s">
        <v>43</v>
      </c>
      <c r="D25" s="36"/>
      <c r="E25" s="36"/>
      <c r="F25" s="37"/>
      <c r="G25" s="38"/>
      <c r="H25" s="38"/>
      <c r="I25" s="38"/>
      <c r="J25" s="33"/>
    </row>
    <row r="26" spans="2:10" x14ac:dyDescent="0.2">
      <c r="B26" s="28"/>
      <c r="C26" s="40" t="s">
        <v>44</v>
      </c>
      <c r="D26" s="36"/>
      <c r="E26" s="36"/>
      <c r="F26" s="37"/>
      <c r="G26" s="38"/>
      <c r="H26" s="38"/>
      <c r="I26" s="38"/>
      <c r="J26" s="33"/>
    </row>
    <row r="27" spans="2:10" x14ac:dyDescent="0.2">
      <c r="B27" s="28"/>
      <c r="C27" s="40" t="s">
        <v>45</v>
      </c>
      <c r="D27" s="36"/>
      <c r="E27" s="36"/>
      <c r="F27" s="37"/>
      <c r="G27" s="38"/>
      <c r="H27" s="38"/>
      <c r="I27" s="38"/>
      <c r="J27" s="33"/>
    </row>
    <row r="28" spans="2:10" x14ac:dyDescent="0.2">
      <c r="B28" s="28"/>
      <c r="C28" s="40" t="s">
        <v>46</v>
      </c>
      <c r="D28" s="36"/>
      <c r="E28" s="36"/>
      <c r="F28" s="37"/>
      <c r="G28" s="38"/>
      <c r="H28" s="38"/>
      <c r="I28" s="38"/>
      <c r="J28" s="33"/>
    </row>
    <row r="29" spans="2:10" x14ac:dyDescent="0.2">
      <c r="B29" s="21"/>
      <c r="J29" s="22"/>
    </row>
    <row r="30" spans="2:10" x14ac:dyDescent="0.2">
      <c r="B30" s="21"/>
      <c r="C30" s="11" t="s">
        <v>47</v>
      </c>
      <c r="D30" s="11"/>
      <c r="E30" s="11"/>
      <c r="F30" s="11"/>
      <c r="G30" s="11"/>
      <c r="H30" s="11"/>
      <c r="I30" s="41"/>
      <c r="J30" s="22"/>
    </row>
    <row r="31" spans="2:10" x14ac:dyDescent="0.2">
      <c r="B31" s="21"/>
      <c r="C31" s="42"/>
      <c r="D31" s="42"/>
      <c r="E31" s="10" t="s">
        <v>48</v>
      </c>
      <c r="F31" s="10"/>
      <c r="G31" s="10"/>
      <c r="H31" s="10"/>
      <c r="I31" s="43"/>
      <c r="J31" s="22"/>
    </row>
    <row r="32" spans="2:10" x14ac:dyDescent="0.2">
      <c r="B32" s="21"/>
      <c r="C32" s="42"/>
      <c r="D32" s="42"/>
      <c r="E32" s="10" t="s">
        <v>49</v>
      </c>
      <c r="F32" s="10"/>
      <c r="G32" s="10"/>
      <c r="H32" s="10"/>
      <c r="I32" s="43"/>
      <c r="J32" s="22"/>
    </row>
    <row r="33" spans="2:10" x14ac:dyDescent="0.2">
      <c r="B33" s="21"/>
      <c r="C33" s="42"/>
      <c r="D33" s="42"/>
      <c r="E33" s="42"/>
      <c r="F33" s="42"/>
      <c r="G33" s="42"/>
      <c r="J33" s="22"/>
    </row>
    <row r="34" spans="2:10" x14ac:dyDescent="0.2">
      <c r="B34" s="21"/>
      <c r="C34" s="44" t="s">
        <v>50</v>
      </c>
      <c r="D34" s="42"/>
      <c r="E34" s="42"/>
      <c r="F34" s="42"/>
      <c r="G34" s="42"/>
      <c r="J34" s="22"/>
    </row>
    <row r="35" spans="2:10" ht="12" customHeight="1" x14ac:dyDescent="0.2">
      <c r="B35" s="21"/>
      <c r="C35" s="42"/>
      <c r="D35" s="9" t="s">
        <v>51</v>
      </c>
      <c r="E35" s="9"/>
      <c r="F35" s="9"/>
      <c r="G35" s="9"/>
      <c r="H35" s="9"/>
      <c r="I35" s="45"/>
      <c r="J35" s="22"/>
    </row>
    <row r="36" spans="2:10" x14ac:dyDescent="0.2">
      <c r="B36" s="21"/>
      <c r="C36" s="42"/>
      <c r="D36" s="45"/>
      <c r="E36" s="42" t="s">
        <v>52</v>
      </c>
      <c r="F36" s="42"/>
      <c r="G36" s="42"/>
      <c r="H36" s="42"/>
      <c r="I36" s="45"/>
      <c r="J36" s="22"/>
    </row>
    <row r="37" spans="2:10" ht="12" customHeight="1" x14ac:dyDescent="0.2">
      <c r="B37" s="21"/>
      <c r="C37" s="42"/>
      <c r="D37" s="45"/>
      <c r="E37" s="42" t="s">
        <v>53</v>
      </c>
      <c r="F37" s="42"/>
      <c r="G37" s="42"/>
      <c r="H37" s="42"/>
      <c r="I37" s="45"/>
      <c r="J37" s="22"/>
    </row>
    <row r="38" spans="2:10" ht="12" customHeight="1" x14ac:dyDescent="0.2">
      <c r="B38" s="21"/>
      <c r="C38" s="42"/>
      <c r="D38" s="45"/>
      <c r="E38" s="42" t="s">
        <v>54</v>
      </c>
      <c r="F38" s="42"/>
      <c r="G38" s="42"/>
      <c r="H38" s="42"/>
      <c r="I38" s="45"/>
      <c r="J38" s="22"/>
    </row>
    <row r="39" spans="2:10" ht="12" customHeight="1" x14ac:dyDescent="0.2">
      <c r="B39" s="21"/>
      <c r="C39" s="42"/>
      <c r="D39" s="45"/>
      <c r="E39" s="42" t="s">
        <v>55</v>
      </c>
      <c r="F39" s="46"/>
      <c r="G39" s="46"/>
      <c r="H39" s="46"/>
      <c r="I39" s="47"/>
      <c r="J39" s="22"/>
    </row>
    <row r="40" spans="2:10" x14ac:dyDescent="0.2">
      <c r="B40" s="21"/>
      <c r="C40" s="42"/>
      <c r="D40" s="45"/>
      <c r="E40" s="9"/>
      <c r="F40" s="9"/>
      <c r="G40" s="9"/>
      <c r="H40" s="9"/>
      <c r="I40" s="45"/>
      <c r="J40" s="22"/>
    </row>
    <row r="41" spans="2:10" x14ac:dyDescent="0.2">
      <c r="B41" s="21"/>
      <c r="C41" s="42"/>
      <c r="D41" s="45"/>
      <c r="E41" s="8"/>
      <c r="F41" s="8"/>
      <c r="G41" s="8"/>
      <c r="H41" s="8"/>
      <c r="I41" s="47"/>
      <c r="J41" s="22"/>
    </row>
    <row r="42" spans="2:10" x14ac:dyDescent="0.2">
      <c r="B42" s="21"/>
      <c r="C42" s="42"/>
      <c r="D42" s="45"/>
      <c r="E42" s="45"/>
      <c r="F42" s="45"/>
      <c r="G42" s="45"/>
      <c r="H42" s="45"/>
      <c r="I42" s="45"/>
      <c r="J42" s="22"/>
    </row>
    <row r="43" spans="2:10" x14ac:dyDescent="0.2">
      <c r="B43" s="21"/>
      <c r="C43" s="44" t="s">
        <v>56</v>
      </c>
      <c r="D43" s="48"/>
      <c r="E43" s="48"/>
      <c r="F43" s="48"/>
      <c r="G43" s="48"/>
      <c r="H43" s="49"/>
      <c r="I43" s="49"/>
      <c r="J43" s="22"/>
    </row>
    <row r="44" spans="2:10" ht="39" customHeight="1" x14ac:dyDescent="0.2">
      <c r="B44" s="21"/>
      <c r="C44" s="42"/>
      <c r="D44" s="9" t="s">
        <v>57</v>
      </c>
      <c r="E44" s="9"/>
      <c r="F44" s="9"/>
      <c r="G44" s="9"/>
      <c r="H44" s="9"/>
      <c r="I44" s="45"/>
      <c r="J44" s="22"/>
    </row>
    <row r="45" spans="2:10" ht="12" customHeight="1" x14ac:dyDescent="0.2">
      <c r="B45" s="21"/>
      <c r="C45" s="42"/>
      <c r="D45" s="9" t="s">
        <v>58</v>
      </c>
      <c r="E45" s="9"/>
      <c r="F45" s="9"/>
      <c r="G45" s="9"/>
      <c r="H45" s="9"/>
      <c r="I45" s="45"/>
      <c r="J45" s="22"/>
    </row>
    <row r="46" spans="2:10" ht="12" customHeight="1" x14ac:dyDescent="0.2">
      <c r="B46" s="21"/>
      <c r="C46" s="50"/>
      <c r="D46" s="9" t="s">
        <v>59</v>
      </c>
      <c r="E46" s="9"/>
      <c r="F46" s="9"/>
      <c r="G46" s="9"/>
      <c r="H46" s="9"/>
      <c r="I46" s="45"/>
      <c r="J46" s="22"/>
    </row>
    <row r="47" spans="2:10" x14ac:dyDescent="0.2">
      <c r="B47" s="51"/>
      <c r="C47" s="52"/>
      <c r="D47" s="52"/>
      <c r="E47" s="52"/>
      <c r="F47" s="52"/>
      <c r="G47" s="52"/>
      <c r="H47" s="52"/>
      <c r="I47" s="52"/>
      <c r="J47" s="53"/>
    </row>
    <row r="48" spans="2:10" x14ac:dyDescent="0.2">
      <c r="C48" s="54"/>
      <c r="D48" s="55"/>
      <c r="E48" s="55"/>
      <c r="F48" s="56"/>
    </row>
    <row r="49" spans="3:7" ht="15" x14ac:dyDescent="0.25">
      <c r="C49" s="55"/>
      <c r="D49" s="57"/>
      <c r="E49" s="55"/>
      <c r="F49" s="56"/>
    </row>
    <row r="50" spans="3:7" x14ac:dyDescent="0.2">
      <c r="C50" s="55"/>
      <c r="D50" s="55"/>
      <c r="E50" s="55"/>
      <c r="F50" s="56"/>
    </row>
    <row r="51" spans="3:7" x14ac:dyDescent="0.2">
      <c r="C51" s="55"/>
      <c r="D51" s="55"/>
      <c r="E51" s="55"/>
      <c r="F51" s="56"/>
    </row>
    <row r="52" spans="3:7" x14ac:dyDescent="0.2">
      <c r="C52" s="55"/>
      <c r="D52" s="55"/>
      <c r="E52" s="55"/>
      <c r="F52" s="56"/>
    </row>
    <row r="53" spans="3:7" x14ac:dyDescent="0.2">
      <c r="C53" s="55"/>
      <c r="D53" s="55"/>
      <c r="E53" s="55"/>
      <c r="F53" s="56"/>
    </row>
    <row r="54" spans="3:7" x14ac:dyDescent="0.2">
      <c r="C54" s="55"/>
      <c r="D54" s="55"/>
      <c r="E54" s="7"/>
      <c r="F54" s="7"/>
      <c r="G54" s="7"/>
    </row>
    <row r="55" spans="3:7" x14ac:dyDescent="0.2">
      <c r="C55" s="55"/>
      <c r="D55" s="55"/>
      <c r="E55" s="7"/>
      <c r="F55" s="7"/>
      <c r="G55" s="7"/>
    </row>
    <row r="56" spans="3:7" x14ac:dyDescent="0.2">
      <c r="C56" s="55"/>
      <c r="D56" s="55"/>
      <c r="E56" s="7"/>
      <c r="F56" s="7"/>
      <c r="G56" s="7"/>
    </row>
    <row r="57" spans="3:7" x14ac:dyDescent="0.2">
      <c r="C57" s="55"/>
      <c r="D57" s="55"/>
      <c r="E57" s="55"/>
      <c r="F57" s="56"/>
    </row>
    <row r="58" spans="3:7" x14ac:dyDescent="0.2">
      <c r="C58" s="55"/>
      <c r="D58" s="55"/>
      <c r="E58" s="55"/>
      <c r="F58" s="56"/>
    </row>
    <row r="59" spans="3:7" x14ac:dyDescent="0.2">
      <c r="C59" s="55"/>
      <c r="D59" s="55"/>
      <c r="E59" s="55"/>
      <c r="F59" s="56"/>
    </row>
    <row r="60" spans="3:7" x14ac:dyDescent="0.2">
      <c r="C60" s="58"/>
      <c r="D60" s="58"/>
      <c r="E60" s="58"/>
      <c r="F60" s="59"/>
    </row>
  </sheetData>
  <mergeCells count="13">
    <mergeCell ref="E54:G54"/>
    <mergeCell ref="E55:G55"/>
    <mergeCell ref="E56:G56"/>
    <mergeCell ref="E40:H40"/>
    <mergeCell ref="E41:H41"/>
    <mergeCell ref="D44:H44"/>
    <mergeCell ref="D45:H45"/>
    <mergeCell ref="D46:H46"/>
    <mergeCell ref="C7:H7"/>
    <mergeCell ref="C30:H30"/>
    <mergeCell ref="E31:H31"/>
    <mergeCell ref="E32:H32"/>
    <mergeCell ref="D35:H35"/>
  </mergeCells>
  <pageMargins left="0.7" right="0.7" top="0.75" bottom="0.75" header="0.3" footer="0.511811023622047"/>
  <pageSetup paperSize="9" orientation="portrait" horizontalDpi="300" verticalDpi="300"/>
  <headerFooter>
    <oddHeader>&amp;L&amp;12&amp;K0000ffClassification: Limited&amp;1#</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8"/>
  <sheetViews>
    <sheetView zoomScale="75" zoomScaleNormal="75" workbookViewId="0">
      <selection activeCell="B14" sqref="B14"/>
    </sheetView>
  </sheetViews>
  <sheetFormatPr defaultColWidth="8.5703125" defaultRowHeight="15" x14ac:dyDescent="0.25"/>
  <cols>
    <col min="1" max="1" width="46.140625" customWidth="1"/>
    <col min="2" max="2" width="30" customWidth="1"/>
    <col min="3" max="3" width="42.140625" customWidth="1"/>
    <col min="4" max="6" width="30" customWidth="1"/>
    <col min="7" max="7" width="54.5703125" customWidth="1"/>
    <col min="8" max="8" width="37.140625" customWidth="1"/>
    <col min="9" max="9" width="6.5703125" customWidth="1"/>
  </cols>
  <sheetData>
    <row r="1" spans="1:9" x14ac:dyDescent="0.25">
      <c r="A1" s="60" t="s">
        <v>60</v>
      </c>
      <c r="B1" s="60" t="s">
        <v>61</v>
      </c>
      <c r="C1" s="60" t="s">
        <v>62</v>
      </c>
      <c r="D1" s="60" t="s">
        <v>63</v>
      </c>
      <c r="E1" s="60" t="s">
        <v>64</v>
      </c>
      <c r="F1" s="60" t="s">
        <v>65</v>
      </c>
      <c r="G1" s="60" t="s">
        <v>1</v>
      </c>
      <c r="H1" s="60" t="s">
        <v>66</v>
      </c>
      <c r="I1" s="60" t="s">
        <v>67</v>
      </c>
    </row>
    <row r="2" spans="1:9" ht="13.5" customHeight="1" x14ac:dyDescent="0.25">
      <c r="A2" s="15" t="s">
        <v>68</v>
      </c>
      <c r="B2" s="15" t="s">
        <v>69</v>
      </c>
      <c r="C2" s="15" t="str">
        <f t="shared" ref="C2:C13" si="0">"rskcsp_ds_"&amp;F2</f>
        <v>rskcsp_ds_classification</v>
      </c>
      <c r="D2" s="15" t="str">
        <f t="shared" ref="D2:D13" si="1">$C2&amp;"_staging"</f>
        <v>rskcsp_ds_classification_staging</v>
      </c>
      <c r="E2" s="15" t="str">
        <f t="shared" ref="E2:E13" si="2">$C2&amp;"_curated"</f>
        <v>rskcsp_ds_classification_curated</v>
      </c>
      <c r="F2" s="15" t="str">
        <f t="shared" ref="F2:F13" si="3">SUBSTITUTE(SUBSTITUTE(LOWER(A2), "llc_bi__", ""), "__c","")</f>
        <v>classification</v>
      </c>
      <c r="G2" s="61" t="s">
        <v>70</v>
      </c>
      <c r="H2" s="62">
        <f>COUNTIF(nCino_DMW!$H$2:$H$246,'Object Info'!A4)</f>
        <v>15</v>
      </c>
      <c r="I2" s="15"/>
    </row>
    <row r="3" spans="1:9" ht="13.5" customHeight="1" x14ac:dyDescent="0.25">
      <c r="A3" s="15" t="s">
        <v>71</v>
      </c>
      <c r="B3" s="15" t="s">
        <v>72</v>
      </c>
      <c r="C3" s="15" t="str">
        <f t="shared" si="0"/>
        <v>rskcsp_ds_debt_schedule</v>
      </c>
      <c r="D3" s="15" t="str">
        <f t="shared" si="1"/>
        <v>rskcsp_ds_debt_schedule_staging</v>
      </c>
      <c r="E3" s="15" t="str">
        <f t="shared" si="2"/>
        <v>rskcsp_ds_debt_schedule_curated</v>
      </c>
      <c r="F3" s="15" t="str">
        <f t="shared" si="3"/>
        <v>debt_schedule</v>
      </c>
      <c r="G3" s="61" t="s">
        <v>73</v>
      </c>
      <c r="H3" s="62">
        <f>COUNTIF(nCino_DMW!$H$2:$H$246,'Object Info'!A2)</f>
        <v>10</v>
      </c>
      <c r="I3" s="15"/>
    </row>
    <row r="4" spans="1:9" ht="13.5" customHeight="1" x14ac:dyDescent="0.25">
      <c r="A4" s="15" t="s">
        <v>74</v>
      </c>
      <c r="B4" s="15" t="s">
        <v>75</v>
      </c>
      <c r="C4" s="15" t="str">
        <f t="shared" si="0"/>
        <v>rskcsp_ds_spread_projections_driver</v>
      </c>
      <c r="D4" s="15" t="str">
        <f t="shared" si="1"/>
        <v>rskcsp_ds_spread_projections_driver_staging</v>
      </c>
      <c r="E4" s="15" t="str">
        <f t="shared" si="2"/>
        <v>rskcsp_ds_spread_projections_driver_curated</v>
      </c>
      <c r="F4" s="15" t="str">
        <f t="shared" si="3"/>
        <v>spread_projections_driver</v>
      </c>
      <c r="G4" s="61" t="s">
        <v>76</v>
      </c>
      <c r="H4" s="62">
        <f>COUNTIF(nCino_DMW!$H$2:$H$246,'Object Info'!A12)</f>
        <v>26</v>
      </c>
      <c r="I4" s="15"/>
    </row>
    <row r="5" spans="1:9" ht="13.5" customHeight="1" x14ac:dyDescent="0.25">
      <c r="A5" s="63" t="s">
        <v>77</v>
      </c>
      <c r="B5" s="63" t="s">
        <v>78</v>
      </c>
      <c r="C5" s="63" t="str">
        <f t="shared" si="0"/>
        <v>rskcsp_ds_spread_projections_template</v>
      </c>
      <c r="D5" s="63" t="str">
        <f t="shared" si="1"/>
        <v>rskcsp_ds_spread_projections_template_staging</v>
      </c>
      <c r="E5" s="63" t="str">
        <f t="shared" si="2"/>
        <v>rskcsp_ds_spread_projections_template_curated</v>
      </c>
      <c r="F5" s="63" t="str">
        <f t="shared" si="3"/>
        <v>spread_projections_template</v>
      </c>
      <c r="G5" s="64" t="s">
        <v>79</v>
      </c>
      <c r="H5" s="65">
        <f>COUNTIF(nCino_DMW!$H$2:$H$246,'Object Info'!A13)</f>
        <v>23</v>
      </c>
      <c r="I5" s="15" t="s">
        <v>80</v>
      </c>
    </row>
    <row r="6" spans="1:9" ht="13.5" customHeight="1" x14ac:dyDescent="0.25">
      <c r="A6" s="15" t="s">
        <v>81</v>
      </c>
      <c r="B6" s="15" t="s">
        <v>82</v>
      </c>
      <c r="C6" s="15" t="str">
        <f t="shared" si="0"/>
        <v>rskcsp_ds_spread_record_classification</v>
      </c>
      <c r="D6" s="15" t="str">
        <f t="shared" si="1"/>
        <v>rskcsp_ds_spread_record_classification_staging</v>
      </c>
      <c r="E6" s="15" t="str">
        <f t="shared" si="2"/>
        <v>rskcsp_ds_spread_record_classification_curated</v>
      </c>
      <c r="F6" s="15" t="str">
        <f t="shared" si="3"/>
        <v>spread_record_classification</v>
      </c>
      <c r="G6" s="61" t="s">
        <v>83</v>
      </c>
      <c r="H6" s="62">
        <f>COUNTIF(nCino_DMW!$H$2:$H$246,'Object Info'!A9)</f>
        <v>31</v>
      </c>
      <c r="I6" s="15"/>
    </row>
    <row r="7" spans="1:9" ht="13.5" customHeight="1" x14ac:dyDescent="0.25">
      <c r="A7" s="15" t="s">
        <v>84</v>
      </c>
      <c r="B7" s="15" t="s">
        <v>85</v>
      </c>
      <c r="C7" s="15" t="str">
        <f t="shared" si="0"/>
        <v>rskcsp_ds_spread_record_total_classification</v>
      </c>
      <c r="D7" s="15" t="str">
        <f t="shared" si="1"/>
        <v>rskcsp_ds_spread_record_total_classification_staging</v>
      </c>
      <c r="E7" s="15" t="str">
        <f t="shared" si="2"/>
        <v>rskcsp_ds_spread_record_total_classification_curated</v>
      </c>
      <c r="F7" s="15" t="str">
        <f t="shared" si="3"/>
        <v>spread_record_total_classification</v>
      </c>
      <c r="G7" s="61" t="s">
        <v>86</v>
      </c>
      <c r="H7" s="62">
        <f>COUNTIF(nCino_DMW!$H$2:$H$246,'Object Info'!A10)</f>
        <v>13</v>
      </c>
      <c r="I7" s="15"/>
    </row>
    <row r="8" spans="1:9" ht="13.5" customHeight="1" x14ac:dyDescent="0.25">
      <c r="A8" s="15" t="s">
        <v>87</v>
      </c>
      <c r="B8" s="15" t="s">
        <v>88</v>
      </c>
      <c r="C8" s="15" t="str">
        <f t="shared" si="0"/>
        <v>rskcsp_ds_spread_statement_period</v>
      </c>
      <c r="D8" s="15" t="str">
        <f t="shared" si="1"/>
        <v>rskcsp_ds_spread_statement_period_staging</v>
      </c>
      <c r="E8" s="15" t="str">
        <f t="shared" si="2"/>
        <v>rskcsp_ds_spread_statement_period_curated</v>
      </c>
      <c r="F8" s="15" t="str">
        <f t="shared" si="3"/>
        <v>spread_statement_period</v>
      </c>
      <c r="G8" s="61" t="s">
        <v>89</v>
      </c>
      <c r="H8" s="62">
        <f>COUNTIF(nCino_DMW!$H$2:$H$246,'Object Info'!A11)</f>
        <v>31</v>
      </c>
      <c r="I8" s="15"/>
    </row>
    <row r="9" spans="1:9" ht="13.5" customHeight="1" x14ac:dyDescent="0.25">
      <c r="A9" s="15" t="s">
        <v>90</v>
      </c>
      <c r="B9" s="15" t="s">
        <v>91</v>
      </c>
      <c r="C9" s="15" t="str">
        <f t="shared" si="0"/>
        <v>rskcsp_ds_spread_statement_record</v>
      </c>
      <c r="D9" s="15" t="str">
        <f t="shared" si="1"/>
        <v>rskcsp_ds_spread_statement_record_staging</v>
      </c>
      <c r="E9" s="15" t="str">
        <f t="shared" si="2"/>
        <v>rskcsp_ds_spread_statement_record_curated</v>
      </c>
      <c r="F9" s="15" t="str">
        <f t="shared" si="3"/>
        <v>spread_statement_record</v>
      </c>
      <c r="G9" s="61" t="s">
        <v>92</v>
      </c>
      <c r="H9" s="62">
        <f>COUNTIF(nCino_DMW!$H$2:$H$246,'Object Info'!A7)</f>
        <v>10</v>
      </c>
      <c r="I9" s="15"/>
    </row>
    <row r="10" spans="1:9" ht="13.5" customHeight="1" x14ac:dyDescent="0.25">
      <c r="A10" s="15" t="s">
        <v>93</v>
      </c>
      <c r="B10" s="15" t="s">
        <v>94</v>
      </c>
      <c r="C10" s="15" t="str">
        <f t="shared" si="0"/>
        <v>rskcsp_ds_spread_statement_record_value</v>
      </c>
      <c r="D10" s="15" t="str">
        <f t="shared" si="1"/>
        <v>rskcsp_ds_spread_statement_record_value_staging</v>
      </c>
      <c r="E10" s="15" t="str">
        <f t="shared" si="2"/>
        <v>rskcsp_ds_spread_statement_record_value_curated</v>
      </c>
      <c r="F10" s="15" t="str">
        <f t="shared" si="3"/>
        <v>spread_statement_record_value</v>
      </c>
      <c r="G10" s="61" t="s">
        <v>95</v>
      </c>
      <c r="H10" s="62">
        <f>COUNTIF(nCino_DMW!$H$2:$H$246,'Object Info'!A8)</f>
        <v>43</v>
      </c>
      <c r="I10" s="15"/>
    </row>
    <row r="11" spans="1:9" ht="13.5" customHeight="1" x14ac:dyDescent="0.25">
      <c r="A11" s="15" t="s">
        <v>96</v>
      </c>
      <c r="B11" s="15" t="s">
        <v>97</v>
      </c>
      <c r="C11" s="15" t="str">
        <f t="shared" si="0"/>
        <v>rskcsp_ds_spread_statement_type</v>
      </c>
      <c r="D11" s="15" t="str">
        <f t="shared" si="1"/>
        <v>rskcsp_ds_spread_statement_type_staging</v>
      </c>
      <c r="E11" s="15" t="str">
        <f t="shared" si="2"/>
        <v>rskcsp_ds_spread_statement_type_curated</v>
      </c>
      <c r="F11" s="15" t="str">
        <f t="shared" si="3"/>
        <v>spread_statement_type</v>
      </c>
      <c r="G11" s="61" t="s">
        <v>98</v>
      </c>
      <c r="H11" s="62">
        <f>COUNTIF(nCino_DMW!$H$2:$H$246,'Object Info'!A5)</f>
        <v>11</v>
      </c>
      <c r="I11" s="15"/>
    </row>
    <row r="12" spans="1:9" ht="13.5" customHeight="1" x14ac:dyDescent="0.25">
      <c r="A12" s="15" t="s">
        <v>99</v>
      </c>
      <c r="B12" s="15" t="s">
        <v>100</v>
      </c>
      <c r="C12" s="15" t="str">
        <f t="shared" si="0"/>
        <v>rskcsp_ds_spread_statement_record_total</v>
      </c>
      <c r="D12" s="15" t="str">
        <f t="shared" si="1"/>
        <v>rskcsp_ds_spread_statement_record_total_staging</v>
      </c>
      <c r="E12" s="15" t="str">
        <f t="shared" si="2"/>
        <v>rskcsp_ds_spread_statement_record_total_curated</v>
      </c>
      <c r="F12" s="15" t="str">
        <f t="shared" si="3"/>
        <v>spread_statement_record_total</v>
      </c>
      <c r="G12" s="61" t="s">
        <v>101</v>
      </c>
      <c r="H12" s="62">
        <f>COUNTIF(nCino_DMW!$H$2:$H$246,'Object Info'!A6)</f>
        <v>10</v>
      </c>
      <c r="I12" s="15"/>
    </row>
    <row r="13" spans="1:9" ht="13.5" customHeight="1" x14ac:dyDescent="0.25">
      <c r="A13" s="15" t="s">
        <v>102</v>
      </c>
      <c r="B13" s="15" t="s">
        <v>103</v>
      </c>
      <c r="C13" s="15" t="str">
        <f t="shared" si="0"/>
        <v>rskcsp_ds_underwriting_bundle</v>
      </c>
      <c r="D13" s="15" t="str">
        <f t="shared" si="1"/>
        <v>rskcsp_ds_underwriting_bundle_staging</v>
      </c>
      <c r="E13" s="15" t="str">
        <f t="shared" si="2"/>
        <v>rskcsp_ds_underwriting_bundle_curated</v>
      </c>
      <c r="F13" s="15" t="str">
        <f t="shared" si="3"/>
        <v>underwriting_bundle</v>
      </c>
      <c r="G13" s="61" t="s">
        <v>104</v>
      </c>
      <c r="H13" s="62">
        <f>COUNTIF(nCino_DMW!$H$2:$H$246,'Object Info'!A3)</f>
        <v>22</v>
      </c>
      <c r="I13" s="15"/>
    </row>
    <row r="14" spans="1:9" s="66" customFormat="1" x14ac:dyDescent="0.25">
      <c r="A14" s="62" t="s">
        <v>105</v>
      </c>
      <c r="B14" s="62" t="str">
        <f>COUNTA(B2:B13) &amp;" Tables"</f>
        <v>12 Tables</v>
      </c>
      <c r="C14" s="62"/>
      <c r="D14" s="62"/>
      <c r="E14" s="62"/>
      <c r="F14" s="62"/>
      <c r="G14" s="62"/>
      <c r="H14" s="62" t="str">
        <f>SUM(H2:H13)&amp;" Fields"</f>
        <v>245 Fields</v>
      </c>
      <c r="I14" s="62"/>
    </row>
    <row r="18" spans="1:2" x14ac:dyDescent="0.25">
      <c r="A18" s="62" t="s">
        <v>106</v>
      </c>
      <c r="B18" s="67"/>
    </row>
    <row r="19" spans="1:2" x14ac:dyDescent="0.25">
      <c r="A19" s="15" t="s">
        <v>107</v>
      </c>
      <c r="B19" s="67"/>
    </row>
    <row r="20" spans="1:2" ht="15.75" customHeight="1" x14ac:dyDescent="0.25">
      <c r="A20" s="68" t="s">
        <v>108</v>
      </c>
      <c r="B20" s="69"/>
    </row>
    <row r="21" spans="1:2" x14ac:dyDescent="0.25">
      <c r="A21" s="70" t="s">
        <v>109</v>
      </c>
      <c r="B21" s="69"/>
    </row>
    <row r="22" spans="1:2" x14ac:dyDescent="0.25">
      <c r="A22" s="70" t="s">
        <v>110</v>
      </c>
      <c r="B22" s="69"/>
    </row>
    <row r="23" spans="1:2" x14ac:dyDescent="0.25">
      <c r="A23" s="70"/>
      <c r="B23" s="69"/>
    </row>
    <row r="24" spans="1:2" x14ac:dyDescent="0.25">
      <c r="A24" s="70"/>
      <c r="B24" s="69"/>
    </row>
    <row r="25" spans="1:2" x14ac:dyDescent="0.25">
      <c r="A25" s="70"/>
      <c r="B25" s="69"/>
    </row>
    <row r="26" spans="1:2" x14ac:dyDescent="0.25">
      <c r="A26" s="70"/>
      <c r="B26" s="69"/>
    </row>
    <row r="27" spans="1:2" x14ac:dyDescent="0.25">
      <c r="A27" s="70"/>
      <c r="B27" s="69"/>
    </row>
    <row r="28" spans="1:2" x14ac:dyDescent="0.25">
      <c r="A28" s="70"/>
      <c r="B28" s="69"/>
    </row>
  </sheetData>
  <pageMargins left="0.7" right="0.7" top="0.75" bottom="0.75" header="0.3" footer="0.511811023622047"/>
  <pageSetup paperSize="9" orientation="portrait" horizontalDpi="300" verticalDpi="300"/>
  <headerFooter>
    <oddHeader>&amp;L&amp;12&amp;K0000ffClassification: Limited&amp;1#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83"/>
  <sheetViews>
    <sheetView topLeftCell="B1" zoomScale="75" zoomScaleNormal="75" workbookViewId="0">
      <pane ySplit="2" topLeftCell="A3" activePane="bottomLeft" state="frozen"/>
      <selection activeCell="B1" sqref="B1"/>
      <selection pane="bottomLeft" activeCell="B2" sqref="B2"/>
    </sheetView>
  </sheetViews>
  <sheetFormatPr defaultColWidth="9.140625" defaultRowHeight="15" x14ac:dyDescent="0.25"/>
  <cols>
    <col min="1" max="1" width="11.5703125" style="71" hidden="1" customWidth="1"/>
    <col min="2" max="2" width="33.42578125" style="72" customWidth="1"/>
    <col min="3" max="3" width="25.85546875" style="72" customWidth="1"/>
    <col min="4" max="4" width="45.140625" style="72" customWidth="1"/>
    <col min="5" max="5" width="15.7109375" style="72" customWidth="1"/>
    <col min="6" max="6" width="15.85546875" style="73" customWidth="1"/>
    <col min="7" max="14" width="10.42578125" style="74" customWidth="1"/>
    <col min="15" max="15" width="33.85546875" style="71" customWidth="1"/>
    <col min="16" max="16" width="31.140625" style="71" customWidth="1"/>
    <col min="17" max="17" width="15.7109375" style="71" customWidth="1"/>
    <col min="18" max="18" width="11" style="75" customWidth="1"/>
    <col min="19" max="19" width="9.42578125" style="71" customWidth="1"/>
    <col min="20" max="20" width="20.5703125" style="71" customWidth="1"/>
    <col min="21" max="21" width="25.140625" style="71" customWidth="1"/>
    <col min="22" max="22" width="24.28515625" style="71" customWidth="1"/>
    <col min="23" max="23" width="22.28515625" style="71" customWidth="1"/>
    <col min="24" max="24" width="20.5703125" style="71" customWidth="1"/>
    <col min="25" max="25" width="19.7109375" style="71" customWidth="1"/>
    <col min="26" max="26" width="20.5703125" style="71" customWidth="1"/>
    <col min="27" max="27" width="18.28515625" style="71" customWidth="1"/>
    <col min="28" max="28" width="17.42578125" style="71" customWidth="1"/>
    <col min="29" max="29" width="15.28515625" style="71" customWidth="1"/>
    <col min="30" max="16384" width="9.140625" style="71"/>
  </cols>
  <sheetData>
    <row r="1" spans="1:37" ht="14.25" customHeight="1" x14ac:dyDescent="0.25">
      <c r="B1" s="6" t="s">
        <v>111</v>
      </c>
      <c r="C1" s="6"/>
      <c r="D1" s="6"/>
      <c r="E1" s="6"/>
      <c r="F1" s="6"/>
      <c r="G1" s="6"/>
      <c r="H1" s="6"/>
      <c r="I1" s="76"/>
      <c r="J1" s="76"/>
      <c r="K1" s="76"/>
      <c r="L1" s="76"/>
      <c r="M1" s="76"/>
      <c r="N1" s="76"/>
      <c r="O1" s="76"/>
      <c r="P1" s="76"/>
      <c r="Q1" s="76"/>
      <c r="R1" s="76"/>
      <c r="S1" s="76"/>
    </row>
    <row r="2" spans="1:37" s="77" customFormat="1" x14ac:dyDescent="0.25">
      <c r="A2" s="77" t="s">
        <v>112</v>
      </c>
      <c r="B2" s="78" t="s">
        <v>113</v>
      </c>
      <c r="C2" s="78" t="s">
        <v>114</v>
      </c>
      <c r="D2" s="78" t="s">
        <v>1</v>
      </c>
      <c r="E2" s="78" t="s">
        <v>115</v>
      </c>
      <c r="F2" s="78" t="s">
        <v>116</v>
      </c>
      <c r="G2" s="78" t="s">
        <v>117</v>
      </c>
      <c r="H2" s="78" t="s">
        <v>118</v>
      </c>
      <c r="I2" s="78" t="s">
        <v>119</v>
      </c>
      <c r="J2" s="78" t="s">
        <v>120</v>
      </c>
      <c r="K2" s="78" t="s">
        <v>121</v>
      </c>
      <c r="L2" s="78" t="s">
        <v>122</v>
      </c>
      <c r="M2" s="78" t="s">
        <v>123</v>
      </c>
      <c r="N2" s="78"/>
      <c r="O2" s="71"/>
      <c r="P2" s="71"/>
      <c r="Q2" s="71"/>
      <c r="R2" s="71"/>
      <c r="S2" s="71"/>
      <c r="T2" s="71"/>
      <c r="U2" s="71"/>
      <c r="V2" s="71"/>
      <c r="W2" s="71"/>
      <c r="X2" s="71"/>
      <c r="Y2" s="71"/>
      <c r="Z2" s="71"/>
      <c r="AA2" s="71"/>
      <c r="AB2" s="71"/>
      <c r="AC2" s="71"/>
      <c r="AD2" s="71"/>
      <c r="AE2" s="71"/>
      <c r="AF2" s="71"/>
      <c r="AG2" s="71"/>
      <c r="AH2" s="71"/>
      <c r="AI2" s="71"/>
      <c r="AJ2" s="71"/>
      <c r="AK2" s="71"/>
    </row>
    <row r="3" spans="1:37" x14ac:dyDescent="0.25">
      <c r="A3" s="71" t="str">
        <f t="shared" ref="A3:A19" si="0">B3&amp;C3</f>
        <v/>
      </c>
    </row>
    <row r="4" spans="1:37" x14ac:dyDescent="0.25">
      <c r="A4" s="71" t="str">
        <f t="shared" si="0"/>
        <v/>
      </c>
    </row>
    <row r="5" spans="1:37" x14ac:dyDescent="0.25">
      <c r="A5" s="71" t="str">
        <f t="shared" si="0"/>
        <v/>
      </c>
    </row>
    <row r="6" spans="1:37" x14ac:dyDescent="0.25">
      <c r="A6" s="71" t="str">
        <f t="shared" si="0"/>
        <v/>
      </c>
    </row>
    <row r="7" spans="1:37" x14ac:dyDescent="0.25">
      <c r="A7" s="71" t="str">
        <f t="shared" si="0"/>
        <v/>
      </c>
    </row>
    <row r="8" spans="1:37" x14ac:dyDescent="0.25">
      <c r="A8" s="71" t="str">
        <f t="shared" si="0"/>
        <v/>
      </c>
    </row>
    <row r="9" spans="1:37" x14ac:dyDescent="0.25">
      <c r="A9" s="71" t="str">
        <f t="shared" si="0"/>
        <v/>
      </c>
    </row>
    <row r="10" spans="1:37" x14ac:dyDescent="0.25">
      <c r="A10" s="71" t="str">
        <f t="shared" si="0"/>
        <v/>
      </c>
    </row>
    <row r="11" spans="1:37" x14ac:dyDescent="0.25">
      <c r="A11" s="71" t="str">
        <f t="shared" si="0"/>
        <v/>
      </c>
    </row>
    <row r="12" spans="1:37" x14ac:dyDescent="0.25">
      <c r="A12" s="71" t="str">
        <f t="shared" si="0"/>
        <v/>
      </c>
    </row>
    <row r="13" spans="1:37" x14ac:dyDescent="0.25">
      <c r="A13" s="71" t="str">
        <f t="shared" si="0"/>
        <v/>
      </c>
    </row>
    <row r="14" spans="1:37" x14ac:dyDescent="0.25">
      <c r="A14" s="71" t="str">
        <f t="shared" si="0"/>
        <v/>
      </c>
    </row>
    <row r="15" spans="1:37" x14ac:dyDescent="0.25">
      <c r="A15" s="71" t="str">
        <f t="shared" si="0"/>
        <v/>
      </c>
    </row>
    <row r="16" spans="1:37" x14ac:dyDescent="0.25">
      <c r="A16" s="71" t="str">
        <f t="shared" si="0"/>
        <v/>
      </c>
    </row>
    <row r="17" spans="1:6" x14ac:dyDescent="0.25">
      <c r="A17" s="71" t="str">
        <f t="shared" si="0"/>
        <v/>
      </c>
    </row>
    <row r="18" spans="1:6" x14ac:dyDescent="0.25">
      <c r="A18" s="71" t="str">
        <f t="shared" si="0"/>
        <v/>
      </c>
    </row>
    <row r="19" spans="1:6" x14ac:dyDescent="0.25">
      <c r="A19" s="71" t="str">
        <f t="shared" si="0"/>
        <v/>
      </c>
    </row>
    <row r="21" spans="1:6" x14ac:dyDescent="0.25">
      <c r="A21" s="71" t="str">
        <f>B21&amp;C21</f>
        <v/>
      </c>
    </row>
    <row r="22" spans="1:6" x14ac:dyDescent="0.25">
      <c r="A22" s="71" t="str">
        <f>B22&amp;C22</f>
        <v/>
      </c>
    </row>
    <row r="23" spans="1:6" x14ac:dyDescent="0.25">
      <c r="A23" s="71" t="str">
        <f>B23&amp;C23</f>
        <v/>
      </c>
    </row>
    <row r="24" spans="1:6" x14ac:dyDescent="0.25">
      <c r="A24" s="71" t="str">
        <f>B24&amp;C24</f>
        <v/>
      </c>
    </row>
    <row r="25" spans="1:6" x14ac:dyDescent="0.25">
      <c r="A25" s="71" t="str">
        <f>B25&amp;C25</f>
        <v/>
      </c>
    </row>
    <row r="26" spans="1:6" x14ac:dyDescent="0.25">
      <c r="A26" s="71" t="str">
        <f t="shared" ref="A26:A33" si="1">C34&amp;E34</f>
        <v/>
      </c>
    </row>
    <row r="27" spans="1:6" x14ac:dyDescent="0.25">
      <c r="A27" s="71" t="str">
        <f t="shared" si="1"/>
        <v/>
      </c>
      <c r="F27" s="72"/>
    </row>
    <row r="28" spans="1:6" x14ac:dyDescent="0.25">
      <c r="A28" s="71" t="str">
        <f t="shared" si="1"/>
        <v/>
      </c>
      <c r="F28" s="72"/>
    </row>
    <row r="29" spans="1:6" x14ac:dyDescent="0.25">
      <c r="A29" s="71" t="str">
        <f t="shared" si="1"/>
        <v/>
      </c>
      <c r="F29" s="72"/>
    </row>
    <row r="30" spans="1:6" x14ac:dyDescent="0.25">
      <c r="A30" s="71" t="str">
        <f t="shared" si="1"/>
        <v/>
      </c>
      <c r="F30" s="72"/>
    </row>
    <row r="31" spans="1:6" x14ac:dyDescent="0.25">
      <c r="A31" s="71" t="str">
        <f t="shared" si="1"/>
        <v/>
      </c>
      <c r="F31" s="72"/>
    </row>
    <row r="32" spans="1:6" x14ac:dyDescent="0.25">
      <c r="A32" s="71" t="str">
        <f t="shared" si="1"/>
        <v/>
      </c>
      <c r="F32" s="72"/>
    </row>
    <row r="33" spans="1:6" x14ac:dyDescent="0.25">
      <c r="A33" s="71" t="str">
        <f t="shared" si="1"/>
        <v/>
      </c>
      <c r="F33" s="72"/>
    </row>
    <row r="34" spans="1:6" x14ac:dyDescent="0.25">
      <c r="A34" s="71" t="str">
        <f t="shared" ref="A34:A40" si="2">B27&amp;C27</f>
        <v/>
      </c>
      <c r="F34" s="72"/>
    </row>
    <row r="35" spans="1:6" x14ac:dyDescent="0.25">
      <c r="A35" s="71" t="str">
        <f t="shared" si="2"/>
        <v/>
      </c>
      <c r="F35" s="72"/>
    </row>
    <row r="36" spans="1:6" x14ac:dyDescent="0.25">
      <c r="A36" s="71" t="str">
        <f t="shared" si="2"/>
        <v/>
      </c>
      <c r="F36" s="72"/>
    </row>
    <row r="37" spans="1:6" x14ac:dyDescent="0.25">
      <c r="A37" s="71" t="str">
        <f t="shared" si="2"/>
        <v/>
      </c>
      <c r="F37" s="72"/>
    </row>
    <row r="38" spans="1:6" x14ac:dyDescent="0.25">
      <c r="A38" s="71" t="str">
        <f t="shared" si="2"/>
        <v/>
      </c>
      <c r="F38" s="72"/>
    </row>
    <row r="39" spans="1:6" x14ac:dyDescent="0.25">
      <c r="A39" s="71" t="str">
        <f t="shared" si="2"/>
        <v/>
      </c>
      <c r="F39" s="72"/>
    </row>
    <row r="40" spans="1:6" x14ac:dyDescent="0.25">
      <c r="A40" s="71" t="str">
        <f t="shared" si="2"/>
        <v/>
      </c>
      <c r="F40" s="72"/>
    </row>
    <row r="41" spans="1:6" x14ac:dyDescent="0.25">
      <c r="A41" s="71" t="e">
        <f>#REF!&amp;#REF!</f>
        <v>#REF!</v>
      </c>
      <c r="F41" s="72"/>
    </row>
    <row r="42" spans="1:6" x14ac:dyDescent="0.25">
      <c r="A42" s="71" t="e">
        <f>#REF!&amp;#REF!</f>
        <v>#REF!</v>
      </c>
    </row>
    <row r="43" spans="1:6" x14ac:dyDescent="0.25">
      <c r="A43" s="71" t="e">
        <f>#REF!&amp;#REF!</f>
        <v>#REF!</v>
      </c>
    </row>
    <row r="44" spans="1:6" x14ac:dyDescent="0.25">
      <c r="A44" s="71" t="e">
        <f>#REF!&amp;#REF!</f>
        <v>#REF!</v>
      </c>
    </row>
    <row r="45" spans="1:6" x14ac:dyDescent="0.25">
      <c r="A45" s="71" t="e">
        <f>#REF!&amp;#REF!</f>
        <v>#REF!</v>
      </c>
    </row>
    <row r="46" spans="1:6" x14ac:dyDescent="0.25">
      <c r="A46" s="71" t="e">
        <f>#REF!&amp;#REF!</f>
        <v>#REF!</v>
      </c>
    </row>
    <row r="47" spans="1:6" x14ac:dyDescent="0.25">
      <c r="A47" s="71" t="e">
        <f>#REF!&amp;#REF!</f>
        <v>#REF!</v>
      </c>
    </row>
    <row r="48" spans="1:6" x14ac:dyDescent="0.25">
      <c r="A48" s="71" t="e">
        <f>#REF!&amp;#REF!</f>
        <v>#REF!</v>
      </c>
    </row>
    <row r="49" spans="1:1" x14ac:dyDescent="0.25">
      <c r="A49" s="71" t="str">
        <f t="shared" ref="A49:A83" si="3">B49&amp;C49</f>
        <v/>
      </c>
    </row>
    <row r="50" spans="1:1" x14ac:dyDescent="0.25">
      <c r="A50" s="71" t="str">
        <f t="shared" si="3"/>
        <v/>
      </c>
    </row>
    <row r="51" spans="1:1" x14ac:dyDescent="0.25">
      <c r="A51" s="71" t="str">
        <f t="shared" si="3"/>
        <v/>
      </c>
    </row>
    <row r="52" spans="1:1" x14ac:dyDescent="0.25">
      <c r="A52" s="71" t="str">
        <f t="shared" si="3"/>
        <v/>
      </c>
    </row>
    <row r="53" spans="1:1" x14ac:dyDescent="0.25">
      <c r="A53" s="71" t="str">
        <f t="shared" si="3"/>
        <v/>
      </c>
    </row>
    <row r="54" spans="1:1" x14ac:dyDescent="0.25">
      <c r="A54" s="71" t="str">
        <f t="shared" si="3"/>
        <v/>
      </c>
    </row>
    <row r="55" spans="1:1" x14ac:dyDescent="0.25">
      <c r="A55" s="71" t="str">
        <f t="shared" si="3"/>
        <v/>
      </c>
    </row>
    <row r="56" spans="1:1" x14ac:dyDescent="0.25">
      <c r="A56" s="71" t="str">
        <f t="shared" si="3"/>
        <v/>
      </c>
    </row>
    <row r="57" spans="1:1" x14ac:dyDescent="0.25">
      <c r="A57" s="71" t="str">
        <f t="shared" si="3"/>
        <v/>
      </c>
    </row>
    <row r="58" spans="1:1" x14ac:dyDescent="0.25">
      <c r="A58" s="71" t="str">
        <f t="shared" si="3"/>
        <v/>
      </c>
    </row>
    <row r="59" spans="1:1" x14ac:dyDescent="0.25">
      <c r="A59" s="71" t="str">
        <f t="shared" si="3"/>
        <v/>
      </c>
    </row>
    <row r="60" spans="1:1" x14ac:dyDescent="0.25">
      <c r="A60" s="71" t="str">
        <f t="shared" si="3"/>
        <v/>
      </c>
    </row>
    <row r="61" spans="1:1" x14ac:dyDescent="0.25">
      <c r="A61" s="71" t="str">
        <f t="shared" si="3"/>
        <v/>
      </c>
    </row>
    <row r="62" spans="1:1" x14ac:dyDescent="0.25">
      <c r="A62" s="71" t="str">
        <f t="shared" si="3"/>
        <v/>
      </c>
    </row>
    <row r="63" spans="1:1" x14ac:dyDescent="0.25">
      <c r="A63" s="71" t="str">
        <f t="shared" si="3"/>
        <v/>
      </c>
    </row>
    <row r="64" spans="1:1" x14ac:dyDescent="0.25">
      <c r="A64" s="71" t="str">
        <f t="shared" si="3"/>
        <v/>
      </c>
    </row>
    <row r="65" spans="1:1" x14ac:dyDescent="0.25">
      <c r="A65" s="71" t="str">
        <f t="shared" si="3"/>
        <v/>
      </c>
    </row>
    <row r="66" spans="1:1" x14ac:dyDescent="0.25">
      <c r="A66" s="71" t="str">
        <f t="shared" si="3"/>
        <v/>
      </c>
    </row>
    <row r="67" spans="1:1" x14ac:dyDescent="0.25">
      <c r="A67" s="71" t="str">
        <f t="shared" si="3"/>
        <v/>
      </c>
    </row>
    <row r="68" spans="1:1" x14ac:dyDescent="0.25">
      <c r="A68" s="71" t="str">
        <f t="shared" si="3"/>
        <v/>
      </c>
    </row>
    <row r="69" spans="1:1" x14ac:dyDescent="0.25">
      <c r="A69" s="71" t="str">
        <f t="shared" si="3"/>
        <v/>
      </c>
    </row>
    <row r="70" spans="1:1" x14ac:dyDescent="0.25">
      <c r="A70" s="71" t="str">
        <f t="shared" si="3"/>
        <v/>
      </c>
    </row>
    <row r="71" spans="1:1" x14ac:dyDescent="0.25">
      <c r="A71" s="71" t="str">
        <f t="shared" si="3"/>
        <v/>
      </c>
    </row>
    <row r="72" spans="1:1" x14ac:dyDescent="0.25">
      <c r="A72" s="71" t="str">
        <f t="shared" si="3"/>
        <v/>
      </c>
    </row>
    <row r="73" spans="1:1" x14ac:dyDescent="0.25">
      <c r="A73" s="71" t="str">
        <f t="shared" si="3"/>
        <v/>
      </c>
    </row>
    <row r="74" spans="1:1" x14ac:dyDescent="0.25">
      <c r="A74" s="71" t="str">
        <f t="shared" si="3"/>
        <v/>
      </c>
    </row>
    <row r="75" spans="1:1" x14ac:dyDescent="0.25">
      <c r="A75" s="71" t="str">
        <f t="shared" si="3"/>
        <v/>
      </c>
    </row>
    <row r="76" spans="1:1" x14ac:dyDescent="0.25">
      <c r="A76" s="71" t="str">
        <f t="shared" si="3"/>
        <v/>
      </c>
    </row>
    <row r="77" spans="1:1" x14ac:dyDescent="0.25">
      <c r="A77" s="71" t="str">
        <f t="shared" si="3"/>
        <v/>
      </c>
    </row>
    <row r="78" spans="1:1" x14ac:dyDescent="0.25">
      <c r="A78" s="71" t="str">
        <f t="shared" si="3"/>
        <v/>
      </c>
    </row>
    <row r="79" spans="1:1" x14ac:dyDescent="0.25">
      <c r="A79" s="71" t="str">
        <f t="shared" si="3"/>
        <v/>
      </c>
    </row>
    <row r="80" spans="1:1" x14ac:dyDescent="0.25">
      <c r="A80" s="71" t="str">
        <f t="shared" si="3"/>
        <v/>
      </c>
    </row>
    <row r="81" spans="1:1" x14ac:dyDescent="0.25">
      <c r="A81" s="71" t="str">
        <f t="shared" si="3"/>
        <v/>
      </c>
    </row>
    <row r="82" spans="1:1" ht="12.75" customHeight="1" x14ac:dyDescent="0.25">
      <c r="A82" s="71" t="str">
        <f t="shared" si="3"/>
        <v/>
      </c>
    </row>
    <row r="83" spans="1:1" x14ac:dyDescent="0.25">
      <c r="A83" s="71" t="str">
        <f t="shared" si="3"/>
        <v/>
      </c>
    </row>
  </sheetData>
  <autoFilter ref="B2:AK156" xr:uid="{00000000-0009-0000-0000-000004000000}"/>
  <mergeCells count="1">
    <mergeCell ref="B1:H1"/>
  </mergeCells>
  <pageMargins left="0.7" right="0.7" top="0.75" bottom="0.75" header="0.3" footer="0.511811023622047"/>
  <pageSetup paperSize="9" orientation="portrait" horizontalDpi="300" verticalDpi="300"/>
  <headerFooter>
    <oddHeader>&amp;L&amp;12&amp;K0000ffClassification: Limited&amp;1#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5" zoomScaleNormal="75" workbookViewId="0">
      <selection activeCell="B3" sqref="B3"/>
    </sheetView>
  </sheetViews>
  <sheetFormatPr defaultColWidth="8.5703125" defaultRowHeight="15" x14ac:dyDescent="0.25"/>
  <sheetData/>
  <pageMargins left="0.7" right="0.7" top="0.75" bottom="0.75" header="0.3" footer="0.511811023622047"/>
  <pageSetup paperSize="9" orientation="portrait" horizontalDpi="300" verticalDpi="300"/>
  <headerFooter>
    <oddHeader>&amp;L&amp;12&amp;K0000ffClassification: Limited&amp;1#</oddHead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S352"/>
  <sheetViews>
    <sheetView topLeftCell="D1" zoomScale="75" zoomScaleNormal="75" workbookViewId="0">
      <pane ySplit="1" topLeftCell="A191" activePane="bottomLeft" state="frozen"/>
      <selection activeCell="D1" sqref="D1"/>
      <selection pane="bottomLeft" activeCell="F206" sqref="F206"/>
    </sheetView>
  </sheetViews>
  <sheetFormatPr defaultColWidth="9.28515625" defaultRowHeight="15" x14ac:dyDescent="0.25"/>
  <cols>
    <col min="1" max="1" width="45.85546875" customWidth="1"/>
    <col min="2" max="2" width="7.5703125" customWidth="1"/>
    <col min="3" max="3" width="33" customWidth="1"/>
    <col min="4" max="4" width="31" customWidth="1"/>
    <col min="5" max="5" width="48.5703125" customWidth="1"/>
    <col min="6" max="6" width="35.42578125" customWidth="1"/>
    <col min="7" max="7" width="37.140625" customWidth="1"/>
    <col min="8" max="8" width="25.140625" customWidth="1"/>
    <col min="10" max="10" width="13.28515625" customWidth="1"/>
    <col min="11" max="11" width="8.28515625" customWidth="1"/>
    <col min="12" max="12" width="11.42578125" customWidth="1"/>
    <col min="13" max="13" width="12.140625" customWidth="1"/>
    <col min="14" max="14" width="19.28515625" customWidth="1"/>
    <col min="15" max="15" width="10" customWidth="1"/>
    <col min="16" max="16" width="9.85546875" customWidth="1"/>
    <col min="17" max="17" width="13.7109375" customWidth="1"/>
    <col min="18" max="18" width="12.28515625" customWidth="1"/>
    <col min="19" max="19" width="12.5703125" customWidth="1"/>
  </cols>
  <sheetData>
    <row r="1" spans="1:19" s="66" customFormat="1" x14ac:dyDescent="0.25">
      <c r="A1" s="79" t="s">
        <v>124</v>
      </c>
      <c r="B1" s="80" t="s">
        <v>125</v>
      </c>
      <c r="C1" s="81" t="s">
        <v>126</v>
      </c>
      <c r="D1" s="81" t="s">
        <v>127</v>
      </c>
      <c r="E1" s="81" t="s">
        <v>128</v>
      </c>
      <c r="F1" s="81" t="s">
        <v>129</v>
      </c>
      <c r="G1" s="81" t="s">
        <v>130</v>
      </c>
      <c r="H1" s="81" t="s">
        <v>131</v>
      </c>
      <c r="I1" s="82" t="s">
        <v>132</v>
      </c>
      <c r="J1" s="82" t="s">
        <v>133</v>
      </c>
      <c r="K1" s="82" t="s">
        <v>134</v>
      </c>
      <c r="L1" s="82" t="s">
        <v>135</v>
      </c>
      <c r="M1" s="82" t="s">
        <v>136</v>
      </c>
      <c r="N1" s="82" t="s">
        <v>137</v>
      </c>
      <c r="O1" s="82" t="s">
        <v>138</v>
      </c>
      <c r="P1" s="82" t="s">
        <v>139</v>
      </c>
      <c r="Q1" s="82" t="s">
        <v>140</v>
      </c>
      <c r="R1" s="81" t="s">
        <v>141</v>
      </c>
      <c r="S1" s="81" t="s">
        <v>1</v>
      </c>
    </row>
    <row r="2" spans="1:19" hidden="1" x14ac:dyDescent="0.25">
      <c r="A2" t="str">
        <f t="shared" ref="A2:A65" si="0">C2&amp;F2</f>
        <v>LLC_BI__Classification__cId</v>
      </c>
      <c r="B2">
        <f t="shared" ref="B2:B65" si="1">IF(H2="double", K2&amp;", "&amp;L2, J2)</f>
        <v>18</v>
      </c>
      <c r="C2" s="83" t="s">
        <v>68</v>
      </c>
      <c r="D2" s="83" t="s">
        <v>69</v>
      </c>
      <c r="E2" s="83" t="s">
        <v>142</v>
      </c>
      <c r="F2" s="83" t="s">
        <v>143</v>
      </c>
      <c r="G2" s="83" t="s">
        <v>144</v>
      </c>
      <c r="H2" s="83" t="s">
        <v>145</v>
      </c>
      <c r="I2" s="84" t="s">
        <v>146</v>
      </c>
      <c r="J2" s="84">
        <v>18</v>
      </c>
      <c r="K2" s="84">
        <v>0</v>
      </c>
      <c r="L2" s="84">
        <v>0</v>
      </c>
      <c r="M2" s="84" t="s">
        <v>146</v>
      </c>
      <c r="N2" s="84" t="s">
        <v>146</v>
      </c>
      <c r="O2" s="84" t="s">
        <v>146</v>
      </c>
      <c r="P2" s="84" t="s">
        <v>146</v>
      </c>
      <c r="Q2" s="84" t="s">
        <v>146</v>
      </c>
      <c r="R2" s="83"/>
      <c r="S2" s="83"/>
    </row>
    <row r="3" spans="1:19" hidden="1" x14ac:dyDescent="0.25">
      <c r="A3" t="str">
        <f t="shared" si="0"/>
        <v>LLC_BI__Classification__cOwnerId</v>
      </c>
      <c r="B3">
        <f t="shared" si="1"/>
        <v>18</v>
      </c>
      <c r="C3" s="83" t="s">
        <v>68</v>
      </c>
      <c r="D3" s="83" t="s">
        <v>69</v>
      </c>
      <c r="E3" s="83" t="s">
        <v>147</v>
      </c>
      <c r="F3" s="83" t="s">
        <v>148</v>
      </c>
      <c r="G3" s="83" t="s">
        <v>149</v>
      </c>
      <c r="H3" s="83" t="s">
        <v>150</v>
      </c>
      <c r="I3" s="84" t="s">
        <v>146</v>
      </c>
      <c r="J3" s="84">
        <v>18</v>
      </c>
      <c r="K3" s="84">
        <v>0</v>
      </c>
      <c r="L3" s="84">
        <v>0</v>
      </c>
      <c r="M3" s="84" t="s">
        <v>146</v>
      </c>
      <c r="N3" s="84" t="s">
        <v>146</v>
      </c>
      <c r="O3" s="84" t="s">
        <v>151</v>
      </c>
      <c r="P3" s="84" t="s">
        <v>146</v>
      </c>
      <c r="Q3" s="84" t="s">
        <v>146</v>
      </c>
      <c r="R3" s="83"/>
      <c r="S3" s="83"/>
    </row>
    <row r="4" spans="1:19" hidden="1" x14ac:dyDescent="0.25">
      <c r="A4" t="str">
        <f t="shared" si="0"/>
        <v>LLC_BI__Classification__cIsDeleted</v>
      </c>
      <c r="B4">
        <f t="shared" si="1"/>
        <v>0</v>
      </c>
      <c r="C4" s="83" t="s">
        <v>68</v>
      </c>
      <c r="D4" s="83" t="s">
        <v>69</v>
      </c>
      <c r="E4" s="83" t="s">
        <v>152</v>
      </c>
      <c r="F4" s="83" t="s">
        <v>153</v>
      </c>
      <c r="G4" s="83" t="s">
        <v>154</v>
      </c>
      <c r="H4" s="83" t="s">
        <v>155</v>
      </c>
      <c r="I4" s="84" t="s">
        <v>146</v>
      </c>
      <c r="J4" s="84">
        <v>0</v>
      </c>
      <c r="K4" s="84">
        <v>0</v>
      </c>
      <c r="L4" s="84">
        <v>0</v>
      </c>
      <c r="M4" s="84" t="s">
        <v>146</v>
      </c>
      <c r="N4" s="84" t="s">
        <v>146</v>
      </c>
      <c r="O4" s="84" t="s">
        <v>146</v>
      </c>
      <c r="P4" s="84" t="s">
        <v>146</v>
      </c>
      <c r="Q4" s="84" t="s">
        <v>146</v>
      </c>
      <c r="R4" s="83"/>
      <c r="S4" s="83"/>
    </row>
    <row r="5" spans="1:19" hidden="1" x14ac:dyDescent="0.25">
      <c r="A5" t="str">
        <f t="shared" si="0"/>
        <v>LLC_BI__Classification__cName</v>
      </c>
      <c r="B5">
        <f t="shared" si="1"/>
        <v>80</v>
      </c>
      <c r="C5" s="83" t="s">
        <v>68</v>
      </c>
      <c r="D5" s="83" t="s">
        <v>69</v>
      </c>
      <c r="E5" s="83" t="s">
        <v>156</v>
      </c>
      <c r="F5" s="83" t="s">
        <v>28</v>
      </c>
      <c r="G5" s="83" t="s">
        <v>157</v>
      </c>
      <c r="H5" s="83" t="s">
        <v>158</v>
      </c>
      <c r="I5" s="84" t="s">
        <v>151</v>
      </c>
      <c r="J5" s="84">
        <v>80</v>
      </c>
      <c r="K5" s="84">
        <v>0</v>
      </c>
      <c r="L5" s="84">
        <v>0</v>
      </c>
      <c r="M5" s="84" t="s">
        <v>146</v>
      </c>
      <c r="N5" s="84" t="s">
        <v>146</v>
      </c>
      <c r="O5" s="84" t="s">
        <v>151</v>
      </c>
      <c r="P5" s="84" t="s">
        <v>146</v>
      </c>
      <c r="Q5" s="84" t="s">
        <v>146</v>
      </c>
      <c r="R5" s="83"/>
      <c r="S5" s="83"/>
    </row>
    <row r="6" spans="1:19" hidden="1" x14ac:dyDescent="0.25">
      <c r="A6" t="str">
        <f t="shared" si="0"/>
        <v>LLC_BI__Classification__cCurrencyIsoCode</v>
      </c>
      <c r="B6">
        <f t="shared" si="1"/>
        <v>3</v>
      </c>
      <c r="C6" s="83" t="s">
        <v>68</v>
      </c>
      <c r="D6" s="83" t="s">
        <v>69</v>
      </c>
      <c r="E6" s="83" t="s">
        <v>159</v>
      </c>
      <c r="F6" s="83" t="s">
        <v>160</v>
      </c>
      <c r="G6" s="83" t="s">
        <v>161</v>
      </c>
      <c r="H6" s="83" t="s">
        <v>162</v>
      </c>
      <c r="I6" s="84" t="s">
        <v>151</v>
      </c>
      <c r="J6" s="84">
        <v>3</v>
      </c>
      <c r="K6" s="84">
        <v>0</v>
      </c>
      <c r="L6" s="84">
        <v>0</v>
      </c>
      <c r="M6" s="84" t="s">
        <v>146</v>
      </c>
      <c r="N6" s="84" t="s">
        <v>146</v>
      </c>
      <c r="O6" s="84" t="s">
        <v>151</v>
      </c>
      <c r="P6" s="84" t="s">
        <v>146</v>
      </c>
      <c r="Q6" s="84" t="s">
        <v>146</v>
      </c>
      <c r="R6" s="83"/>
      <c r="S6" s="83"/>
    </row>
    <row r="7" spans="1:19" hidden="1" x14ac:dyDescent="0.25">
      <c r="A7" t="str">
        <f t="shared" si="0"/>
        <v>LLC_BI__Classification__cCreatedDate</v>
      </c>
      <c r="B7">
        <f t="shared" si="1"/>
        <v>0</v>
      </c>
      <c r="C7" s="83" t="s">
        <v>68</v>
      </c>
      <c r="D7" s="83" t="s">
        <v>69</v>
      </c>
      <c r="E7" s="83" t="s">
        <v>163</v>
      </c>
      <c r="F7" s="83" t="s">
        <v>164</v>
      </c>
      <c r="G7" s="83" t="s">
        <v>165</v>
      </c>
      <c r="H7" s="83" t="s">
        <v>166</v>
      </c>
      <c r="I7" s="84" t="s">
        <v>146</v>
      </c>
      <c r="J7" s="84">
        <v>0</v>
      </c>
      <c r="K7" s="84">
        <v>0</v>
      </c>
      <c r="L7" s="84">
        <v>0</v>
      </c>
      <c r="M7" s="84" t="s">
        <v>146</v>
      </c>
      <c r="N7" s="84" t="s">
        <v>146</v>
      </c>
      <c r="O7" s="84" t="s">
        <v>146</v>
      </c>
      <c r="P7" s="84" t="s">
        <v>146</v>
      </c>
      <c r="Q7" s="84" t="s">
        <v>146</v>
      </c>
      <c r="R7" s="83"/>
      <c r="S7" s="83"/>
    </row>
    <row r="8" spans="1:19" hidden="1" x14ac:dyDescent="0.25">
      <c r="A8" t="str">
        <f t="shared" si="0"/>
        <v>LLC_BI__Classification__cCreatedById</v>
      </c>
      <c r="B8">
        <f t="shared" si="1"/>
        <v>18</v>
      </c>
      <c r="C8" s="83" t="s">
        <v>68</v>
      </c>
      <c r="D8" s="83" t="s">
        <v>69</v>
      </c>
      <c r="E8" s="83" t="s">
        <v>167</v>
      </c>
      <c r="F8" s="83" t="s">
        <v>168</v>
      </c>
      <c r="G8" s="83" t="s">
        <v>169</v>
      </c>
      <c r="H8" s="83" t="s">
        <v>170</v>
      </c>
      <c r="I8" s="84" t="s">
        <v>146</v>
      </c>
      <c r="J8" s="84">
        <v>18</v>
      </c>
      <c r="K8" s="84">
        <v>0</v>
      </c>
      <c r="L8" s="84">
        <v>0</v>
      </c>
      <c r="M8" s="84" t="s">
        <v>146</v>
      </c>
      <c r="N8" s="84" t="s">
        <v>146</v>
      </c>
      <c r="O8" s="84" t="s">
        <v>146</v>
      </c>
      <c r="P8" s="84" t="s">
        <v>146</v>
      </c>
      <c r="Q8" s="84" t="s">
        <v>146</v>
      </c>
      <c r="R8" s="83"/>
      <c r="S8" s="83"/>
    </row>
    <row r="9" spans="1:19" hidden="1" x14ac:dyDescent="0.25">
      <c r="A9" t="str">
        <f t="shared" si="0"/>
        <v>LLC_BI__Classification__cLastModifiedDate</v>
      </c>
      <c r="B9">
        <f t="shared" si="1"/>
        <v>0</v>
      </c>
      <c r="C9" s="83" t="s">
        <v>68</v>
      </c>
      <c r="D9" s="83" t="s">
        <v>69</v>
      </c>
      <c r="E9" s="83" t="s">
        <v>171</v>
      </c>
      <c r="F9" s="83" t="s">
        <v>172</v>
      </c>
      <c r="G9" s="83" t="s">
        <v>173</v>
      </c>
      <c r="H9" s="83" t="s">
        <v>166</v>
      </c>
      <c r="I9" s="84" t="s">
        <v>146</v>
      </c>
      <c r="J9" s="84">
        <v>0</v>
      </c>
      <c r="K9" s="84">
        <v>0</v>
      </c>
      <c r="L9" s="84">
        <v>0</v>
      </c>
      <c r="M9" s="84" t="s">
        <v>146</v>
      </c>
      <c r="N9" s="84" t="s">
        <v>146</v>
      </c>
      <c r="O9" s="84" t="s">
        <v>146</v>
      </c>
      <c r="P9" s="84" t="s">
        <v>146</v>
      </c>
      <c r="Q9" s="84" t="s">
        <v>146</v>
      </c>
      <c r="R9" s="83"/>
      <c r="S9" s="83"/>
    </row>
    <row r="10" spans="1:19" hidden="1" x14ac:dyDescent="0.25">
      <c r="A10" t="str">
        <f t="shared" si="0"/>
        <v>LLC_BI__Classification__cLastModifiedById</v>
      </c>
      <c r="B10">
        <f t="shared" si="1"/>
        <v>18</v>
      </c>
      <c r="C10" s="83" t="s">
        <v>68</v>
      </c>
      <c r="D10" s="83" t="s">
        <v>69</v>
      </c>
      <c r="E10" s="83" t="s">
        <v>174</v>
      </c>
      <c r="F10" s="83" t="s">
        <v>175</v>
      </c>
      <c r="G10" s="83" t="s">
        <v>176</v>
      </c>
      <c r="H10" s="83" t="s">
        <v>170</v>
      </c>
      <c r="I10" s="84" t="s">
        <v>146</v>
      </c>
      <c r="J10" s="84">
        <v>18</v>
      </c>
      <c r="K10" s="84">
        <v>0</v>
      </c>
      <c r="L10" s="84">
        <v>0</v>
      </c>
      <c r="M10" s="84" t="s">
        <v>146</v>
      </c>
      <c r="N10" s="84" t="s">
        <v>146</v>
      </c>
      <c r="O10" s="84" t="s">
        <v>146</v>
      </c>
      <c r="P10" s="84" t="s">
        <v>146</v>
      </c>
      <c r="Q10" s="84" t="s">
        <v>146</v>
      </c>
      <c r="R10" s="83"/>
      <c r="S10" s="83"/>
    </row>
    <row r="11" spans="1:19" hidden="1" x14ac:dyDescent="0.25">
      <c r="A11" t="str">
        <f t="shared" si="0"/>
        <v>LLC_BI__Classification__cSystemModstamp</v>
      </c>
      <c r="B11">
        <f t="shared" si="1"/>
        <v>0</v>
      </c>
      <c r="C11" s="83" t="s">
        <v>68</v>
      </c>
      <c r="D11" s="83" t="s">
        <v>69</v>
      </c>
      <c r="E11" s="83" t="s">
        <v>177</v>
      </c>
      <c r="F11" s="83" t="s">
        <v>178</v>
      </c>
      <c r="G11" s="83" t="s">
        <v>179</v>
      </c>
      <c r="H11" s="83" t="s">
        <v>166</v>
      </c>
      <c r="I11" s="84" t="s">
        <v>146</v>
      </c>
      <c r="J11" s="84">
        <v>0</v>
      </c>
      <c r="K11" s="84">
        <v>0</v>
      </c>
      <c r="L11" s="84">
        <v>0</v>
      </c>
      <c r="M11" s="84" t="s">
        <v>146</v>
      </c>
      <c r="N11" s="84" t="s">
        <v>146</v>
      </c>
      <c r="O11" s="84" t="s">
        <v>146</v>
      </c>
      <c r="P11" s="84" t="s">
        <v>146</v>
      </c>
      <c r="Q11" s="84" t="s">
        <v>146</v>
      </c>
      <c r="R11" s="83"/>
      <c r="S11" s="83"/>
    </row>
    <row r="12" spans="1:19" hidden="1" x14ac:dyDescent="0.25">
      <c r="A12" t="str">
        <f t="shared" si="0"/>
        <v>LLC_BI__Classification__cConnectionReceivedId</v>
      </c>
      <c r="B12">
        <f t="shared" si="1"/>
        <v>18</v>
      </c>
      <c r="C12" s="83" t="s">
        <v>68</v>
      </c>
      <c r="D12" s="83" t="s">
        <v>69</v>
      </c>
      <c r="E12" s="83" t="s">
        <v>180</v>
      </c>
      <c r="F12" s="83" t="s">
        <v>181</v>
      </c>
      <c r="G12" s="83" t="s">
        <v>182</v>
      </c>
      <c r="H12" s="83" t="s">
        <v>183</v>
      </c>
      <c r="I12" s="84" t="s">
        <v>151</v>
      </c>
      <c r="J12" s="84">
        <v>18</v>
      </c>
      <c r="K12" s="84">
        <v>0</v>
      </c>
      <c r="L12" s="84">
        <v>0</v>
      </c>
      <c r="M12" s="84" t="s">
        <v>146</v>
      </c>
      <c r="N12" s="84" t="s">
        <v>146</v>
      </c>
      <c r="O12" s="84" t="s">
        <v>146</v>
      </c>
      <c r="P12" s="84" t="s">
        <v>146</v>
      </c>
      <c r="Q12" s="84" t="s">
        <v>146</v>
      </c>
      <c r="R12" s="83"/>
      <c r="S12" s="83"/>
    </row>
    <row r="13" spans="1:19" hidden="1" x14ac:dyDescent="0.25">
      <c r="A13" t="str">
        <f t="shared" si="0"/>
        <v>LLC_BI__Classification__cConnectionSentId</v>
      </c>
      <c r="B13">
        <f t="shared" si="1"/>
        <v>18</v>
      </c>
      <c r="C13" s="83" t="s">
        <v>68</v>
      </c>
      <c r="D13" s="83" t="s">
        <v>69</v>
      </c>
      <c r="E13" s="83" t="s">
        <v>184</v>
      </c>
      <c r="F13" s="83" t="s">
        <v>185</v>
      </c>
      <c r="G13" s="83" t="s">
        <v>186</v>
      </c>
      <c r="H13" s="83" t="s">
        <v>183</v>
      </c>
      <c r="I13" s="84" t="s">
        <v>151</v>
      </c>
      <c r="J13" s="84">
        <v>18</v>
      </c>
      <c r="K13" s="84">
        <v>0</v>
      </c>
      <c r="L13" s="84">
        <v>0</v>
      </c>
      <c r="M13" s="84" t="s">
        <v>146</v>
      </c>
      <c r="N13" s="84" t="s">
        <v>146</v>
      </c>
      <c r="O13" s="84" t="s">
        <v>146</v>
      </c>
      <c r="P13" s="84" t="s">
        <v>146</v>
      </c>
      <c r="Q13" s="84" t="s">
        <v>146</v>
      </c>
      <c r="R13" s="83"/>
      <c r="S13" s="83"/>
    </row>
    <row r="14" spans="1:19" hidden="1" x14ac:dyDescent="0.25">
      <c r="A14" t="str">
        <f t="shared" si="0"/>
        <v>LLC_BI__Classification__cLLC_BI__Category__c</v>
      </c>
      <c r="B14">
        <f t="shared" si="1"/>
        <v>255</v>
      </c>
      <c r="C14" s="83" t="s">
        <v>68</v>
      </c>
      <c r="D14" s="83" t="s">
        <v>69</v>
      </c>
      <c r="E14" s="83" t="s">
        <v>187</v>
      </c>
      <c r="F14" s="83" t="s">
        <v>188</v>
      </c>
      <c r="G14" s="83" t="s">
        <v>189</v>
      </c>
      <c r="H14" s="83" t="s">
        <v>162</v>
      </c>
      <c r="I14" s="84" t="s">
        <v>146</v>
      </c>
      <c r="J14" s="84">
        <v>255</v>
      </c>
      <c r="K14" s="84">
        <v>0</v>
      </c>
      <c r="L14" s="84">
        <v>0</v>
      </c>
      <c r="M14" s="84" t="s">
        <v>151</v>
      </c>
      <c r="N14" s="84" t="s">
        <v>146</v>
      </c>
      <c r="O14" s="84" t="s">
        <v>151</v>
      </c>
      <c r="P14" s="84" t="s">
        <v>146</v>
      </c>
      <c r="Q14" s="84" t="s">
        <v>146</v>
      </c>
      <c r="R14" s="83"/>
      <c r="S14" s="83" t="s">
        <v>190</v>
      </c>
    </row>
    <row r="15" spans="1:19" hidden="1" x14ac:dyDescent="0.25">
      <c r="A15" t="str">
        <f t="shared" si="0"/>
        <v>LLC_BI__Classification__cLLC_BI__lookupKey__c</v>
      </c>
      <c r="B15">
        <f t="shared" si="1"/>
        <v>255</v>
      </c>
      <c r="C15" s="83" t="s">
        <v>68</v>
      </c>
      <c r="D15" s="83" t="s">
        <v>69</v>
      </c>
      <c r="E15" s="83" t="s">
        <v>191</v>
      </c>
      <c r="F15" s="83" t="s">
        <v>192</v>
      </c>
      <c r="G15" s="83" t="s">
        <v>193</v>
      </c>
      <c r="H15" s="83" t="s">
        <v>158</v>
      </c>
      <c r="I15" s="84" t="s">
        <v>151</v>
      </c>
      <c r="J15" s="84">
        <v>255</v>
      </c>
      <c r="K15" s="84">
        <v>0</v>
      </c>
      <c r="L15" s="84">
        <v>0</v>
      </c>
      <c r="M15" s="84" t="s">
        <v>151</v>
      </c>
      <c r="N15" s="84" t="s">
        <v>151</v>
      </c>
      <c r="O15" s="84" t="s">
        <v>151</v>
      </c>
      <c r="P15" s="84" t="s">
        <v>151</v>
      </c>
      <c r="Q15" s="84" t="s">
        <v>146</v>
      </c>
      <c r="R15" s="83"/>
      <c r="S15" s="83"/>
    </row>
    <row r="16" spans="1:19" hidden="1" x14ac:dyDescent="0.25">
      <c r="A16" t="str">
        <f t="shared" si="0"/>
        <v>LLC_BI__Debt_Schedule__cId</v>
      </c>
      <c r="B16">
        <f t="shared" si="1"/>
        <v>18</v>
      </c>
      <c r="C16" s="83" t="s">
        <v>71</v>
      </c>
      <c r="D16" s="83" t="s">
        <v>72</v>
      </c>
      <c r="E16" s="83" t="s">
        <v>194</v>
      </c>
      <c r="F16" s="83" t="s">
        <v>143</v>
      </c>
      <c r="G16" s="83" t="s">
        <v>144</v>
      </c>
      <c r="H16" s="83" t="s">
        <v>145</v>
      </c>
      <c r="I16" s="84" t="s">
        <v>146</v>
      </c>
      <c r="J16" s="84">
        <v>18</v>
      </c>
      <c r="K16" s="84">
        <v>0</v>
      </c>
      <c r="L16" s="84">
        <v>0</v>
      </c>
      <c r="M16" s="84" t="s">
        <v>146</v>
      </c>
      <c r="N16" s="84" t="s">
        <v>146</v>
      </c>
      <c r="O16" s="84" t="s">
        <v>146</v>
      </c>
      <c r="P16" s="84" t="s">
        <v>146</v>
      </c>
      <c r="Q16" s="84" t="s">
        <v>146</v>
      </c>
      <c r="R16" s="83"/>
      <c r="S16" s="83"/>
    </row>
    <row r="17" spans="1:19" hidden="1" x14ac:dyDescent="0.25">
      <c r="A17" t="str">
        <f t="shared" si="0"/>
        <v>LLC_BI__Debt_Schedule__cOwnerId</v>
      </c>
      <c r="B17">
        <f t="shared" si="1"/>
        <v>18</v>
      </c>
      <c r="C17" s="83" t="s">
        <v>71</v>
      </c>
      <c r="D17" s="83" t="s">
        <v>72</v>
      </c>
      <c r="E17" s="83" t="s">
        <v>195</v>
      </c>
      <c r="F17" s="83" t="s">
        <v>148</v>
      </c>
      <c r="G17" s="83" t="s">
        <v>149</v>
      </c>
      <c r="H17" s="83" t="s">
        <v>150</v>
      </c>
      <c r="I17" s="84" t="s">
        <v>146</v>
      </c>
      <c r="J17" s="84">
        <v>18</v>
      </c>
      <c r="K17" s="84">
        <v>0</v>
      </c>
      <c r="L17" s="84">
        <v>0</v>
      </c>
      <c r="M17" s="84" t="s">
        <v>146</v>
      </c>
      <c r="N17" s="84" t="s">
        <v>146</v>
      </c>
      <c r="O17" s="84" t="s">
        <v>151</v>
      </c>
      <c r="P17" s="84" t="s">
        <v>146</v>
      </c>
      <c r="Q17" s="84" t="s">
        <v>146</v>
      </c>
      <c r="R17" s="83"/>
      <c r="S17" s="83"/>
    </row>
    <row r="18" spans="1:19" hidden="1" x14ac:dyDescent="0.25">
      <c r="A18" t="str">
        <f t="shared" si="0"/>
        <v>LLC_BI__Debt_Schedule__cIsDeleted</v>
      </c>
      <c r="B18">
        <f t="shared" si="1"/>
        <v>0</v>
      </c>
      <c r="C18" s="83" t="s">
        <v>71</v>
      </c>
      <c r="D18" s="83" t="s">
        <v>72</v>
      </c>
      <c r="E18" s="83" t="s">
        <v>196</v>
      </c>
      <c r="F18" s="83" t="s">
        <v>153</v>
      </c>
      <c r="G18" s="83" t="s">
        <v>154</v>
      </c>
      <c r="H18" s="83" t="s">
        <v>155</v>
      </c>
      <c r="I18" s="84" t="s">
        <v>146</v>
      </c>
      <c r="J18" s="84">
        <v>0</v>
      </c>
      <c r="K18" s="84">
        <v>0</v>
      </c>
      <c r="L18" s="84">
        <v>0</v>
      </c>
      <c r="M18" s="84" t="s">
        <v>146</v>
      </c>
      <c r="N18" s="84" t="s">
        <v>146</v>
      </c>
      <c r="O18" s="84" t="s">
        <v>146</v>
      </c>
      <c r="P18" s="84" t="s">
        <v>146</v>
      </c>
      <c r="Q18" s="84" t="s">
        <v>146</v>
      </c>
      <c r="R18" s="83"/>
      <c r="S18" s="83"/>
    </row>
    <row r="19" spans="1:19" hidden="1" x14ac:dyDescent="0.25">
      <c r="A19" t="str">
        <f t="shared" si="0"/>
        <v>LLC_BI__Debt_Schedule__cName</v>
      </c>
      <c r="B19">
        <f t="shared" si="1"/>
        <v>80</v>
      </c>
      <c r="C19" s="83" t="s">
        <v>71</v>
      </c>
      <c r="D19" s="83" t="s">
        <v>72</v>
      </c>
      <c r="E19" s="83" t="s">
        <v>197</v>
      </c>
      <c r="F19" s="83" t="s">
        <v>28</v>
      </c>
      <c r="G19" s="83" t="s">
        <v>198</v>
      </c>
      <c r="H19" s="83" t="s">
        <v>158</v>
      </c>
      <c r="I19" s="84" t="s">
        <v>151</v>
      </c>
      <c r="J19" s="84">
        <v>80</v>
      </c>
      <c r="K19" s="84">
        <v>0</v>
      </c>
      <c r="L19" s="84">
        <v>0</v>
      </c>
      <c r="M19" s="84" t="s">
        <v>146</v>
      </c>
      <c r="N19" s="84" t="s">
        <v>146</v>
      </c>
      <c r="O19" s="84" t="s">
        <v>151</v>
      </c>
      <c r="P19" s="84" t="s">
        <v>146</v>
      </c>
      <c r="Q19" s="84" t="s">
        <v>146</v>
      </c>
      <c r="R19" s="83"/>
      <c r="S19" s="83"/>
    </row>
    <row r="20" spans="1:19" hidden="1" x14ac:dyDescent="0.25">
      <c r="A20" t="str">
        <f t="shared" si="0"/>
        <v>LLC_BI__Debt_Schedule__cCurrencyIsoCode</v>
      </c>
      <c r="B20">
        <f t="shared" si="1"/>
        <v>3</v>
      </c>
      <c r="C20" s="83" t="s">
        <v>71</v>
      </c>
      <c r="D20" s="83" t="s">
        <v>72</v>
      </c>
      <c r="E20" s="83" t="s">
        <v>199</v>
      </c>
      <c r="F20" s="83" t="s">
        <v>160</v>
      </c>
      <c r="G20" s="83" t="s">
        <v>161</v>
      </c>
      <c r="H20" s="83" t="s">
        <v>162</v>
      </c>
      <c r="I20" s="84" t="s">
        <v>151</v>
      </c>
      <c r="J20" s="84">
        <v>3</v>
      </c>
      <c r="K20" s="84">
        <v>0</v>
      </c>
      <c r="L20" s="84">
        <v>0</v>
      </c>
      <c r="M20" s="84" t="s">
        <v>146</v>
      </c>
      <c r="N20" s="84" t="s">
        <v>146</v>
      </c>
      <c r="O20" s="84" t="s">
        <v>151</v>
      </c>
      <c r="P20" s="84" t="s">
        <v>146</v>
      </c>
      <c r="Q20" s="84" t="s">
        <v>146</v>
      </c>
      <c r="R20" s="83"/>
      <c r="S20" s="83"/>
    </row>
    <row r="21" spans="1:19" hidden="1" x14ac:dyDescent="0.25">
      <c r="A21" t="str">
        <f t="shared" si="0"/>
        <v>LLC_BI__Debt_Schedule__cCreatedDate</v>
      </c>
      <c r="B21">
        <f t="shared" si="1"/>
        <v>0</v>
      </c>
      <c r="C21" s="83" t="s">
        <v>71</v>
      </c>
      <c r="D21" s="83" t="s">
        <v>72</v>
      </c>
      <c r="E21" s="83" t="s">
        <v>200</v>
      </c>
      <c r="F21" s="83" t="s">
        <v>164</v>
      </c>
      <c r="G21" s="83" t="s">
        <v>165</v>
      </c>
      <c r="H21" s="83" t="s">
        <v>166</v>
      </c>
      <c r="I21" s="84" t="s">
        <v>146</v>
      </c>
      <c r="J21" s="84">
        <v>0</v>
      </c>
      <c r="K21" s="84">
        <v>0</v>
      </c>
      <c r="L21" s="84">
        <v>0</v>
      </c>
      <c r="M21" s="84" t="s">
        <v>146</v>
      </c>
      <c r="N21" s="84" t="s">
        <v>146</v>
      </c>
      <c r="O21" s="84" t="s">
        <v>146</v>
      </c>
      <c r="P21" s="84" t="s">
        <v>146</v>
      </c>
      <c r="Q21" s="84" t="s">
        <v>146</v>
      </c>
      <c r="R21" s="83"/>
      <c r="S21" s="83"/>
    </row>
    <row r="22" spans="1:19" hidden="1" x14ac:dyDescent="0.25">
      <c r="A22" t="str">
        <f t="shared" si="0"/>
        <v>LLC_BI__Debt_Schedule__cCreatedById</v>
      </c>
      <c r="B22">
        <f t="shared" si="1"/>
        <v>18</v>
      </c>
      <c r="C22" s="83" t="s">
        <v>71</v>
      </c>
      <c r="D22" s="83" t="s">
        <v>72</v>
      </c>
      <c r="E22" s="83" t="s">
        <v>201</v>
      </c>
      <c r="F22" s="83" t="s">
        <v>168</v>
      </c>
      <c r="G22" s="83" t="s">
        <v>169</v>
      </c>
      <c r="H22" s="83" t="s">
        <v>170</v>
      </c>
      <c r="I22" s="84" t="s">
        <v>146</v>
      </c>
      <c r="J22" s="84">
        <v>18</v>
      </c>
      <c r="K22" s="84">
        <v>0</v>
      </c>
      <c r="L22" s="84">
        <v>0</v>
      </c>
      <c r="M22" s="84" t="s">
        <v>146</v>
      </c>
      <c r="N22" s="84" t="s">
        <v>146</v>
      </c>
      <c r="O22" s="84" t="s">
        <v>146</v>
      </c>
      <c r="P22" s="84" t="s">
        <v>146</v>
      </c>
      <c r="Q22" s="84" t="s">
        <v>146</v>
      </c>
      <c r="R22" s="83"/>
      <c r="S22" s="83"/>
    </row>
    <row r="23" spans="1:19" hidden="1" x14ac:dyDescent="0.25">
      <c r="A23" t="str">
        <f t="shared" si="0"/>
        <v>LLC_BI__Debt_Schedule__cLastModifiedDate</v>
      </c>
      <c r="B23">
        <f t="shared" si="1"/>
        <v>0</v>
      </c>
      <c r="C23" s="83" t="s">
        <v>71</v>
      </c>
      <c r="D23" s="83" t="s">
        <v>72</v>
      </c>
      <c r="E23" s="83" t="s">
        <v>202</v>
      </c>
      <c r="F23" s="83" t="s">
        <v>172</v>
      </c>
      <c r="G23" s="83" t="s">
        <v>173</v>
      </c>
      <c r="H23" s="83" t="s">
        <v>166</v>
      </c>
      <c r="I23" s="84" t="s">
        <v>146</v>
      </c>
      <c r="J23" s="84">
        <v>0</v>
      </c>
      <c r="K23" s="84">
        <v>0</v>
      </c>
      <c r="L23" s="84">
        <v>0</v>
      </c>
      <c r="M23" s="84" t="s">
        <v>146</v>
      </c>
      <c r="N23" s="84" t="s">
        <v>146</v>
      </c>
      <c r="O23" s="84" t="s">
        <v>146</v>
      </c>
      <c r="P23" s="84" t="s">
        <v>146</v>
      </c>
      <c r="Q23" s="84" t="s">
        <v>146</v>
      </c>
      <c r="R23" s="83"/>
      <c r="S23" s="83"/>
    </row>
    <row r="24" spans="1:19" hidden="1" x14ac:dyDescent="0.25">
      <c r="A24" t="str">
        <f t="shared" si="0"/>
        <v>LLC_BI__Debt_Schedule__cLastModifiedById</v>
      </c>
      <c r="B24">
        <f t="shared" si="1"/>
        <v>18</v>
      </c>
      <c r="C24" s="83" t="s">
        <v>71</v>
      </c>
      <c r="D24" s="83" t="s">
        <v>72</v>
      </c>
      <c r="E24" s="83" t="s">
        <v>203</v>
      </c>
      <c r="F24" s="83" t="s">
        <v>175</v>
      </c>
      <c r="G24" s="83" t="s">
        <v>176</v>
      </c>
      <c r="H24" s="83" t="s">
        <v>170</v>
      </c>
      <c r="I24" s="84" t="s">
        <v>146</v>
      </c>
      <c r="J24" s="84">
        <v>18</v>
      </c>
      <c r="K24" s="84">
        <v>0</v>
      </c>
      <c r="L24" s="84">
        <v>0</v>
      </c>
      <c r="M24" s="84" t="s">
        <v>146</v>
      </c>
      <c r="N24" s="84" t="s">
        <v>146</v>
      </c>
      <c r="O24" s="84" t="s">
        <v>146</v>
      </c>
      <c r="P24" s="84" t="s">
        <v>146</v>
      </c>
      <c r="Q24" s="84" t="s">
        <v>146</v>
      </c>
      <c r="R24" s="83"/>
      <c r="S24" s="83"/>
    </row>
    <row r="25" spans="1:19" hidden="1" x14ac:dyDescent="0.25">
      <c r="A25" t="str">
        <f t="shared" si="0"/>
        <v>LLC_BI__Debt_Schedule__cSystemModstamp</v>
      </c>
      <c r="B25">
        <f t="shared" si="1"/>
        <v>0</v>
      </c>
      <c r="C25" s="83" t="s">
        <v>71</v>
      </c>
      <c r="D25" s="83" t="s">
        <v>72</v>
      </c>
      <c r="E25" s="83" t="s">
        <v>204</v>
      </c>
      <c r="F25" s="83" t="s">
        <v>178</v>
      </c>
      <c r="G25" s="83" t="s">
        <v>179</v>
      </c>
      <c r="H25" s="83" t="s">
        <v>166</v>
      </c>
      <c r="I25" s="84" t="s">
        <v>146</v>
      </c>
      <c r="J25" s="84">
        <v>0</v>
      </c>
      <c r="K25" s="84">
        <v>0</v>
      </c>
      <c r="L25" s="84">
        <v>0</v>
      </c>
      <c r="M25" s="84" t="s">
        <v>146</v>
      </c>
      <c r="N25" s="84" t="s">
        <v>146</v>
      </c>
      <c r="O25" s="84" t="s">
        <v>146</v>
      </c>
      <c r="P25" s="84" t="s">
        <v>146</v>
      </c>
      <c r="Q25" s="84" t="s">
        <v>146</v>
      </c>
      <c r="R25" s="83"/>
      <c r="S25" s="83"/>
    </row>
    <row r="26" spans="1:19" hidden="1" x14ac:dyDescent="0.25">
      <c r="A26" t="str">
        <f t="shared" si="0"/>
        <v>LLC_BI__Debt_Schedule__cConnectionReceivedId</v>
      </c>
      <c r="B26">
        <f t="shared" si="1"/>
        <v>18</v>
      </c>
      <c r="C26" s="83" t="s">
        <v>71</v>
      </c>
      <c r="D26" s="83" t="s">
        <v>72</v>
      </c>
      <c r="E26" s="83" t="s">
        <v>205</v>
      </c>
      <c r="F26" s="83" t="s">
        <v>181</v>
      </c>
      <c r="G26" s="83" t="s">
        <v>182</v>
      </c>
      <c r="H26" s="83" t="s">
        <v>183</v>
      </c>
      <c r="I26" s="84" t="s">
        <v>151</v>
      </c>
      <c r="J26" s="84">
        <v>18</v>
      </c>
      <c r="K26" s="84">
        <v>0</v>
      </c>
      <c r="L26" s="84">
        <v>0</v>
      </c>
      <c r="M26" s="84" t="s">
        <v>146</v>
      </c>
      <c r="N26" s="84" t="s">
        <v>146</v>
      </c>
      <c r="O26" s="84" t="s">
        <v>146</v>
      </c>
      <c r="P26" s="84" t="s">
        <v>146</v>
      </c>
      <c r="Q26" s="84" t="s">
        <v>146</v>
      </c>
      <c r="R26" s="83"/>
      <c r="S26" s="83"/>
    </row>
    <row r="27" spans="1:19" hidden="1" x14ac:dyDescent="0.25">
      <c r="A27" t="str">
        <f t="shared" si="0"/>
        <v>LLC_BI__Debt_Schedule__cConnectionSentId</v>
      </c>
      <c r="B27">
        <f t="shared" si="1"/>
        <v>18</v>
      </c>
      <c r="C27" s="83" t="s">
        <v>71</v>
      </c>
      <c r="D27" s="83" t="s">
        <v>72</v>
      </c>
      <c r="E27" s="83" t="s">
        <v>206</v>
      </c>
      <c r="F27" s="83" t="s">
        <v>185</v>
      </c>
      <c r="G27" s="83" t="s">
        <v>186</v>
      </c>
      <c r="H27" s="83" t="s">
        <v>183</v>
      </c>
      <c r="I27" s="84" t="s">
        <v>151</v>
      </c>
      <c r="J27" s="84">
        <v>18</v>
      </c>
      <c r="K27" s="84">
        <v>0</v>
      </c>
      <c r="L27" s="84">
        <v>0</v>
      </c>
      <c r="M27" s="84" t="s">
        <v>146</v>
      </c>
      <c r="N27" s="84" t="s">
        <v>146</v>
      </c>
      <c r="O27" s="84" t="s">
        <v>146</v>
      </c>
      <c r="P27" s="84" t="s">
        <v>146</v>
      </c>
      <c r="Q27" s="84" t="s">
        <v>146</v>
      </c>
      <c r="R27" s="83"/>
      <c r="S27" s="83"/>
    </row>
    <row r="28" spans="1:19" hidden="1" x14ac:dyDescent="0.25">
      <c r="A28" t="str">
        <f t="shared" si="0"/>
        <v>LLC_BI__Debt_Schedule__cLLC_BI__Credit_Pull_Date__c</v>
      </c>
      <c r="B28">
        <f t="shared" si="1"/>
        <v>0</v>
      </c>
      <c r="C28" s="83" t="s">
        <v>71</v>
      </c>
      <c r="D28" s="83" t="s">
        <v>72</v>
      </c>
      <c r="E28" s="83" t="s">
        <v>207</v>
      </c>
      <c r="F28" s="83" t="s">
        <v>208</v>
      </c>
      <c r="G28" s="83" t="s">
        <v>209</v>
      </c>
      <c r="H28" s="83" t="s">
        <v>210</v>
      </c>
      <c r="I28" s="84" t="s">
        <v>151</v>
      </c>
      <c r="J28" s="84">
        <v>0</v>
      </c>
      <c r="K28" s="84">
        <v>0</v>
      </c>
      <c r="L28" s="84">
        <v>0</v>
      </c>
      <c r="M28" s="84" t="s">
        <v>151</v>
      </c>
      <c r="N28" s="84" t="s">
        <v>146</v>
      </c>
      <c r="O28" s="84" t="s">
        <v>151</v>
      </c>
      <c r="P28" s="84" t="s">
        <v>146</v>
      </c>
      <c r="Q28" s="84" t="s">
        <v>146</v>
      </c>
      <c r="R28" s="83"/>
      <c r="S28" s="83"/>
    </row>
    <row r="29" spans="1:19" hidden="1" x14ac:dyDescent="0.25">
      <c r="A29" t="str">
        <f t="shared" si="0"/>
        <v>LLC_BI__Debt_Schedule__cLLC_BI__Last_Updated__c</v>
      </c>
      <c r="B29">
        <f t="shared" si="1"/>
        <v>0</v>
      </c>
      <c r="C29" s="83" t="s">
        <v>71</v>
      </c>
      <c r="D29" s="83" t="s">
        <v>72</v>
      </c>
      <c r="E29" s="83" t="s">
        <v>211</v>
      </c>
      <c r="F29" s="83" t="s">
        <v>212</v>
      </c>
      <c r="G29" s="83" t="s">
        <v>213</v>
      </c>
      <c r="H29" s="83" t="s">
        <v>210</v>
      </c>
      <c r="I29" s="84" t="s">
        <v>151</v>
      </c>
      <c r="J29" s="84">
        <v>0</v>
      </c>
      <c r="K29" s="84">
        <v>0</v>
      </c>
      <c r="L29" s="84">
        <v>0</v>
      </c>
      <c r="M29" s="84" t="s">
        <v>151</v>
      </c>
      <c r="N29" s="84" t="s">
        <v>146</v>
      </c>
      <c r="O29" s="84" t="s">
        <v>151</v>
      </c>
      <c r="P29" s="84" t="s">
        <v>146</v>
      </c>
      <c r="Q29" s="84" t="s">
        <v>146</v>
      </c>
      <c r="R29" s="83"/>
      <c r="S29" s="83"/>
    </row>
    <row r="30" spans="1:19" hidden="1" x14ac:dyDescent="0.25">
      <c r="A30" t="str">
        <f t="shared" si="0"/>
        <v>LLC_BI__Debt_Schedule__cLLC_BI__Monthly_Current_Debt_Total__c</v>
      </c>
      <c r="B30">
        <f t="shared" si="1"/>
        <v>0</v>
      </c>
      <c r="C30" s="83" t="s">
        <v>71</v>
      </c>
      <c r="D30" s="83" t="s">
        <v>72</v>
      </c>
      <c r="E30" s="83" t="s">
        <v>214</v>
      </c>
      <c r="F30" s="83" t="s">
        <v>215</v>
      </c>
      <c r="G30" s="83" t="s">
        <v>216</v>
      </c>
      <c r="H30" s="83" t="s">
        <v>217</v>
      </c>
      <c r="I30" s="84" t="s">
        <v>151</v>
      </c>
      <c r="J30" s="84">
        <v>0</v>
      </c>
      <c r="K30" s="84">
        <v>18</v>
      </c>
      <c r="L30" s="84">
        <v>2</v>
      </c>
      <c r="M30" s="84" t="s">
        <v>151</v>
      </c>
      <c r="N30" s="84" t="s">
        <v>146</v>
      </c>
      <c r="O30" s="84" t="s">
        <v>151</v>
      </c>
      <c r="P30" s="84" t="s">
        <v>146</v>
      </c>
      <c r="Q30" s="84" t="s">
        <v>146</v>
      </c>
      <c r="R30" s="83"/>
      <c r="S30" s="83"/>
    </row>
    <row r="31" spans="1:19" hidden="1" x14ac:dyDescent="0.25">
      <c r="A31" t="str">
        <f t="shared" si="0"/>
        <v>LLC_BI__Debt_Schedule__cLLC_BI__Monthly_Proposed_Debt_Total__c</v>
      </c>
      <c r="B31">
        <f t="shared" si="1"/>
        <v>0</v>
      </c>
      <c r="C31" s="83" t="s">
        <v>71</v>
      </c>
      <c r="D31" s="83" t="s">
        <v>72</v>
      </c>
      <c r="E31" s="83" t="s">
        <v>218</v>
      </c>
      <c r="F31" s="83" t="s">
        <v>219</v>
      </c>
      <c r="G31" s="83" t="s">
        <v>220</v>
      </c>
      <c r="H31" s="83" t="s">
        <v>217</v>
      </c>
      <c r="I31" s="84" t="s">
        <v>151</v>
      </c>
      <c r="J31" s="84">
        <v>0</v>
      </c>
      <c r="K31" s="84">
        <v>18</v>
      </c>
      <c r="L31" s="84">
        <v>2</v>
      </c>
      <c r="M31" s="84" t="s">
        <v>151</v>
      </c>
      <c r="N31" s="84" t="s">
        <v>146</v>
      </c>
      <c r="O31" s="84" t="s">
        <v>151</v>
      </c>
      <c r="P31" s="84" t="s">
        <v>146</v>
      </c>
      <c r="Q31" s="84" t="s">
        <v>146</v>
      </c>
      <c r="R31" s="83"/>
      <c r="S31" s="83"/>
    </row>
    <row r="32" spans="1:19" hidden="1" x14ac:dyDescent="0.25">
      <c r="A32" t="str">
        <f t="shared" si="0"/>
        <v>LLC_BI__Debt_Schedule__cLLC_BI__Relationship__c</v>
      </c>
      <c r="B32">
        <f t="shared" si="1"/>
        <v>18</v>
      </c>
      <c r="C32" s="83" t="s">
        <v>71</v>
      </c>
      <c r="D32" s="83" t="s">
        <v>72</v>
      </c>
      <c r="E32" s="83" t="s">
        <v>221</v>
      </c>
      <c r="F32" s="83" t="s">
        <v>222</v>
      </c>
      <c r="G32" s="83" t="s">
        <v>223</v>
      </c>
      <c r="H32" s="83" t="s">
        <v>224</v>
      </c>
      <c r="I32" s="84" t="s">
        <v>151</v>
      </c>
      <c r="J32" s="84">
        <v>18</v>
      </c>
      <c r="K32" s="84">
        <v>0</v>
      </c>
      <c r="L32" s="84">
        <v>0</v>
      </c>
      <c r="M32" s="84" t="s">
        <v>151</v>
      </c>
      <c r="N32" s="84" t="s">
        <v>146</v>
      </c>
      <c r="O32" s="84" t="s">
        <v>151</v>
      </c>
      <c r="P32" s="84" t="s">
        <v>146</v>
      </c>
      <c r="Q32" s="84" t="s">
        <v>146</v>
      </c>
      <c r="R32" s="83"/>
      <c r="S32" s="83"/>
    </row>
    <row r="33" spans="1:19" hidden="1" x14ac:dyDescent="0.25">
      <c r="A33" t="str">
        <f t="shared" si="0"/>
        <v>LLC_BI__Debt_Schedule__cLLC_BI__Total_Monthly_Payment__c</v>
      </c>
      <c r="B33">
        <f t="shared" si="1"/>
        <v>0</v>
      </c>
      <c r="C33" s="83" t="s">
        <v>71</v>
      </c>
      <c r="D33" s="83" t="s">
        <v>72</v>
      </c>
      <c r="E33" s="83" t="s">
        <v>225</v>
      </c>
      <c r="F33" s="83" t="s">
        <v>226</v>
      </c>
      <c r="G33" s="83" t="s">
        <v>227</v>
      </c>
      <c r="H33" s="83" t="s">
        <v>217</v>
      </c>
      <c r="I33" s="84" t="s">
        <v>151</v>
      </c>
      <c r="J33" s="84">
        <v>0</v>
      </c>
      <c r="K33" s="84">
        <v>18</v>
      </c>
      <c r="L33" s="84">
        <v>2</v>
      </c>
      <c r="M33" s="84" t="s">
        <v>151</v>
      </c>
      <c r="N33" s="84" t="s">
        <v>146</v>
      </c>
      <c r="O33" s="84" t="s">
        <v>151</v>
      </c>
      <c r="P33" s="84" t="s">
        <v>146</v>
      </c>
      <c r="Q33" s="84" t="s">
        <v>146</v>
      </c>
      <c r="R33" s="83"/>
      <c r="S33" s="83"/>
    </row>
    <row r="34" spans="1:19" hidden="1" x14ac:dyDescent="0.25">
      <c r="A34" t="str">
        <f t="shared" si="0"/>
        <v>LLC_BI__Debt_Schedule__cLLC_BI__lookupKey__c</v>
      </c>
      <c r="B34">
        <f t="shared" si="1"/>
        <v>255</v>
      </c>
      <c r="C34" s="83" t="s">
        <v>71</v>
      </c>
      <c r="D34" s="83" t="s">
        <v>72</v>
      </c>
      <c r="E34" s="83" t="s">
        <v>228</v>
      </c>
      <c r="F34" s="83" t="s">
        <v>192</v>
      </c>
      <c r="G34" s="83" t="s">
        <v>193</v>
      </c>
      <c r="H34" s="83" t="s">
        <v>158</v>
      </c>
      <c r="I34" s="84" t="s">
        <v>151</v>
      </c>
      <c r="J34" s="84">
        <v>255</v>
      </c>
      <c r="K34" s="84">
        <v>0</v>
      </c>
      <c r="L34" s="84">
        <v>0</v>
      </c>
      <c r="M34" s="84" t="s">
        <v>151</v>
      </c>
      <c r="N34" s="84" t="s">
        <v>151</v>
      </c>
      <c r="O34" s="84" t="s">
        <v>151</v>
      </c>
      <c r="P34" s="84" t="s">
        <v>151</v>
      </c>
      <c r="Q34" s="84" t="s">
        <v>146</v>
      </c>
      <c r="R34" s="83"/>
      <c r="S34" s="83"/>
    </row>
    <row r="35" spans="1:19" hidden="1" x14ac:dyDescent="0.25">
      <c r="A35" t="str">
        <f t="shared" si="0"/>
        <v>LLC_BI__Debt_Schedule__cLLC_BI__Debt_Schedule_Date__c</v>
      </c>
      <c r="B35">
        <f t="shared" si="1"/>
        <v>0</v>
      </c>
      <c r="C35" s="83" t="s">
        <v>71</v>
      </c>
      <c r="D35" s="83" t="s">
        <v>72</v>
      </c>
      <c r="E35" s="83" t="s">
        <v>229</v>
      </c>
      <c r="F35" s="83" t="s">
        <v>230</v>
      </c>
      <c r="G35" s="83" t="s">
        <v>231</v>
      </c>
      <c r="H35" s="83" t="s">
        <v>166</v>
      </c>
      <c r="I35" s="84" t="s">
        <v>151</v>
      </c>
      <c r="J35" s="84">
        <v>0</v>
      </c>
      <c r="K35" s="84">
        <v>0</v>
      </c>
      <c r="L35" s="84">
        <v>0</v>
      </c>
      <c r="M35" s="84" t="s">
        <v>151</v>
      </c>
      <c r="N35" s="84" t="s">
        <v>146</v>
      </c>
      <c r="O35" s="84" t="s">
        <v>151</v>
      </c>
      <c r="P35" s="84" t="s">
        <v>146</v>
      </c>
      <c r="Q35" s="84" t="s">
        <v>146</v>
      </c>
      <c r="R35" s="83"/>
      <c r="S35" s="83"/>
    </row>
    <row r="36" spans="1:19" hidden="1" x14ac:dyDescent="0.25">
      <c r="A36" t="str">
        <f t="shared" si="0"/>
        <v>LLC_BI__Debt_Schedule__cLLC_BI__Debt_Schedule_Description__c</v>
      </c>
      <c r="B36">
        <f t="shared" si="1"/>
        <v>255</v>
      </c>
      <c r="C36" s="83" t="s">
        <v>71</v>
      </c>
      <c r="D36" s="83" t="s">
        <v>72</v>
      </c>
      <c r="E36" s="83" t="s">
        <v>232</v>
      </c>
      <c r="F36" s="83" t="s">
        <v>233</v>
      </c>
      <c r="G36" s="83" t="s">
        <v>234</v>
      </c>
      <c r="H36" s="83" t="s">
        <v>158</v>
      </c>
      <c r="I36" s="84" t="s">
        <v>151</v>
      </c>
      <c r="J36" s="84">
        <v>255</v>
      </c>
      <c r="K36" s="84">
        <v>0</v>
      </c>
      <c r="L36" s="84">
        <v>0</v>
      </c>
      <c r="M36" s="84" t="s">
        <v>151</v>
      </c>
      <c r="N36" s="84" t="s">
        <v>146</v>
      </c>
      <c r="O36" s="84" t="s">
        <v>151</v>
      </c>
      <c r="P36" s="84" t="s">
        <v>146</v>
      </c>
      <c r="Q36" s="84" t="s">
        <v>146</v>
      </c>
      <c r="R36" s="83"/>
      <c r="S36" s="83"/>
    </row>
    <row r="37" spans="1:19" hidden="1" x14ac:dyDescent="0.25">
      <c r="A37" t="str">
        <f t="shared" si="0"/>
        <v>LLC_BI__Debt_Schedule__cLLC_BI__Bundle__c</v>
      </c>
      <c r="B37">
        <f t="shared" si="1"/>
        <v>18</v>
      </c>
      <c r="C37" s="83" t="s">
        <v>71</v>
      </c>
      <c r="D37" s="83" t="s">
        <v>72</v>
      </c>
      <c r="E37" s="83" t="s">
        <v>235</v>
      </c>
      <c r="F37" s="83" t="s">
        <v>236</v>
      </c>
      <c r="G37" s="83" t="s">
        <v>237</v>
      </c>
      <c r="H37" s="83" t="s">
        <v>238</v>
      </c>
      <c r="I37" s="84" t="s">
        <v>151</v>
      </c>
      <c r="J37" s="84">
        <v>18</v>
      </c>
      <c r="K37" s="84">
        <v>0</v>
      </c>
      <c r="L37" s="84">
        <v>0</v>
      </c>
      <c r="M37" s="84" t="s">
        <v>151</v>
      </c>
      <c r="N37" s="84" t="s">
        <v>146</v>
      </c>
      <c r="O37" s="84" t="s">
        <v>151</v>
      </c>
      <c r="P37" s="84" t="s">
        <v>146</v>
      </c>
      <c r="Q37" s="84" t="s">
        <v>146</v>
      </c>
      <c r="R37" s="83"/>
      <c r="S37" s="83"/>
    </row>
    <row r="38" spans="1:19" hidden="1" x14ac:dyDescent="0.25">
      <c r="A38" t="str">
        <f t="shared" si="0"/>
        <v>LLC_BI__Debt_Schedule__cLLC_BI__Debt_Filter_Syntax__c</v>
      </c>
      <c r="B38">
        <f t="shared" si="1"/>
        <v>131072</v>
      </c>
      <c r="C38" s="83" t="s">
        <v>71</v>
      </c>
      <c r="D38" s="83" t="s">
        <v>72</v>
      </c>
      <c r="E38" s="83" t="s">
        <v>239</v>
      </c>
      <c r="F38" s="83" t="s">
        <v>240</v>
      </c>
      <c r="G38" s="83" t="s">
        <v>241</v>
      </c>
      <c r="H38" s="83" t="s">
        <v>242</v>
      </c>
      <c r="I38" s="84" t="s">
        <v>151</v>
      </c>
      <c r="J38" s="84">
        <v>131072</v>
      </c>
      <c r="K38" s="84">
        <v>0</v>
      </c>
      <c r="L38" s="84">
        <v>0</v>
      </c>
      <c r="M38" s="84" t="s">
        <v>151</v>
      </c>
      <c r="N38" s="84" t="s">
        <v>146</v>
      </c>
      <c r="O38" s="84" t="s">
        <v>151</v>
      </c>
      <c r="P38" s="84" t="s">
        <v>146</v>
      </c>
      <c r="Q38" s="84" t="s">
        <v>146</v>
      </c>
      <c r="R38" s="83"/>
      <c r="S38" s="83" t="s">
        <v>243</v>
      </c>
    </row>
    <row r="39" spans="1:19" hidden="1" x14ac:dyDescent="0.25">
      <c r="A39" t="str">
        <f t="shared" si="0"/>
        <v>LLC_BI__Debt_Schedule__cLLC_BI__Is_Template__c</v>
      </c>
      <c r="B39">
        <f t="shared" si="1"/>
        <v>0</v>
      </c>
      <c r="C39" s="83" t="s">
        <v>71</v>
      </c>
      <c r="D39" s="83" t="s">
        <v>72</v>
      </c>
      <c r="E39" s="83" t="s">
        <v>244</v>
      </c>
      <c r="F39" s="83" t="s">
        <v>245</v>
      </c>
      <c r="G39" s="83" t="s">
        <v>246</v>
      </c>
      <c r="H39" s="83" t="s">
        <v>155</v>
      </c>
      <c r="I39" s="84" t="s">
        <v>146</v>
      </c>
      <c r="J39" s="84">
        <v>0</v>
      </c>
      <c r="K39" s="84">
        <v>0</v>
      </c>
      <c r="L39" s="84">
        <v>0</v>
      </c>
      <c r="M39" s="84" t="s">
        <v>151</v>
      </c>
      <c r="N39" s="84" t="s">
        <v>146</v>
      </c>
      <c r="O39" s="84" t="s">
        <v>151</v>
      </c>
      <c r="P39" s="84" t="s">
        <v>146</v>
      </c>
      <c r="Q39" s="84" t="s">
        <v>146</v>
      </c>
      <c r="R39" s="83"/>
      <c r="S39" s="83"/>
    </row>
    <row r="40" spans="1:19" hidden="1" x14ac:dyDescent="0.25">
      <c r="A40" t="str">
        <f t="shared" si="0"/>
        <v>LLC_BI__Debt_Schedule__cLLC_BI__Source_Debt_Schedule__c</v>
      </c>
      <c r="B40">
        <f t="shared" si="1"/>
        <v>18</v>
      </c>
      <c r="C40" s="83" t="s">
        <v>71</v>
      </c>
      <c r="D40" s="83" t="s">
        <v>72</v>
      </c>
      <c r="E40" s="83" t="s">
        <v>247</v>
      </c>
      <c r="F40" s="83" t="s">
        <v>248</v>
      </c>
      <c r="G40" s="83" t="s">
        <v>249</v>
      </c>
      <c r="H40" s="83" t="s">
        <v>250</v>
      </c>
      <c r="I40" s="84" t="s">
        <v>151</v>
      </c>
      <c r="J40" s="84">
        <v>18</v>
      </c>
      <c r="K40" s="84">
        <v>0</v>
      </c>
      <c r="L40" s="84">
        <v>0</v>
      </c>
      <c r="M40" s="84" t="s">
        <v>151</v>
      </c>
      <c r="N40" s="84" t="s">
        <v>146</v>
      </c>
      <c r="O40" s="84" t="s">
        <v>151</v>
      </c>
      <c r="P40" s="84" t="s">
        <v>146</v>
      </c>
      <c r="Q40" s="84" t="s">
        <v>146</v>
      </c>
      <c r="R40" s="83"/>
      <c r="S40" s="83"/>
    </row>
    <row r="41" spans="1:19" hidden="1" x14ac:dyDescent="0.25">
      <c r="A41" t="str">
        <f t="shared" si="0"/>
        <v>LLC_BI__Debt_Schedule__cLLC_BI__Spread_Statement_Period__c</v>
      </c>
      <c r="B41">
        <f t="shared" si="1"/>
        <v>18</v>
      </c>
      <c r="C41" s="83" t="s">
        <v>71</v>
      </c>
      <c r="D41" s="83" t="s">
        <v>72</v>
      </c>
      <c r="E41" s="83" t="s">
        <v>251</v>
      </c>
      <c r="F41" s="83" t="s">
        <v>87</v>
      </c>
      <c r="G41" s="83" t="s">
        <v>252</v>
      </c>
      <c r="H41" s="83" t="s">
        <v>253</v>
      </c>
      <c r="I41" s="84" t="s">
        <v>151</v>
      </c>
      <c r="J41" s="84">
        <v>18</v>
      </c>
      <c r="K41" s="84">
        <v>0</v>
      </c>
      <c r="L41" s="84">
        <v>0</v>
      </c>
      <c r="M41" s="84" t="s">
        <v>151</v>
      </c>
      <c r="N41" s="84" t="s">
        <v>146</v>
      </c>
      <c r="O41" s="84" t="s">
        <v>151</v>
      </c>
      <c r="P41" s="84" t="s">
        <v>146</v>
      </c>
      <c r="Q41" s="84" t="s">
        <v>146</v>
      </c>
      <c r="R41" s="83"/>
      <c r="S41" s="83"/>
    </row>
    <row r="42" spans="1:19" hidden="1" x14ac:dyDescent="0.25">
      <c r="A42" t="str">
        <f t="shared" si="0"/>
        <v>LLC_BI__Spread_Projections_Driver__cId</v>
      </c>
      <c r="B42">
        <f t="shared" si="1"/>
        <v>18</v>
      </c>
      <c r="C42" s="83" t="s">
        <v>74</v>
      </c>
      <c r="D42" s="83" t="s">
        <v>75</v>
      </c>
      <c r="E42" s="83" t="s">
        <v>254</v>
      </c>
      <c r="F42" s="83" t="s">
        <v>143</v>
      </c>
      <c r="G42" s="83" t="s">
        <v>144</v>
      </c>
      <c r="H42" s="83" t="s">
        <v>145</v>
      </c>
      <c r="I42" s="84" t="s">
        <v>146</v>
      </c>
      <c r="J42" s="84">
        <v>18</v>
      </c>
      <c r="K42" s="84">
        <v>0</v>
      </c>
      <c r="L42" s="84">
        <v>0</v>
      </c>
      <c r="M42" s="84" t="s">
        <v>146</v>
      </c>
      <c r="N42" s="84" t="s">
        <v>146</v>
      </c>
      <c r="O42" s="84" t="s">
        <v>146</v>
      </c>
      <c r="P42" s="84" t="s">
        <v>146</v>
      </c>
      <c r="Q42" s="84" t="s">
        <v>146</v>
      </c>
      <c r="R42" s="83"/>
      <c r="S42" s="83"/>
    </row>
    <row r="43" spans="1:19" hidden="1" x14ac:dyDescent="0.25">
      <c r="A43" t="str">
        <f t="shared" si="0"/>
        <v>LLC_BI__Spread_Projections_Driver__cOwnerId</v>
      </c>
      <c r="B43">
        <f t="shared" si="1"/>
        <v>18</v>
      </c>
      <c r="C43" s="83" t="s">
        <v>74</v>
      </c>
      <c r="D43" s="83" t="s">
        <v>75</v>
      </c>
      <c r="E43" s="83" t="s">
        <v>255</v>
      </c>
      <c r="F43" s="83" t="s">
        <v>148</v>
      </c>
      <c r="G43" s="83" t="s">
        <v>149</v>
      </c>
      <c r="H43" s="83" t="s">
        <v>150</v>
      </c>
      <c r="I43" s="84" t="s">
        <v>146</v>
      </c>
      <c r="J43" s="84">
        <v>18</v>
      </c>
      <c r="K43" s="84">
        <v>0</v>
      </c>
      <c r="L43" s="84">
        <v>0</v>
      </c>
      <c r="M43" s="84" t="s">
        <v>146</v>
      </c>
      <c r="N43" s="84" t="s">
        <v>146</v>
      </c>
      <c r="O43" s="84" t="s">
        <v>151</v>
      </c>
      <c r="P43" s="84" t="s">
        <v>146</v>
      </c>
      <c r="Q43" s="84" t="s">
        <v>146</v>
      </c>
      <c r="R43" s="83"/>
      <c r="S43" s="83"/>
    </row>
    <row r="44" spans="1:19" hidden="1" x14ac:dyDescent="0.25">
      <c r="A44" t="str">
        <f t="shared" si="0"/>
        <v>LLC_BI__Spread_Projections_Driver__cIsDeleted</v>
      </c>
      <c r="B44">
        <f t="shared" si="1"/>
        <v>0</v>
      </c>
      <c r="C44" s="83" t="s">
        <v>74</v>
      </c>
      <c r="D44" s="83" t="s">
        <v>75</v>
      </c>
      <c r="E44" s="83" t="s">
        <v>256</v>
      </c>
      <c r="F44" s="83" t="s">
        <v>153</v>
      </c>
      <c r="G44" s="83" t="s">
        <v>154</v>
      </c>
      <c r="H44" s="83" t="s">
        <v>155</v>
      </c>
      <c r="I44" s="84" t="s">
        <v>146</v>
      </c>
      <c r="J44" s="84">
        <v>0</v>
      </c>
      <c r="K44" s="84">
        <v>0</v>
      </c>
      <c r="L44" s="84">
        <v>0</v>
      </c>
      <c r="M44" s="84" t="s">
        <v>146</v>
      </c>
      <c r="N44" s="84" t="s">
        <v>146</v>
      </c>
      <c r="O44" s="84" t="s">
        <v>146</v>
      </c>
      <c r="P44" s="84" t="s">
        <v>146</v>
      </c>
      <c r="Q44" s="84" t="s">
        <v>146</v>
      </c>
      <c r="R44" s="83"/>
      <c r="S44" s="83"/>
    </row>
    <row r="45" spans="1:19" hidden="1" x14ac:dyDescent="0.25">
      <c r="A45" t="str">
        <f t="shared" si="0"/>
        <v>LLC_BI__Spread_Projections_Driver__cName</v>
      </c>
      <c r="B45">
        <f t="shared" si="1"/>
        <v>80</v>
      </c>
      <c r="C45" s="83" t="s">
        <v>74</v>
      </c>
      <c r="D45" s="83" t="s">
        <v>75</v>
      </c>
      <c r="E45" s="83" t="s">
        <v>257</v>
      </c>
      <c r="F45" s="83" t="s">
        <v>28</v>
      </c>
      <c r="G45" s="83" t="s">
        <v>75</v>
      </c>
      <c r="H45" s="83" t="s">
        <v>158</v>
      </c>
      <c r="I45" s="84" t="s">
        <v>146</v>
      </c>
      <c r="J45" s="84">
        <v>80</v>
      </c>
      <c r="K45" s="84">
        <v>0</v>
      </c>
      <c r="L45" s="84">
        <v>0</v>
      </c>
      <c r="M45" s="84" t="s">
        <v>146</v>
      </c>
      <c r="N45" s="84" t="s">
        <v>146</v>
      </c>
      <c r="O45" s="84" t="s">
        <v>146</v>
      </c>
      <c r="P45" s="84" t="s">
        <v>146</v>
      </c>
      <c r="Q45" s="84" t="s">
        <v>146</v>
      </c>
      <c r="R45" s="83"/>
      <c r="S45" s="83"/>
    </row>
    <row r="46" spans="1:19" hidden="1" x14ac:dyDescent="0.25">
      <c r="A46" t="str">
        <f t="shared" si="0"/>
        <v>LLC_BI__Spread_Projections_Driver__cCurrencyIsoCode</v>
      </c>
      <c r="B46">
        <f t="shared" si="1"/>
        <v>3</v>
      </c>
      <c r="C46" s="83" t="s">
        <v>74</v>
      </c>
      <c r="D46" s="83" t="s">
        <v>75</v>
      </c>
      <c r="E46" s="83" t="s">
        <v>258</v>
      </c>
      <c r="F46" s="83" t="s">
        <v>160</v>
      </c>
      <c r="G46" s="83" t="s">
        <v>161</v>
      </c>
      <c r="H46" s="83" t="s">
        <v>162</v>
      </c>
      <c r="I46" s="84" t="s">
        <v>151</v>
      </c>
      <c r="J46" s="84">
        <v>3</v>
      </c>
      <c r="K46" s="84">
        <v>0</v>
      </c>
      <c r="L46" s="84">
        <v>0</v>
      </c>
      <c r="M46" s="84" t="s">
        <v>146</v>
      </c>
      <c r="N46" s="84" t="s">
        <v>146</v>
      </c>
      <c r="O46" s="84" t="s">
        <v>151</v>
      </c>
      <c r="P46" s="84" t="s">
        <v>146</v>
      </c>
      <c r="Q46" s="84" t="s">
        <v>146</v>
      </c>
      <c r="R46" s="83"/>
      <c r="S46" s="83"/>
    </row>
    <row r="47" spans="1:19" hidden="1" x14ac:dyDescent="0.25">
      <c r="A47" t="str">
        <f t="shared" si="0"/>
        <v>LLC_BI__Spread_Projections_Driver__cCreatedDate</v>
      </c>
      <c r="B47">
        <f t="shared" si="1"/>
        <v>0</v>
      </c>
      <c r="C47" s="83" t="s">
        <v>74</v>
      </c>
      <c r="D47" s="83" t="s">
        <v>75</v>
      </c>
      <c r="E47" s="83" t="s">
        <v>259</v>
      </c>
      <c r="F47" s="83" t="s">
        <v>164</v>
      </c>
      <c r="G47" s="83" t="s">
        <v>165</v>
      </c>
      <c r="H47" s="83" t="s">
        <v>166</v>
      </c>
      <c r="I47" s="84" t="s">
        <v>146</v>
      </c>
      <c r="J47" s="84">
        <v>0</v>
      </c>
      <c r="K47" s="84">
        <v>0</v>
      </c>
      <c r="L47" s="84">
        <v>0</v>
      </c>
      <c r="M47" s="84" t="s">
        <v>146</v>
      </c>
      <c r="N47" s="84" t="s">
        <v>146</v>
      </c>
      <c r="O47" s="84" t="s">
        <v>146</v>
      </c>
      <c r="P47" s="84" t="s">
        <v>146</v>
      </c>
      <c r="Q47" s="84" t="s">
        <v>146</v>
      </c>
      <c r="R47" s="83"/>
      <c r="S47" s="83"/>
    </row>
    <row r="48" spans="1:19" hidden="1" x14ac:dyDescent="0.25">
      <c r="A48" t="str">
        <f t="shared" si="0"/>
        <v>LLC_BI__Spread_Projections_Driver__cCreatedById</v>
      </c>
      <c r="B48">
        <f t="shared" si="1"/>
        <v>18</v>
      </c>
      <c r="C48" s="83" t="s">
        <v>74</v>
      </c>
      <c r="D48" s="83" t="s">
        <v>75</v>
      </c>
      <c r="E48" s="83" t="s">
        <v>260</v>
      </c>
      <c r="F48" s="83" t="s">
        <v>168</v>
      </c>
      <c r="G48" s="83" t="s">
        <v>169</v>
      </c>
      <c r="H48" s="83" t="s">
        <v>170</v>
      </c>
      <c r="I48" s="84" t="s">
        <v>146</v>
      </c>
      <c r="J48" s="84">
        <v>18</v>
      </c>
      <c r="K48" s="84">
        <v>0</v>
      </c>
      <c r="L48" s="84">
        <v>0</v>
      </c>
      <c r="M48" s="84" t="s">
        <v>146</v>
      </c>
      <c r="N48" s="84" t="s">
        <v>146</v>
      </c>
      <c r="O48" s="84" t="s">
        <v>146</v>
      </c>
      <c r="P48" s="84" t="s">
        <v>146</v>
      </c>
      <c r="Q48" s="84" t="s">
        <v>146</v>
      </c>
      <c r="R48" s="83"/>
      <c r="S48" s="83"/>
    </row>
    <row r="49" spans="1:19" hidden="1" x14ac:dyDescent="0.25">
      <c r="A49" t="str">
        <f t="shared" si="0"/>
        <v>LLC_BI__Spread_Projections_Driver__cLastModifiedDate</v>
      </c>
      <c r="B49">
        <f t="shared" si="1"/>
        <v>0</v>
      </c>
      <c r="C49" s="83" t="s">
        <v>74</v>
      </c>
      <c r="D49" s="83" t="s">
        <v>75</v>
      </c>
      <c r="E49" s="83" t="s">
        <v>261</v>
      </c>
      <c r="F49" s="83" t="s">
        <v>172</v>
      </c>
      <c r="G49" s="83" t="s">
        <v>173</v>
      </c>
      <c r="H49" s="83" t="s">
        <v>166</v>
      </c>
      <c r="I49" s="84" t="s">
        <v>146</v>
      </c>
      <c r="J49" s="84">
        <v>0</v>
      </c>
      <c r="K49" s="84">
        <v>0</v>
      </c>
      <c r="L49" s="84">
        <v>0</v>
      </c>
      <c r="M49" s="84" t="s">
        <v>146</v>
      </c>
      <c r="N49" s="84" t="s">
        <v>146</v>
      </c>
      <c r="O49" s="84" t="s">
        <v>146</v>
      </c>
      <c r="P49" s="84" t="s">
        <v>146</v>
      </c>
      <c r="Q49" s="84" t="s">
        <v>146</v>
      </c>
      <c r="R49" s="83"/>
      <c r="S49" s="83"/>
    </row>
    <row r="50" spans="1:19" hidden="1" x14ac:dyDescent="0.25">
      <c r="A50" t="str">
        <f t="shared" si="0"/>
        <v>LLC_BI__Spread_Projections_Driver__cLastModifiedById</v>
      </c>
      <c r="B50">
        <f t="shared" si="1"/>
        <v>18</v>
      </c>
      <c r="C50" s="83" t="s">
        <v>74</v>
      </c>
      <c r="D50" s="83" t="s">
        <v>75</v>
      </c>
      <c r="E50" s="83" t="s">
        <v>262</v>
      </c>
      <c r="F50" s="83" t="s">
        <v>175</v>
      </c>
      <c r="G50" s="83" t="s">
        <v>176</v>
      </c>
      <c r="H50" s="83" t="s">
        <v>170</v>
      </c>
      <c r="I50" s="84" t="s">
        <v>146</v>
      </c>
      <c r="J50" s="84">
        <v>18</v>
      </c>
      <c r="K50" s="84">
        <v>0</v>
      </c>
      <c r="L50" s="84">
        <v>0</v>
      </c>
      <c r="M50" s="84" t="s">
        <v>146</v>
      </c>
      <c r="N50" s="84" t="s">
        <v>146</v>
      </c>
      <c r="O50" s="84" t="s">
        <v>146</v>
      </c>
      <c r="P50" s="84" t="s">
        <v>146</v>
      </c>
      <c r="Q50" s="84" t="s">
        <v>146</v>
      </c>
      <c r="R50" s="83"/>
      <c r="S50" s="83"/>
    </row>
    <row r="51" spans="1:19" hidden="1" x14ac:dyDescent="0.25">
      <c r="A51" t="str">
        <f t="shared" si="0"/>
        <v>LLC_BI__Spread_Projections_Driver__cSystemModstamp</v>
      </c>
      <c r="B51">
        <f t="shared" si="1"/>
        <v>0</v>
      </c>
      <c r="C51" s="83" t="s">
        <v>74</v>
      </c>
      <c r="D51" s="83" t="s">
        <v>75</v>
      </c>
      <c r="E51" s="83" t="s">
        <v>263</v>
      </c>
      <c r="F51" s="83" t="s">
        <v>178</v>
      </c>
      <c r="G51" s="83" t="s">
        <v>179</v>
      </c>
      <c r="H51" s="83" t="s">
        <v>166</v>
      </c>
      <c r="I51" s="84" t="s">
        <v>146</v>
      </c>
      <c r="J51" s="84">
        <v>0</v>
      </c>
      <c r="K51" s="84">
        <v>0</v>
      </c>
      <c r="L51" s="84">
        <v>0</v>
      </c>
      <c r="M51" s="84" t="s">
        <v>146</v>
      </c>
      <c r="N51" s="84" t="s">
        <v>146</v>
      </c>
      <c r="O51" s="84" t="s">
        <v>146</v>
      </c>
      <c r="P51" s="84" t="s">
        <v>146</v>
      </c>
      <c r="Q51" s="84" t="s">
        <v>146</v>
      </c>
      <c r="R51" s="83"/>
      <c r="S51" s="83"/>
    </row>
    <row r="52" spans="1:19" hidden="1" x14ac:dyDescent="0.25">
      <c r="A52" t="str">
        <f t="shared" si="0"/>
        <v>LLC_BI__Spread_Projections_Driver__cConnectionReceivedId</v>
      </c>
      <c r="B52">
        <f t="shared" si="1"/>
        <v>18</v>
      </c>
      <c r="C52" s="83" t="s">
        <v>74</v>
      </c>
      <c r="D52" s="83" t="s">
        <v>75</v>
      </c>
      <c r="E52" s="83" t="s">
        <v>264</v>
      </c>
      <c r="F52" s="83" t="s">
        <v>181</v>
      </c>
      <c r="G52" s="83" t="s">
        <v>182</v>
      </c>
      <c r="H52" s="83" t="s">
        <v>183</v>
      </c>
      <c r="I52" s="84" t="s">
        <v>151</v>
      </c>
      <c r="J52" s="84">
        <v>18</v>
      </c>
      <c r="K52" s="84">
        <v>0</v>
      </c>
      <c r="L52" s="84">
        <v>0</v>
      </c>
      <c r="M52" s="84" t="s">
        <v>146</v>
      </c>
      <c r="N52" s="84" t="s">
        <v>146</v>
      </c>
      <c r="O52" s="84" t="s">
        <v>146</v>
      </c>
      <c r="P52" s="84" t="s">
        <v>146</v>
      </c>
      <c r="Q52" s="84" t="s">
        <v>146</v>
      </c>
      <c r="R52" s="83"/>
      <c r="S52" s="83"/>
    </row>
    <row r="53" spans="1:19" hidden="1" x14ac:dyDescent="0.25">
      <c r="A53" t="str">
        <f t="shared" si="0"/>
        <v>LLC_BI__Spread_Projections_Driver__cConnectionSentId</v>
      </c>
      <c r="B53">
        <f t="shared" si="1"/>
        <v>18</v>
      </c>
      <c r="C53" s="83" t="s">
        <v>74</v>
      </c>
      <c r="D53" s="83" t="s">
        <v>75</v>
      </c>
      <c r="E53" s="83" t="s">
        <v>265</v>
      </c>
      <c r="F53" s="83" t="s">
        <v>185</v>
      </c>
      <c r="G53" s="83" t="s">
        <v>186</v>
      </c>
      <c r="H53" s="83" t="s">
        <v>183</v>
      </c>
      <c r="I53" s="84" t="s">
        <v>151</v>
      </c>
      <c r="J53" s="84">
        <v>18</v>
      </c>
      <c r="K53" s="84">
        <v>0</v>
      </c>
      <c r="L53" s="84">
        <v>0</v>
      </c>
      <c r="M53" s="84" t="s">
        <v>146</v>
      </c>
      <c r="N53" s="84" t="s">
        <v>146</v>
      </c>
      <c r="O53" s="84" t="s">
        <v>146</v>
      </c>
      <c r="P53" s="84" t="s">
        <v>146</v>
      </c>
      <c r="Q53" s="84" t="s">
        <v>146</v>
      </c>
      <c r="R53" s="83"/>
      <c r="S53" s="83"/>
    </row>
    <row r="54" spans="1:19" hidden="1" x14ac:dyDescent="0.25">
      <c r="A54" t="str">
        <f t="shared" si="0"/>
        <v>LLC_BI__Spread_Projections_Driver__cLLC_BI__Classification__c</v>
      </c>
      <c r="B54">
        <f t="shared" si="1"/>
        <v>18</v>
      </c>
      <c r="C54" s="83" t="s">
        <v>74</v>
      </c>
      <c r="D54" s="83" t="s">
        <v>75</v>
      </c>
      <c r="E54" s="83" t="s">
        <v>266</v>
      </c>
      <c r="F54" s="83" t="s">
        <v>68</v>
      </c>
      <c r="G54" s="83" t="s">
        <v>69</v>
      </c>
      <c r="H54" s="83" t="s">
        <v>267</v>
      </c>
      <c r="I54" s="84" t="s">
        <v>151</v>
      </c>
      <c r="J54" s="84">
        <v>18</v>
      </c>
      <c r="K54" s="84">
        <v>0</v>
      </c>
      <c r="L54" s="84">
        <v>0</v>
      </c>
      <c r="M54" s="84" t="s">
        <v>151</v>
      </c>
      <c r="N54" s="84" t="s">
        <v>146</v>
      </c>
      <c r="O54" s="84" t="s">
        <v>151</v>
      </c>
      <c r="P54" s="84" t="s">
        <v>146</v>
      </c>
      <c r="Q54" s="84" t="s">
        <v>146</v>
      </c>
      <c r="R54" s="83"/>
      <c r="S54" s="83"/>
    </row>
    <row r="55" spans="1:19" hidden="1" x14ac:dyDescent="0.25">
      <c r="A55" t="str">
        <f t="shared" si="0"/>
        <v>LLC_BI__Spread_Projections_Driver__cLLC_BI__Spread_Projections_Template__c</v>
      </c>
      <c r="B55">
        <f t="shared" si="1"/>
        <v>18</v>
      </c>
      <c r="C55" s="83" t="s">
        <v>74</v>
      </c>
      <c r="D55" s="83" t="s">
        <v>75</v>
      </c>
      <c r="E55" s="83" t="s">
        <v>268</v>
      </c>
      <c r="F55" s="83" t="s">
        <v>77</v>
      </c>
      <c r="G55" s="83" t="s">
        <v>78</v>
      </c>
      <c r="H55" s="83" t="s">
        <v>269</v>
      </c>
      <c r="I55" s="84" t="s">
        <v>151</v>
      </c>
      <c r="J55" s="84">
        <v>18</v>
      </c>
      <c r="K55" s="84">
        <v>0</v>
      </c>
      <c r="L55" s="84">
        <v>0</v>
      </c>
      <c r="M55" s="84" t="s">
        <v>151</v>
      </c>
      <c r="N55" s="84" t="s">
        <v>146</v>
      </c>
      <c r="O55" s="84" t="s">
        <v>151</v>
      </c>
      <c r="P55" s="84" t="s">
        <v>146</v>
      </c>
      <c r="Q55" s="84" t="s">
        <v>146</v>
      </c>
      <c r="R55" s="83"/>
      <c r="S55" s="83"/>
    </row>
    <row r="56" spans="1:19" hidden="1" x14ac:dyDescent="0.25">
      <c r="A56" t="str">
        <f t="shared" si="0"/>
        <v>LLC_BI__Spread_Projections_Driver__cLLC_BI__Spread_Statement_Record_Value__c</v>
      </c>
      <c r="B56">
        <f t="shared" si="1"/>
        <v>18</v>
      </c>
      <c r="C56" s="83" t="s">
        <v>74</v>
      </c>
      <c r="D56" s="83" t="s">
        <v>75</v>
      </c>
      <c r="E56" s="83" t="s">
        <v>270</v>
      </c>
      <c r="F56" s="83" t="s">
        <v>93</v>
      </c>
      <c r="G56" s="83" t="s">
        <v>94</v>
      </c>
      <c r="H56" s="83" t="s">
        <v>271</v>
      </c>
      <c r="I56" s="84" t="s">
        <v>151</v>
      </c>
      <c r="J56" s="84">
        <v>18</v>
      </c>
      <c r="K56" s="84">
        <v>0</v>
      </c>
      <c r="L56" s="84">
        <v>0</v>
      </c>
      <c r="M56" s="84" t="s">
        <v>151</v>
      </c>
      <c r="N56" s="84" t="s">
        <v>146</v>
      </c>
      <c r="O56" s="84" t="s">
        <v>151</v>
      </c>
      <c r="P56" s="84" t="s">
        <v>146</v>
      </c>
      <c r="Q56" s="84" t="s">
        <v>146</v>
      </c>
      <c r="R56" s="83"/>
      <c r="S56" s="83"/>
    </row>
    <row r="57" spans="1:19" hidden="1" x14ac:dyDescent="0.25">
      <c r="A57" t="str">
        <f t="shared" si="0"/>
        <v>LLC_BI__Spread_Projections_Driver__cLLC_BI__Spread_Statement_Record__c</v>
      </c>
      <c r="B57">
        <f t="shared" si="1"/>
        <v>18</v>
      </c>
      <c r="C57" s="83" t="s">
        <v>74</v>
      </c>
      <c r="D57" s="83" t="s">
        <v>75</v>
      </c>
      <c r="E57" s="83" t="s">
        <v>272</v>
      </c>
      <c r="F57" s="83" t="s">
        <v>90</v>
      </c>
      <c r="G57" s="83" t="s">
        <v>91</v>
      </c>
      <c r="H57" s="83" t="s">
        <v>273</v>
      </c>
      <c r="I57" s="84" t="s">
        <v>151</v>
      </c>
      <c r="J57" s="84">
        <v>18</v>
      </c>
      <c r="K57" s="84">
        <v>0</v>
      </c>
      <c r="L57" s="84">
        <v>0</v>
      </c>
      <c r="M57" s="84" t="s">
        <v>151</v>
      </c>
      <c r="N57" s="84" t="s">
        <v>146</v>
      </c>
      <c r="O57" s="84" t="s">
        <v>151</v>
      </c>
      <c r="P57" s="84" t="s">
        <v>146</v>
      </c>
      <c r="Q57" s="84" t="s">
        <v>146</v>
      </c>
      <c r="R57" s="83"/>
      <c r="S57" s="83"/>
    </row>
    <row r="58" spans="1:19" hidden="1" x14ac:dyDescent="0.25">
      <c r="A58" t="str">
        <f t="shared" si="0"/>
        <v>LLC_BI__Spread_Projections_Driver__cLLC_BI__Type__c</v>
      </c>
      <c r="B58">
        <f t="shared" si="1"/>
        <v>255</v>
      </c>
      <c r="C58" s="83" t="s">
        <v>74</v>
      </c>
      <c r="D58" s="83" t="s">
        <v>75</v>
      </c>
      <c r="E58" s="83" t="s">
        <v>274</v>
      </c>
      <c r="F58" s="83" t="s">
        <v>275</v>
      </c>
      <c r="G58" s="83" t="s">
        <v>131</v>
      </c>
      <c r="H58" s="83" t="s">
        <v>162</v>
      </c>
      <c r="I58" s="84" t="s">
        <v>151</v>
      </c>
      <c r="J58" s="84">
        <v>255</v>
      </c>
      <c r="K58" s="84">
        <v>0</v>
      </c>
      <c r="L58" s="84">
        <v>0</v>
      </c>
      <c r="M58" s="84" t="s">
        <v>151</v>
      </c>
      <c r="N58" s="84" t="s">
        <v>146</v>
      </c>
      <c r="O58" s="84" t="s">
        <v>151</v>
      </c>
      <c r="P58" s="84" t="s">
        <v>146</v>
      </c>
      <c r="Q58" s="84" t="s">
        <v>146</v>
      </c>
      <c r="R58" s="83"/>
      <c r="S58" s="83"/>
    </row>
    <row r="59" spans="1:19" hidden="1" x14ac:dyDescent="0.25">
      <c r="A59" t="str">
        <f t="shared" si="0"/>
        <v>LLC_BI__Spread_Projections_Driver__cLLC_BI__Value__c</v>
      </c>
      <c r="B59">
        <f t="shared" si="1"/>
        <v>255</v>
      </c>
      <c r="C59" s="83" t="s">
        <v>74</v>
      </c>
      <c r="D59" s="83" t="s">
        <v>75</v>
      </c>
      <c r="E59" s="83" t="s">
        <v>276</v>
      </c>
      <c r="F59" s="83" t="s">
        <v>277</v>
      </c>
      <c r="G59" s="83" t="s">
        <v>278</v>
      </c>
      <c r="H59" s="83" t="s">
        <v>158</v>
      </c>
      <c r="I59" s="84" t="s">
        <v>151</v>
      </c>
      <c r="J59" s="84">
        <v>255</v>
      </c>
      <c r="K59" s="84">
        <v>0</v>
      </c>
      <c r="L59" s="84">
        <v>0</v>
      </c>
      <c r="M59" s="84" t="s">
        <v>151</v>
      </c>
      <c r="N59" s="84" t="s">
        <v>146</v>
      </c>
      <c r="O59" s="84" t="s">
        <v>151</v>
      </c>
      <c r="P59" s="84" t="s">
        <v>146</v>
      </c>
      <c r="Q59" s="84" t="s">
        <v>146</v>
      </c>
      <c r="R59" s="83"/>
      <c r="S59" s="83"/>
    </row>
    <row r="60" spans="1:19" hidden="1" x14ac:dyDescent="0.25">
      <c r="A60" t="str">
        <f t="shared" si="0"/>
        <v>LLC_BI__Spread_Projections_Driver__cLLC_BI__lookupKey__c</v>
      </c>
      <c r="B60">
        <f t="shared" si="1"/>
        <v>255</v>
      </c>
      <c r="C60" s="83" t="s">
        <v>74</v>
      </c>
      <c r="D60" s="83" t="s">
        <v>75</v>
      </c>
      <c r="E60" s="83" t="s">
        <v>279</v>
      </c>
      <c r="F60" s="83" t="s">
        <v>192</v>
      </c>
      <c r="G60" s="83" t="s">
        <v>193</v>
      </c>
      <c r="H60" s="83" t="s">
        <v>158</v>
      </c>
      <c r="I60" s="84" t="s">
        <v>146</v>
      </c>
      <c r="J60" s="84">
        <v>255</v>
      </c>
      <c r="K60" s="84">
        <v>0</v>
      </c>
      <c r="L60" s="84">
        <v>0</v>
      </c>
      <c r="M60" s="84" t="s">
        <v>151</v>
      </c>
      <c r="N60" s="84" t="s">
        <v>151</v>
      </c>
      <c r="O60" s="84" t="s">
        <v>151</v>
      </c>
      <c r="P60" s="84" t="s">
        <v>151</v>
      </c>
      <c r="Q60" s="84" t="s">
        <v>146</v>
      </c>
      <c r="R60" s="83"/>
      <c r="S60" s="83"/>
    </row>
    <row r="61" spans="1:19" hidden="1" x14ac:dyDescent="0.25">
      <c r="A61" t="str">
        <f t="shared" si="0"/>
        <v>LLC_BI__Spread_Projections_Template__cId</v>
      </c>
      <c r="B61">
        <f t="shared" si="1"/>
        <v>18</v>
      </c>
      <c r="C61" s="83" t="s">
        <v>77</v>
      </c>
      <c r="D61" s="83" t="s">
        <v>78</v>
      </c>
      <c r="E61" s="83" t="s">
        <v>280</v>
      </c>
      <c r="F61" s="83" t="s">
        <v>143</v>
      </c>
      <c r="G61" s="83" t="s">
        <v>144</v>
      </c>
      <c r="H61" s="83" t="s">
        <v>145</v>
      </c>
      <c r="I61" s="84" t="s">
        <v>146</v>
      </c>
      <c r="J61" s="84">
        <v>18</v>
      </c>
      <c r="K61" s="84">
        <v>0</v>
      </c>
      <c r="L61" s="84">
        <v>0</v>
      </c>
      <c r="M61" s="84" t="s">
        <v>146</v>
      </c>
      <c r="N61" s="84" t="s">
        <v>146</v>
      </c>
      <c r="O61" s="84" t="s">
        <v>146</v>
      </c>
      <c r="P61" s="84" t="s">
        <v>146</v>
      </c>
      <c r="Q61" s="84" t="s">
        <v>146</v>
      </c>
      <c r="R61" s="83"/>
      <c r="S61" s="83"/>
    </row>
    <row r="62" spans="1:19" hidden="1" x14ac:dyDescent="0.25">
      <c r="A62" t="str">
        <f t="shared" si="0"/>
        <v>LLC_BI__Spread_Projections_Template__cOwnerId</v>
      </c>
      <c r="B62">
        <f t="shared" si="1"/>
        <v>18</v>
      </c>
      <c r="C62" s="83" t="s">
        <v>77</v>
      </c>
      <c r="D62" s="83" t="s">
        <v>78</v>
      </c>
      <c r="E62" s="83" t="s">
        <v>281</v>
      </c>
      <c r="F62" s="83" t="s">
        <v>148</v>
      </c>
      <c r="G62" s="83" t="s">
        <v>149</v>
      </c>
      <c r="H62" s="83" t="s">
        <v>150</v>
      </c>
      <c r="I62" s="84" t="s">
        <v>146</v>
      </c>
      <c r="J62" s="84">
        <v>18</v>
      </c>
      <c r="K62" s="84">
        <v>0</v>
      </c>
      <c r="L62" s="84">
        <v>0</v>
      </c>
      <c r="M62" s="84" t="s">
        <v>146</v>
      </c>
      <c r="N62" s="84" t="s">
        <v>146</v>
      </c>
      <c r="O62" s="84" t="s">
        <v>151</v>
      </c>
      <c r="P62" s="84" t="s">
        <v>146</v>
      </c>
      <c r="Q62" s="84" t="s">
        <v>146</v>
      </c>
      <c r="R62" s="83"/>
      <c r="S62" s="83"/>
    </row>
    <row r="63" spans="1:19" hidden="1" x14ac:dyDescent="0.25">
      <c r="A63" t="str">
        <f t="shared" si="0"/>
        <v>LLC_BI__Spread_Projections_Template__cIsDeleted</v>
      </c>
      <c r="B63">
        <f t="shared" si="1"/>
        <v>0</v>
      </c>
      <c r="C63" s="83" t="s">
        <v>77</v>
      </c>
      <c r="D63" s="83" t="s">
        <v>78</v>
      </c>
      <c r="E63" s="83" t="s">
        <v>282</v>
      </c>
      <c r="F63" s="83" t="s">
        <v>153</v>
      </c>
      <c r="G63" s="83" t="s">
        <v>154</v>
      </c>
      <c r="H63" s="83" t="s">
        <v>155</v>
      </c>
      <c r="I63" s="84" t="s">
        <v>146</v>
      </c>
      <c r="J63" s="84">
        <v>0</v>
      </c>
      <c r="K63" s="84">
        <v>0</v>
      </c>
      <c r="L63" s="84">
        <v>0</v>
      </c>
      <c r="M63" s="84" t="s">
        <v>146</v>
      </c>
      <c r="N63" s="84" t="s">
        <v>146</v>
      </c>
      <c r="O63" s="84" t="s">
        <v>146</v>
      </c>
      <c r="P63" s="84" t="s">
        <v>146</v>
      </c>
      <c r="Q63" s="84" t="s">
        <v>146</v>
      </c>
      <c r="R63" s="83"/>
      <c r="S63" s="83"/>
    </row>
    <row r="64" spans="1:19" hidden="1" x14ac:dyDescent="0.25">
      <c r="A64" t="str">
        <f t="shared" si="0"/>
        <v>LLC_BI__Spread_Projections_Template__cName</v>
      </c>
      <c r="B64">
        <f t="shared" si="1"/>
        <v>80</v>
      </c>
      <c r="C64" s="83" t="s">
        <v>77</v>
      </c>
      <c r="D64" s="83" t="s">
        <v>78</v>
      </c>
      <c r="E64" s="83" t="s">
        <v>283</v>
      </c>
      <c r="F64" s="83" t="s">
        <v>28</v>
      </c>
      <c r="G64" s="83" t="s">
        <v>284</v>
      </c>
      <c r="H64" s="83" t="s">
        <v>158</v>
      </c>
      <c r="I64" s="84" t="s">
        <v>151</v>
      </c>
      <c r="J64" s="84">
        <v>80</v>
      </c>
      <c r="K64" s="84">
        <v>0</v>
      </c>
      <c r="L64" s="84">
        <v>0</v>
      </c>
      <c r="M64" s="84" t="s">
        <v>146</v>
      </c>
      <c r="N64" s="84" t="s">
        <v>146</v>
      </c>
      <c r="O64" s="84" t="s">
        <v>151</v>
      </c>
      <c r="P64" s="84" t="s">
        <v>146</v>
      </c>
      <c r="Q64" s="84" t="s">
        <v>146</v>
      </c>
      <c r="R64" s="83"/>
      <c r="S64" s="83"/>
    </row>
    <row r="65" spans="1:19" hidden="1" x14ac:dyDescent="0.25">
      <c r="A65" t="str">
        <f t="shared" si="0"/>
        <v>LLC_BI__Spread_Projections_Template__cCurrencyIsoCode</v>
      </c>
      <c r="B65">
        <f t="shared" si="1"/>
        <v>3</v>
      </c>
      <c r="C65" s="83" t="s">
        <v>77</v>
      </c>
      <c r="D65" s="83" t="s">
        <v>78</v>
      </c>
      <c r="E65" s="83" t="s">
        <v>285</v>
      </c>
      <c r="F65" s="83" t="s">
        <v>160</v>
      </c>
      <c r="G65" s="83" t="s">
        <v>161</v>
      </c>
      <c r="H65" s="83" t="s">
        <v>162</v>
      </c>
      <c r="I65" s="84" t="s">
        <v>151</v>
      </c>
      <c r="J65" s="84">
        <v>3</v>
      </c>
      <c r="K65" s="84">
        <v>0</v>
      </c>
      <c r="L65" s="84">
        <v>0</v>
      </c>
      <c r="M65" s="84" t="s">
        <v>146</v>
      </c>
      <c r="N65" s="84" t="s">
        <v>146</v>
      </c>
      <c r="O65" s="84" t="s">
        <v>151</v>
      </c>
      <c r="P65" s="84" t="s">
        <v>146</v>
      </c>
      <c r="Q65" s="84" t="s">
        <v>146</v>
      </c>
      <c r="R65" s="83"/>
      <c r="S65" s="83"/>
    </row>
    <row r="66" spans="1:19" hidden="1" x14ac:dyDescent="0.25">
      <c r="A66" t="str">
        <f t="shared" ref="A66:A129" si="2">C66&amp;F66</f>
        <v>LLC_BI__Spread_Projections_Template__cCreatedDate</v>
      </c>
      <c r="B66">
        <f t="shared" ref="B66:B129" si="3">IF(H66="double", K66&amp;", "&amp;L66, J66)</f>
        <v>0</v>
      </c>
      <c r="C66" s="83" t="s">
        <v>77</v>
      </c>
      <c r="D66" s="83" t="s">
        <v>78</v>
      </c>
      <c r="E66" s="83" t="s">
        <v>286</v>
      </c>
      <c r="F66" s="83" t="s">
        <v>164</v>
      </c>
      <c r="G66" s="83" t="s">
        <v>165</v>
      </c>
      <c r="H66" s="83" t="s">
        <v>166</v>
      </c>
      <c r="I66" s="84" t="s">
        <v>146</v>
      </c>
      <c r="J66" s="84">
        <v>0</v>
      </c>
      <c r="K66" s="84">
        <v>0</v>
      </c>
      <c r="L66" s="84">
        <v>0</v>
      </c>
      <c r="M66" s="84" t="s">
        <v>146</v>
      </c>
      <c r="N66" s="84" t="s">
        <v>146</v>
      </c>
      <c r="O66" s="84" t="s">
        <v>146</v>
      </c>
      <c r="P66" s="84" t="s">
        <v>146</v>
      </c>
      <c r="Q66" s="84" t="s">
        <v>146</v>
      </c>
      <c r="R66" s="83"/>
      <c r="S66" s="83"/>
    </row>
    <row r="67" spans="1:19" hidden="1" x14ac:dyDescent="0.25">
      <c r="A67" t="str">
        <f t="shared" si="2"/>
        <v>LLC_BI__Spread_Projections_Template__cCreatedById</v>
      </c>
      <c r="B67">
        <f t="shared" si="3"/>
        <v>18</v>
      </c>
      <c r="C67" s="83" t="s">
        <v>77</v>
      </c>
      <c r="D67" s="83" t="s">
        <v>78</v>
      </c>
      <c r="E67" s="83" t="s">
        <v>287</v>
      </c>
      <c r="F67" s="83" t="s">
        <v>168</v>
      </c>
      <c r="G67" s="83" t="s">
        <v>169</v>
      </c>
      <c r="H67" s="83" t="s">
        <v>170</v>
      </c>
      <c r="I67" s="84" t="s">
        <v>146</v>
      </c>
      <c r="J67" s="84">
        <v>18</v>
      </c>
      <c r="K67" s="84">
        <v>0</v>
      </c>
      <c r="L67" s="84">
        <v>0</v>
      </c>
      <c r="M67" s="84" t="s">
        <v>146</v>
      </c>
      <c r="N67" s="84" t="s">
        <v>146</v>
      </c>
      <c r="O67" s="84" t="s">
        <v>146</v>
      </c>
      <c r="P67" s="84" t="s">
        <v>146</v>
      </c>
      <c r="Q67" s="84" t="s">
        <v>146</v>
      </c>
      <c r="R67" s="83"/>
      <c r="S67" s="83"/>
    </row>
    <row r="68" spans="1:19" hidden="1" x14ac:dyDescent="0.25">
      <c r="A68" t="str">
        <f t="shared" si="2"/>
        <v>LLC_BI__Spread_Projections_Template__cLastModifiedDate</v>
      </c>
      <c r="B68">
        <f t="shared" si="3"/>
        <v>0</v>
      </c>
      <c r="C68" s="83" t="s">
        <v>77</v>
      </c>
      <c r="D68" s="83" t="s">
        <v>78</v>
      </c>
      <c r="E68" s="83" t="s">
        <v>288</v>
      </c>
      <c r="F68" s="83" t="s">
        <v>172</v>
      </c>
      <c r="G68" s="83" t="s">
        <v>173</v>
      </c>
      <c r="H68" s="83" t="s">
        <v>166</v>
      </c>
      <c r="I68" s="84" t="s">
        <v>146</v>
      </c>
      <c r="J68" s="84">
        <v>0</v>
      </c>
      <c r="K68" s="84">
        <v>0</v>
      </c>
      <c r="L68" s="84">
        <v>0</v>
      </c>
      <c r="M68" s="84" t="s">
        <v>146</v>
      </c>
      <c r="N68" s="84" t="s">
        <v>146</v>
      </c>
      <c r="O68" s="84" t="s">
        <v>146</v>
      </c>
      <c r="P68" s="84" t="s">
        <v>146</v>
      </c>
      <c r="Q68" s="84" t="s">
        <v>146</v>
      </c>
      <c r="R68" s="83"/>
      <c r="S68" s="83"/>
    </row>
    <row r="69" spans="1:19" hidden="1" x14ac:dyDescent="0.25">
      <c r="A69" t="str">
        <f t="shared" si="2"/>
        <v>LLC_BI__Spread_Projections_Template__cLastModifiedById</v>
      </c>
      <c r="B69">
        <f t="shared" si="3"/>
        <v>18</v>
      </c>
      <c r="C69" s="83" t="s">
        <v>77</v>
      </c>
      <c r="D69" s="83" t="s">
        <v>78</v>
      </c>
      <c r="E69" s="83" t="s">
        <v>289</v>
      </c>
      <c r="F69" s="83" t="s">
        <v>175</v>
      </c>
      <c r="G69" s="83" t="s">
        <v>176</v>
      </c>
      <c r="H69" s="83" t="s">
        <v>170</v>
      </c>
      <c r="I69" s="84" t="s">
        <v>146</v>
      </c>
      <c r="J69" s="84">
        <v>18</v>
      </c>
      <c r="K69" s="84">
        <v>0</v>
      </c>
      <c r="L69" s="84">
        <v>0</v>
      </c>
      <c r="M69" s="84" t="s">
        <v>146</v>
      </c>
      <c r="N69" s="84" t="s">
        <v>146</v>
      </c>
      <c r="O69" s="84" t="s">
        <v>146</v>
      </c>
      <c r="P69" s="84" t="s">
        <v>146</v>
      </c>
      <c r="Q69" s="84" t="s">
        <v>146</v>
      </c>
      <c r="R69" s="83"/>
      <c r="S69" s="83"/>
    </row>
    <row r="70" spans="1:19" hidden="1" x14ac:dyDescent="0.25">
      <c r="A70" t="str">
        <f t="shared" si="2"/>
        <v>LLC_BI__Spread_Projections_Template__cSystemModstamp</v>
      </c>
      <c r="B70">
        <f t="shared" si="3"/>
        <v>0</v>
      </c>
      <c r="C70" s="83" t="s">
        <v>77</v>
      </c>
      <c r="D70" s="83" t="s">
        <v>78</v>
      </c>
      <c r="E70" s="83" t="s">
        <v>290</v>
      </c>
      <c r="F70" s="83" t="s">
        <v>178</v>
      </c>
      <c r="G70" s="83" t="s">
        <v>179</v>
      </c>
      <c r="H70" s="83" t="s">
        <v>166</v>
      </c>
      <c r="I70" s="84" t="s">
        <v>146</v>
      </c>
      <c r="J70" s="84">
        <v>0</v>
      </c>
      <c r="K70" s="84">
        <v>0</v>
      </c>
      <c r="L70" s="84">
        <v>0</v>
      </c>
      <c r="M70" s="84" t="s">
        <v>146</v>
      </c>
      <c r="N70" s="84" t="s">
        <v>146</v>
      </c>
      <c r="O70" s="84" t="s">
        <v>146</v>
      </c>
      <c r="P70" s="84" t="s">
        <v>146</v>
      </c>
      <c r="Q70" s="84" t="s">
        <v>146</v>
      </c>
      <c r="R70" s="83"/>
      <c r="S70" s="83"/>
    </row>
    <row r="71" spans="1:19" hidden="1" x14ac:dyDescent="0.25">
      <c r="A71" t="str">
        <f t="shared" si="2"/>
        <v>LLC_BI__Spread_Projections_Template__cConnectionReceivedId</v>
      </c>
      <c r="B71">
        <f t="shared" si="3"/>
        <v>18</v>
      </c>
      <c r="C71" s="83" t="s">
        <v>77</v>
      </c>
      <c r="D71" s="83" t="s">
        <v>78</v>
      </c>
      <c r="E71" s="83" t="s">
        <v>291</v>
      </c>
      <c r="F71" s="83" t="s">
        <v>181</v>
      </c>
      <c r="G71" s="83" t="s">
        <v>182</v>
      </c>
      <c r="H71" s="83" t="s">
        <v>183</v>
      </c>
      <c r="I71" s="84" t="s">
        <v>151</v>
      </c>
      <c r="J71" s="84">
        <v>18</v>
      </c>
      <c r="K71" s="84">
        <v>0</v>
      </c>
      <c r="L71" s="84">
        <v>0</v>
      </c>
      <c r="M71" s="84" t="s">
        <v>146</v>
      </c>
      <c r="N71" s="84" t="s">
        <v>146</v>
      </c>
      <c r="O71" s="84" t="s">
        <v>146</v>
      </c>
      <c r="P71" s="84" t="s">
        <v>146</v>
      </c>
      <c r="Q71" s="84" t="s">
        <v>146</v>
      </c>
      <c r="R71" s="83"/>
      <c r="S71" s="83"/>
    </row>
    <row r="72" spans="1:19" hidden="1" x14ac:dyDescent="0.25">
      <c r="A72" t="str">
        <f t="shared" si="2"/>
        <v>LLC_BI__Spread_Projections_Template__cConnectionSentId</v>
      </c>
      <c r="B72">
        <f t="shared" si="3"/>
        <v>18</v>
      </c>
      <c r="C72" s="83" t="s">
        <v>77</v>
      </c>
      <c r="D72" s="83" t="s">
        <v>78</v>
      </c>
      <c r="E72" s="83" t="s">
        <v>292</v>
      </c>
      <c r="F72" s="83" t="s">
        <v>185</v>
      </c>
      <c r="G72" s="83" t="s">
        <v>186</v>
      </c>
      <c r="H72" s="83" t="s">
        <v>183</v>
      </c>
      <c r="I72" s="84" t="s">
        <v>151</v>
      </c>
      <c r="J72" s="84">
        <v>18</v>
      </c>
      <c r="K72" s="84">
        <v>0</v>
      </c>
      <c r="L72" s="84">
        <v>0</v>
      </c>
      <c r="M72" s="84" t="s">
        <v>146</v>
      </c>
      <c r="N72" s="84" t="s">
        <v>146</v>
      </c>
      <c r="O72" s="84" t="s">
        <v>146</v>
      </c>
      <c r="P72" s="84" t="s">
        <v>146</v>
      </c>
      <c r="Q72" s="84" t="s">
        <v>146</v>
      </c>
      <c r="R72" s="83"/>
      <c r="S72" s="83"/>
    </row>
    <row r="73" spans="1:19" hidden="1" x14ac:dyDescent="0.25">
      <c r="A73" t="str">
        <f t="shared" si="2"/>
        <v>LLC_BI__Spread_Projections_Template__cLLC_BI__Description__c</v>
      </c>
      <c r="B73">
        <f t="shared" si="3"/>
        <v>255</v>
      </c>
      <c r="C73" s="83" t="s">
        <v>77</v>
      </c>
      <c r="D73" s="83" t="s">
        <v>78</v>
      </c>
      <c r="E73" s="83" t="s">
        <v>293</v>
      </c>
      <c r="F73" s="83" t="s">
        <v>294</v>
      </c>
      <c r="G73" s="83" t="s">
        <v>1</v>
      </c>
      <c r="H73" s="83" t="s">
        <v>242</v>
      </c>
      <c r="I73" s="84" t="s">
        <v>151</v>
      </c>
      <c r="J73" s="84">
        <v>255</v>
      </c>
      <c r="K73" s="84">
        <v>0</v>
      </c>
      <c r="L73" s="84">
        <v>0</v>
      </c>
      <c r="M73" s="84" t="s">
        <v>151</v>
      </c>
      <c r="N73" s="84" t="s">
        <v>146</v>
      </c>
      <c r="O73" s="84" t="s">
        <v>151</v>
      </c>
      <c r="P73" s="84" t="s">
        <v>146</v>
      </c>
      <c r="Q73" s="84" t="s">
        <v>146</v>
      </c>
      <c r="R73" s="83"/>
      <c r="S73" s="83"/>
    </row>
    <row r="74" spans="1:19" hidden="1" x14ac:dyDescent="0.25">
      <c r="A74" t="str">
        <f t="shared" si="2"/>
        <v>LLC_BI__Spread_Projections_Template__cLLC_BI__Is_Active__c</v>
      </c>
      <c r="B74">
        <f t="shared" si="3"/>
        <v>0</v>
      </c>
      <c r="C74" s="83" t="s">
        <v>77</v>
      </c>
      <c r="D74" s="83" t="s">
        <v>78</v>
      </c>
      <c r="E74" s="83" t="s">
        <v>295</v>
      </c>
      <c r="F74" s="83" t="s">
        <v>296</v>
      </c>
      <c r="G74" s="83" t="s">
        <v>297</v>
      </c>
      <c r="H74" s="83" t="s">
        <v>155</v>
      </c>
      <c r="I74" s="84" t="s">
        <v>146</v>
      </c>
      <c r="J74" s="84">
        <v>0</v>
      </c>
      <c r="K74" s="84">
        <v>0</v>
      </c>
      <c r="L74" s="84">
        <v>0</v>
      </c>
      <c r="M74" s="84" t="s">
        <v>151</v>
      </c>
      <c r="N74" s="84" t="s">
        <v>146</v>
      </c>
      <c r="O74" s="84" t="s">
        <v>151</v>
      </c>
      <c r="P74" s="84" t="s">
        <v>146</v>
      </c>
      <c r="Q74" s="84" t="s">
        <v>146</v>
      </c>
      <c r="R74" s="83"/>
      <c r="S74" s="83"/>
    </row>
    <row r="75" spans="1:19" hidden="1" x14ac:dyDescent="0.25">
      <c r="A75" t="str">
        <f t="shared" si="2"/>
        <v>LLC_BI__Spread_Projections_Template__cLLC_BI__lookupKey__c</v>
      </c>
      <c r="B75">
        <f t="shared" si="3"/>
        <v>255</v>
      </c>
      <c r="C75" s="83" t="s">
        <v>77</v>
      </c>
      <c r="D75" s="83" t="s">
        <v>78</v>
      </c>
      <c r="E75" s="83" t="s">
        <v>298</v>
      </c>
      <c r="F75" s="83" t="s">
        <v>192</v>
      </c>
      <c r="G75" s="83" t="s">
        <v>193</v>
      </c>
      <c r="H75" s="83" t="s">
        <v>158</v>
      </c>
      <c r="I75" s="84" t="s">
        <v>146</v>
      </c>
      <c r="J75" s="84">
        <v>255</v>
      </c>
      <c r="K75" s="84">
        <v>0</v>
      </c>
      <c r="L75" s="84">
        <v>0</v>
      </c>
      <c r="M75" s="84" t="s">
        <v>151</v>
      </c>
      <c r="N75" s="84" t="s">
        <v>151</v>
      </c>
      <c r="O75" s="84" t="s">
        <v>151</v>
      </c>
      <c r="P75" s="84" t="s">
        <v>151</v>
      </c>
      <c r="Q75" s="84" t="s">
        <v>146</v>
      </c>
      <c r="R75" s="83"/>
      <c r="S75" s="83"/>
    </row>
    <row r="76" spans="1:19" hidden="1" x14ac:dyDescent="0.25">
      <c r="A76" t="str">
        <f t="shared" si="2"/>
        <v>LLC_BI__Spread_Projections_Template__cLLC_BI__Purpose__c</v>
      </c>
      <c r="B76">
        <f t="shared" si="3"/>
        <v>255</v>
      </c>
      <c r="C76" s="83" t="s">
        <v>77</v>
      </c>
      <c r="D76" s="83" t="s">
        <v>78</v>
      </c>
      <c r="E76" s="83" t="s">
        <v>299</v>
      </c>
      <c r="F76" s="83" t="s">
        <v>300</v>
      </c>
      <c r="G76" s="83" t="s">
        <v>301</v>
      </c>
      <c r="H76" s="83" t="s">
        <v>162</v>
      </c>
      <c r="I76" s="84" t="s">
        <v>151</v>
      </c>
      <c r="J76" s="84">
        <v>255</v>
      </c>
      <c r="K76" s="84">
        <v>0</v>
      </c>
      <c r="L76" s="84">
        <v>0</v>
      </c>
      <c r="M76" s="84" t="s">
        <v>151</v>
      </c>
      <c r="N76" s="84" t="s">
        <v>146</v>
      </c>
      <c r="O76" s="84" t="s">
        <v>151</v>
      </c>
      <c r="P76" s="84" t="s">
        <v>146</v>
      </c>
      <c r="Q76" s="84" t="s">
        <v>146</v>
      </c>
      <c r="R76" s="83"/>
      <c r="S76" s="83" t="s">
        <v>302</v>
      </c>
    </row>
    <row r="77" spans="1:19" hidden="1" x14ac:dyDescent="0.25">
      <c r="A77" t="str">
        <f t="shared" si="2"/>
        <v>LLC_BI__Spread_Record_Classification__cId</v>
      </c>
      <c r="B77">
        <f t="shared" si="3"/>
        <v>18</v>
      </c>
      <c r="C77" s="83" t="s">
        <v>81</v>
      </c>
      <c r="D77" s="83" t="s">
        <v>82</v>
      </c>
      <c r="E77" s="83" t="s">
        <v>303</v>
      </c>
      <c r="F77" s="83" t="s">
        <v>143</v>
      </c>
      <c r="G77" s="83" t="s">
        <v>144</v>
      </c>
      <c r="H77" s="83" t="s">
        <v>145</v>
      </c>
      <c r="I77" s="84" t="s">
        <v>146</v>
      </c>
      <c r="J77" s="84">
        <v>18</v>
      </c>
      <c r="K77" s="84">
        <v>0</v>
      </c>
      <c r="L77" s="84">
        <v>0</v>
      </c>
      <c r="M77" s="84" t="s">
        <v>146</v>
      </c>
      <c r="N77" s="84" t="s">
        <v>146</v>
      </c>
      <c r="O77" s="84" t="s">
        <v>146</v>
      </c>
      <c r="P77" s="84" t="s">
        <v>146</v>
      </c>
      <c r="Q77" s="84" t="s">
        <v>146</v>
      </c>
      <c r="R77" s="83"/>
      <c r="S77" s="83"/>
    </row>
    <row r="78" spans="1:19" hidden="1" x14ac:dyDescent="0.25">
      <c r="A78" t="str">
        <f t="shared" si="2"/>
        <v>LLC_BI__Spread_Record_Classification__cIsDeleted</v>
      </c>
      <c r="B78">
        <f t="shared" si="3"/>
        <v>0</v>
      </c>
      <c r="C78" s="83" t="s">
        <v>81</v>
      </c>
      <c r="D78" s="83" t="s">
        <v>82</v>
      </c>
      <c r="E78" s="83" t="s">
        <v>304</v>
      </c>
      <c r="F78" s="83" t="s">
        <v>153</v>
      </c>
      <c r="G78" s="83" t="s">
        <v>154</v>
      </c>
      <c r="H78" s="83" t="s">
        <v>155</v>
      </c>
      <c r="I78" s="84" t="s">
        <v>146</v>
      </c>
      <c r="J78" s="84">
        <v>0</v>
      </c>
      <c r="K78" s="84">
        <v>0</v>
      </c>
      <c r="L78" s="84">
        <v>0</v>
      </c>
      <c r="M78" s="84" t="s">
        <v>146</v>
      </c>
      <c r="N78" s="84" t="s">
        <v>146</v>
      </c>
      <c r="O78" s="84" t="s">
        <v>146</v>
      </c>
      <c r="P78" s="84" t="s">
        <v>146</v>
      </c>
      <c r="Q78" s="84" t="s">
        <v>146</v>
      </c>
      <c r="R78" s="83"/>
      <c r="S78" s="83"/>
    </row>
    <row r="79" spans="1:19" hidden="1" x14ac:dyDescent="0.25">
      <c r="A79" t="str">
        <f t="shared" si="2"/>
        <v>LLC_BI__Spread_Record_Classification__cName</v>
      </c>
      <c r="B79">
        <f t="shared" si="3"/>
        <v>80</v>
      </c>
      <c r="C79" s="83" t="s">
        <v>81</v>
      </c>
      <c r="D79" s="83" t="s">
        <v>82</v>
      </c>
      <c r="E79" s="83" t="s">
        <v>305</v>
      </c>
      <c r="F79" s="83" t="s">
        <v>28</v>
      </c>
      <c r="G79" s="83" t="s">
        <v>306</v>
      </c>
      <c r="H79" s="83" t="s">
        <v>158</v>
      </c>
      <c r="I79" s="84" t="s">
        <v>151</v>
      </c>
      <c r="J79" s="84">
        <v>80</v>
      </c>
      <c r="K79" s="84">
        <v>0</v>
      </c>
      <c r="L79" s="84">
        <v>0</v>
      </c>
      <c r="M79" s="84" t="s">
        <v>146</v>
      </c>
      <c r="N79" s="84" t="s">
        <v>146</v>
      </c>
      <c r="O79" s="84" t="s">
        <v>151</v>
      </c>
      <c r="P79" s="84" t="s">
        <v>146</v>
      </c>
      <c r="Q79" s="84" t="s">
        <v>146</v>
      </c>
      <c r="R79" s="83"/>
      <c r="S79" s="83"/>
    </row>
    <row r="80" spans="1:19" hidden="1" x14ac:dyDescent="0.25">
      <c r="A80" t="str">
        <f t="shared" si="2"/>
        <v>LLC_BI__Spread_Record_Classification__cCurrencyIsoCode</v>
      </c>
      <c r="B80">
        <f t="shared" si="3"/>
        <v>3</v>
      </c>
      <c r="C80" s="83" t="s">
        <v>81</v>
      </c>
      <c r="D80" s="83" t="s">
        <v>82</v>
      </c>
      <c r="E80" s="83" t="s">
        <v>307</v>
      </c>
      <c r="F80" s="83" t="s">
        <v>160</v>
      </c>
      <c r="G80" s="83" t="s">
        <v>161</v>
      </c>
      <c r="H80" s="83" t="s">
        <v>162</v>
      </c>
      <c r="I80" s="84" t="s">
        <v>151</v>
      </c>
      <c r="J80" s="84">
        <v>3</v>
      </c>
      <c r="K80" s="84">
        <v>0</v>
      </c>
      <c r="L80" s="84">
        <v>0</v>
      </c>
      <c r="M80" s="84" t="s">
        <v>146</v>
      </c>
      <c r="N80" s="84" t="s">
        <v>146</v>
      </c>
      <c r="O80" s="84" t="s">
        <v>151</v>
      </c>
      <c r="P80" s="84" t="s">
        <v>146</v>
      </c>
      <c r="Q80" s="84" t="s">
        <v>146</v>
      </c>
      <c r="R80" s="83"/>
      <c r="S80" s="83"/>
    </row>
    <row r="81" spans="1:19" hidden="1" x14ac:dyDescent="0.25">
      <c r="A81" t="str">
        <f t="shared" si="2"/>
        <v>LLC_BI__Spread_Record_Classification__cCreatedDate</v>
      </c>
      <c r="B81">
        <f t="shared" si="3"/>
        <v>0</v>
      </c>
      <c r="C81" s="83" t="s">
        <v>81</v>
      </c>
      <c r="D81" s="83" t="s">
        <v>82</v>
      </c>
      <c r="E81" s="83" t="s">
        <v>308</v>
      </c>
      <c r="F81" s="83" t="s">
        <v>164</v>
      </c>
      <c r="G81" s="83" t="s">
        <v>165</v>
      </c>
      <c r="H81" s="83" t="s">
        <v>166</v>
      </c>
      <c r="I81" s="84" t="s">
        <v>146</v>
      </c>
      <c r="J81" s="84">
        <v>0</v>
      </c>
      <c r="K81" s="84">
        <v>0</v>
      </c>
      <c r="L81" s="84">
        <v>0</v>
      </c>
      <c r="M81" s="84" t="s">
        <v>146</v>
      </c>
      <c r="N81" s="84" t="s">
        <v>146</v>
      </c>
      <c r="O81" s="84" t="s">
        <v>146</v>
      </c>
      <c r="P81" s="84" t="s">
        <v>146</v>
      </c>
      <c r="Q81" s="84" t="s">
        <v>146</v>
      </c>
      <c r="R81" s="83"/>
      <c r="S81" s="83"/>
    </row>
    <row r="82" spans="1:19" hidden="1" x14ac:dyDescent="0.25">
      <c r="A82" t="str">
        <f t="shared" si="2"/>
        <v>LLC_BI__Spread_Record_Classification__cCreatedById</v>
      </c>
      <c r="B82">
        <f t="shared" si="3"/>
        <v>18</v>
      </c>
      <c r="C82" s="83" t="s">
        <v>81</v>
      </c>
      <c r="D82" s="83" t="s">
        <v>82</v>
      </c>
      <c r="E82" s="83" t="s">
        <v>309</v>
      </c>
      <c r="F82" s="83" t="s">
        <v>168</v>
      </c>
      <c r="G82" s="83" t="s">
        <v>169</v>
      </c>
      <c r="H82" s="83" t="s">
        <v>170</v>
      </c>
      <c r="I82" s="84" t="s">
        <v>146</v>
      </c>
      <c r="J82" s="84">
        <v>18</v>
      </c>
      <c r="K82" s="84">
        <v>0</v>
      </c>
      <c r="L82" s="84">
        <v>0</v>
      </c>
      <c r="M82" s="84" t="s">
        <v>146</v>
      </c>
      <c r="N82" s="84" t="s">
        <v>146</v>
      </c>
      <c r="O82" s="84" t="s">
        <v>146</v>
      </c>
      <c r="P82" s="84" t="s">
        <v>146</v>
      </c>
      <c r="Q82" s="84" t="s">
        <v>146</v>
      </c>
      <c r="R82" s="83"/>
      <c r="S82" s="83"/>
    </row>
    <row r="83" spans="1:19" hidden="1" x14ac:dyDescent="0.25">
      <c r="A83" t="str">
        <f t="shared" si="2"/>
        <v>LLC_BI__Spread_Record_Classification__cLastModifiedDate</v>
      </c>
      <c r="B83">
        <f t="shared" si="3"/>
        <v>0</v>
      </c>
      <c r="C83" s="83" t="s">
        <v>81</v>
      </c>
      <c r="D83" s="83" t="s">
        <v>82</v>
      </c>
      <c r="E83" s="83" t="s">
        <v>310</v>
      </c>
      <c r="F83" s="83" t="s">
        <v>172</v>
      </c>
      <c r="G83" s="83" t="s">
        <v>173</v>
      </c>
      <c r="H83" s="83" t="s">
        <v>166</v>
      </c>
      <c r="I83" s="84" t="s">
        <v>146</v>
      </c>
      <c r="J83" s="84">
        <v>0</v>
      </c>
      <c r="K83" s="84">
        <v>0</v>
      </c>
      <c r="L83" s="84">
        <v>0</v>
      </c>
      <c r="M83" s="84" t="s">
        <v>146</v>
      </c>
      <c r="N83" s="84" t="s">
        <v>146</v>
      </c>
      <c r="O83" s="84" t="s">
        <v>146</v>
      </c>
      <c r="P83" s="84" t="s">
        <v>146</v>
      </c>
      <c r="Q83" s="84" t="s">
        <v>146</v>
      </c>
      <c r="R83" s="83"/>
      <c r="S83" s="83"/>
    </row>
    <row r="84" spans="1:19" hidden="1" x14ac:dyDescent="0.25">
      <c r="A84" t="str">
        <f t="shared" si="2"/>
        <v>LLC_BI__Spread_Record_Classification__cLastModifiedById</v>
      </c>
      <c r="B84">
        <f t="shared" si="3"/>
        <v>18</v>
      </c>
      <c r="C84" s="83" t="s">
        <v>81</v>
      </c>
      <c r="D84" s="83" t="s">
        <v>82</v>
      </c>
      <c r="E84" s="83" t="s">
        <v>311</v>
      </c>
      <c r="F84" s="83" t="s">
        <v>175</v>
      </c>
      <c r="G84" s="83" t="s">
        <v>176</v>
      </c>
      <c r="H84" s="83" t="s">
        <v>170</v>
      </c>
      <c r="I84" s="84" t="s">
        <v>146</v>
      </c>
      <c r="J84" s="84">
        <v>18</v>
      </c>
      <c r="K84" s="84">
        <v>0</v>
      </c>
      <c r="L84" s="84">
        <v>0</v>
      </c>
      <c r="M84" s="84" t="s">
        <v>146</v>
      </c>
      <c r="N84" s="84" t="s">
        <v>146</v>
      </c>
      <c r="O84" s="84" t="s">
        <v>146</v>
      </c>
      <c r="P84" s="84" t="s">
        <v>146</v>
      </c>
      <c r="Q84" s="84" t="s">
        <v>146</v>
      </c>
      <c r="R84" s="83"/>
      <c r="S84" s="83"/>
    </row>
    <row r="85" spans="1:19" hidden="1" x14ac:dyDescent="0.25">
      <c r="A85" t="str">
        <f t="shared" si="2"/>
        <v>LLC_BI__Spread_Record_Classification__cSystemModstamp</v>
      </c>
      <c r="B85">
        <f t="shared" si="3"/>
        <v>0</v>
      </c>
      <c r="C85" s="83" t="s">
        <v>81</v>
      </c>
      <c r="D85" s="83" t="s">
        <v>82</v>
      </c>
      <c r="E85" s="83" t="s">
        <v>312</v>
      </c>
      <c r="F85" s="83" t="s">
        <v>178</v>
      </c>
      <c r="G85" s="83" t="s">
        <v>179</v>
      </c>
      <c r="H85" s="83" t="s">
        <v>166</v>
      </c>
      <c r="I85" s="84" t="s">
        <v>146</v>
      </c>
      <c r="J85" s="84">
        <v>0</v>
      </c>
      <c r="K85" s="84">
        <v>0</v>
      </c>
      <c r="L85" s="84">
        <v>0</v>
      </c>
      <c r="M85" s="84" t="s">
        <v>146</v>
      </c>
      <c r="N85" s="84" t="s">
        <v>146</v>
      </c>
      <c r="O85" s="84" t="s">
        <v>146</v>
      </c>
      <c r="P85" s="84" t="s">
        <v>146</v>
      </c>
      <c r="Q85" s="84" t="s">
        <v>146</v>
      </c>
      <c r="R85" s="83"/>
      <c r="S85" s="83"/>
    </row>
    <row r="86" spans="1:19" hidden="1" x14ac:dyDescent="0.25">
      <c r="A86" t="str">
        <f t="shared" si="2"/>
        <v>LLC_BI__Spread_Record_Classification__cConnectionReceivedId</v>
      </c>
      <c r="B86">
        <f t="shared" si="3"/>
        <v>18</v>
      </c>
      <c r="C86" s="83" t="s">
        <v>81</v>
      </c>
      <c r="D86" s="83" t="s">
        <v>82</v>
      </c>
      <c r="E86" s="83" t="s">
        <v>313</v>
      </c>
      <c r="F86" s="83" t="s">
        <v>181</v>
      </c>
      <c r="G86" s="83" t="s">
        <v>182</v>
      </c>
      <c r="H86" s="83" t="s">
        <v>183</v>
      </c>
      <c r="I86" s="84" t="s">
        <v>151</v>
      </c>
      <c r="J86" s="84">
        <v>18</v>
      </c>
      <c r="K86" s="84">
        <v>0</v>
      </c>
      <c r="L86" s="84">
        <v>0</v>
      </c>
      <c r="M86" s="84" t="s">
        <v>146</v>
      </c>
      <c r="N86" s="84" t="s">
        <v>146</v>
      </c>
      <c r="O86" s="84" t="s">
        <v>146</v>
      </c>
      <c r="P86" s="84" t="s">
        <v>146</v>
      </c>
      <c r="Q86" s="84" t="s">
        <v>146</v>
      </c>
      <c r="R86" s="83"/>
      <c r="S86" s="83"/>
    </row>
    <row r="87" spans="1:19" hidden="1" x14ac:dyDescent="0.25">
      <c r="A87" t="str">
        <f t="shared" si="2"/>
        <v>LLC_BI__Spread_Record_Classification__cConnectionSentId</v>
      </c>
      <c r="B87">
        <f t="shared" si="3"/>
        <v>18</v>
      </c>
      <c r="C87" s="83" t="s">
        <v>81</v>
      </c>
      <c r="D87" s="83" t="s">
        <v>82</v>
      </c>
      <c r="E87" s="83" t="s">
        <v>314</v>
      </c>
      <c r="F87" s="83" t="s">
        <v>185</v>
      </c>
      <c r="G87" s="83" t="s">
        <v>186</v>
      </c>
      <c r="H87" s="83" t="s">
        <v>183</v>
      </c>
      <c r="I87" s="84" t="s">
        <v>151</v>
      </c>
      <c r="J87" s="84">
        <v>18</v>
      </c>
      <c r="K87" s="84">
        <v>0</v>
      </c>
      <c r="L87" s="84">
        <v>0</v>
      </c>
      <c r="M87" s="84" t="s">
        <v>146</v>
      </c>
      <c r="N87" s="84" t="s">
        <v>146</v>
      </c>
      <c r="O87" s="84" t="s">
        <v>146</v>
      </c>
      <c r="P87" s="84" t="s">
        <v>146</v>
      </c>
      <c r="Q87" s="84" t="s">
        <v>146</v>
      </c>
      <c r="R87" s="83"/>
      <c r="S87" s="83"/>
    </row>
    <row r="88" spans="1:19" hidden="1" x14ac:dyDescent="0.25">
      <c r="A88" t="str">
        <f t="shared" si="2"/>
        <v>LLC_BI__Spread_Record_Classification__cLLC_BI__Classification__c</v>
      </c>
      <c r="B88">
        <f t="shared" si="3"/>
        <v>18</v>
      </c>
      <c r="C88" s="83" t="s">
        <v>81</v>
      </c>
      <c r="D88" s="83" t="s">
        <v>82</v>
      </c>
      <c r="E88" s="83" t="s">
        <v>315</v>
      </c>
      <c r="F88" s="83" t="s">
        <v>68</v>
      </c>
      <c r="G88" s="83" t="s">
        <v>69</v>
      </c>
      <c r="H88" s="83" t="s">
        <v>267</v>
      </c>
      <c r="I88" s="84" t="s">
        <v>146</v>
      </c>
      <c r="J88" s="84">
        <v>18</v>
      </c>
      <c r="K88" s="84">
        <v>0</v>
      </c>
      <c r="L88" s="84">
        <v>0</v>
      </c>
      <c r="M88" s="84" t="s">
        <v>151</v>
      </c>
      <c r="N88" s="84" t="s">
        <v>146</v>
      </c>
      <c r="O88" s="84" t="s">
        <v>146</v>
      </c>
      <c r="P88" s="84" t="s">
        <v>146</v>
      </c>
      <c r="Q88" s="84" t="s">
        <v>146</v>
      </c>
      <c r="R88" s="83"/>
      <c r="S88" s="83" t="s">
        <v>316</v>
      </c>
    </row>
    <row r="89" spans="1:19" hidden="1" x14ac:dyDescent="0.25">
      <c r="A89" t="str">
        <f t="shared" si="2"/>
        <v>LLC_BI__Spread_Record_Classification__cLLC_BI__Spread_Statement_Record__c</v>
      </c>
      <c r="B89">
        <f t="shared" si="3"/>
        <v>18</v>
      </c>
      <c r="C89" s="83" t="s">
        <v>81</v>
      </c>
      <c r="D89" s="83" t="s">
        <v>82</v>
      </c>
      <c r="E89" s="83" t="s">
        <v>317</v>
      </c>
      <c r="F89" s="83" t="s">
        <v>90</v>
      </c>
      <c r="G89" s="83" t="s">
        <v>91</v>
      </c>
      <c r="H89" s="83" t="s">
        <v>273</v>
      </c>
      <c r="I89" s="84" t="s">
        <v>146</v>
      </c>
      <c r="J89" s="84">
        <v>18</v>
      </c>
      <c r="K89" s="84">
        <v>0</v>
      </c>
      <c r="L89" s="84">
        <v>0</v>
      </c>
      <c r="M89" s="84" t="s">
        <v>151</v>
      </c>
      <c r="N89" s="84" t="s">
        <v>146</v>
      </c>
      <c r="O89" s="84" t="s">
        <v>146</v>
      </c>
      <c r="P89" s="84" t="s">
        <v>146</v>
      </c>
      <c r="Q89" s="84" t="s">
        <v>146</v>
      </c>
      <c r="R89" s="83"/>
      <c r="S89" s="83" t="s">
        <v>318</v>
      </c>
    </row>
    <row r="90" spans="1:19" hidden="1" x14ac:dyDescent="0.25">
      <c r="A90" t="str">
        <f t="shared" si="2"/>
        <v>LLC_BI__Spread_Record_Classification__cLLC_BI__lookupKey__c</v>
      </c>
      <c r="B90">
        <f t="shared" si="3"/>
        <v>255</v>
      </c>
      <c r="C90" s="83" t="s">
        <v>81</v>
      </c>
      <c r="D90" s="83" t="s">
        <v>82</v>
      </c>
      <c r="E90" s="83" t="s">
        <v>319</v>
      </c>
      <c r="F90" s="83" t="s">
        <v>192</v>
      </c>
      <c r="G90" s="83" t="s">
        <v>193</v>
      </c>
      <c r="H90" s="83" t="s">
        <v>158</v>
      </c>
      <c r="I90" s="84" t="s">
        <v>151</v>
      </c>
      <c r="J90" s="84">
        <v>255</v>
      </c>
      <c r="K90" s="84">
        <v>0</v>
      </c>
      <c r="L90" s="84">
        <v>0</v>
      </c>
      <c r="M90" s="84" t="s">
        <v>151</v>
      </c>
      <c r="N90" s="84" t="s">
        <v>151</v>
      </c>
      <c r="O90" s="84" t="s">
        <v>151</v>
      </c>
      <c r="P90" s="84" t="s">
        <v>151</v>
      </c>
      <c r="Q90" s="84" t="s">
        <v>146</v>
      </c>
      <c r="R90" s="83"/>
      <c r="S90" s="83"/>
    </row>
    <row r="91" spans="1:19" hidden="1" x14ac:dyDescent="0.25">
      <c r="A91" t="str">
        <f t="shared" si="2"/>
        <v>LLC_BI__Spread_Record_Total_Classification__cId</v>
      </c>
      <c r="B91">
        <f t="shared" si="3"/>
        <v>18</v>
      </c>
      <c r="C91" s="83" t="s">
        <v>84</v>
      </c>
      <c r="D91" s="83" t="s">
        <v>85</v>
      </c>
      <c r="E91" s="83" t="s">
        <v>320</v>
      </c>
      <c r="F91" s="83" t="s">
        <v>143</v>
      </c>
      <c r="G91" s="83" t="s">
        <v>144</v>
      </c>
      <c r="H91" s="83" t="s">
        <v>145</v>
      </c>
      <c r="I91" s="84" t="s">
        <v>146</v>
      </c>
      <c r="J91" s="84">
        <v>18</v>
      </c>
      <c r="K91" s="84">
        <v>0</v>
      </c>
      <c r="L91" s="84">
        <v>0</v>
      </c>
      <c r="M91" s="84" t="s">
        <v>146</v>
      </c>
      <c r="N91" s="84" t="s">
        <v>146</v>
      </c>
      <c r="O91" s="84" t="s">
        <v>146</v>
      </c>
      <c r="P91" s="84" t="s">
        <v>146</v>
      </c>
      <c r="Q91" s="84" t="s">
        <v>146</v>
      </c>
      <c r="R91" s="83"/>
      <c r="S91" s="83"/>
    </row>
    <row r="92" spans="1:19" hidden="1" x14ac:dyDescent="0.25">
      <c r="A92" t="str">
        <f t="shared" si="2"/>
        <v>LLC_BI__Spread_Record_Total_Classification__cIsDeleted</v>
      </c>
      <c r="B92">
        <f t="shared" si="3"/>
        <v>0</v>
      </c>
      <c r="C92" s="83" t="s">
        <v>84</v>
      </c>
      <c r="D92" s="83" t="s">
        <v>85</v>
      </c>
      <c r="E92" s="83" t="s">
        <v>321</v>
      </c>
      <c r="F92" s="83" t="s">
        <v>153</v>
      </c>
      <c r="G92" s="83" t="s">
        <v>154</v>
      </c>
      <c r="H92" s="83" t="s">
        <v>155</v>
      </c>
      <c r="I92" s="84" t="s">
        <v>146</v>
      </c>
      <c r="J92" s="84">
        <v>0</v>
      </c>
      <c r="K92" s="84">
        <v>0</v>
      </c>
      <c r="L92" s="84">
        <v>0</v>
      </c>
      <c r="M92" s="84" t="s">
        <v>146</v>
      </c>
      <c r="N92" s="84" t="s">
        <v>146</v>
      </c>
      <c r="O92" s="84" t="s">
        <v>146</v>
      </c>
      <c r="P92" s="84" t="s">
        <v>146</v>
      </c>
      <c r="Q92" s="84" t="s">
        <v>146</v>
      </c>
      <c r="R92" s="83"/>
      <c r="S92" s="83"/>
    </row>
    <row r="93" spans="1:19" hidden="1" x14ac:dyDescent="0.25">
      <c r="A93" t="str">
        <f t="shared" si="2"/>
        <v>LLC_BI__Spread_Record_Total_Classification__cName</v>
      </c>
      <c r="B93">
        <f t="shared" si="3"/>
        <v>80</v>
      </c>
      <c r="C93" s="83" t="s">
        <v>84</v>
      </c>
      <c r="D93" s="83" t="s">
        <v>85</v>
      </c>
      <c r="E93" s="83" t="s">
        <v>322</v>
      </c>
      <c r="F93" s="83" t="s">
        <v>28</v>
      </c>
      <c r="G93" s="83" t="s">
        <v>323</v>
      </c>
      <c r="H93" s="83" t="s">
        <v>158</v>
      </c>
      <c r="I93" s="84" t="s">
        <v>151</v>
      </c>
      <c r="J93" s="84">
        <v>80</v>
      </c>
      <c r="K93" s="84">
        <v>0</v>
      </c>
      <c r="L93" s="84">
        <v>0</v>
      </c>
      <c r="M93" s="84" t="s">
        <v>146</v>
      </c>
      <c r="N93" s="84" t="s">
        <v>146</v>
      </c>
      <c r="O93" s="84" t="s">
        <v>151</v>
      </c>
      <c r="P93" s="84" t="s">
        <v>146</v>
      </c>
      <c r="Q93" s="84" t="s">
        <v>146</v>
      </c>
      <c r="R93" s="83"/>
      <c r="S93" s="83"/>
    </row>
    <row r="94" spans="1:19" hidden="1" x14ac:dyDescent="0.25">
      <c r="A94" t="str">
        <f t="shared" si="2"/>
        <v>LLC_BI__Spread_Record_Total_Classification__cCurrencyIsoCode</v>
      </c>
      <c r="B94">
        <f t="shared" si="3"/>
        <v>3</v>
      </c>
      <c r="C94" s="83" t="s">
        <v>84</v>
      </c>
      <c r="D94" s="83" t="s">
        <v>85</v>
      </c>
      <c r="E94" s="83" t="s">
        <v>324</v>
      </c>
      <c r="F94" s="83" t="s">
        <v>160</v>
      </c>
      <c r="G94" s="83" t="s">
        <v>161</v>
      </c>
      <c r="H94" s="83" t="s">
        <v>162</v>
      </c>
      <c r="I94" s="84" t="s">
        <v>151</v>
      </c>
      <c r="J94" s="84">
        <v>3</v>
      </c>
      <c r="K94" s="84">
        <v>0</v>
      </c>
      <c r="L94" s="84">
        <v>0</v>
      </c>
      <c r="M94" s="84" t="s">
        <v>146</v>
      </c>
      <c r="N94" s="84" t="s">
        <v>146</v>
      </c>
      <c r="O94" s="84" t="s">
        <v>151</v>
      </c>
      <c r="P94" s="84" t="s">
        <v>146</v>
      </c>
      <c r="Q94" s="84" t="s">
        <v>146</v>
      </c>
      <c r="R94" s="83"/>
      <c r="S94" s="83"/>
    </row>
    <row r="95" spans="1:19" hidden="1" x14ac:dyDescent="0.25">
      <c r="A95" t="str">
        <f t="shared" si="2"/>
        <v>LLC_BI__Spread_Record_Total_Classification__cCreatedDate</v>
      </c>
      <c r="B95">
        <f t="shared" si="3"/>
        <v>0</v>
      </c>
      <c r="C95" s="83" t="s">
        <v>84</v>
      </c>
      <c r="D95" s="83" t="s">
        <v>85</v>
      </c>
      <c r="E95" s="83" t="s">
        <v>325</v>
      </c>
      <c r="F95" s="83" t="s">
        <v>164</v>
      </c>
      <c r="G95" s="83" t="s">
        <v>165</v>
      </c>
      <c r="H95" s="83" t="s">
        <v>166</v>
      </c>
      <c r="I95" s="84" t="s">
        <v>146</v>
      </c>
      <c r="J95" s="84">
        <v>0</v>
      </c>
      <c r="K95" s="84">
        <v>0</v>
      </c>
      <c r="L95" s="84">
        <v>0</v>
      </c>
      <c r="M95" s="84" t="s">
        <v>146</v>
      </c>
      <c r="N95" s="84" t="s">
        <v>146</v>
      </c>
      <c r="O95" s="84" t="s">
        <v>146</v>
      </c>
      <c r="P95" s="84" t="s">
        <v>146</v>
      </c>
      <c r="Q95" s="84" t="s">
        <v>146</v>
      </c>
      <c r="R95" s="83"/>
      <c r="S95" s="83"/>
    </row>
    <row r="96" spans="1:19" hidden="1" x14ac:dyDescent="0.25">
      <c r="A96" t="str">
        <f t="shared" si="2"/>
        <v>LLC_BI__Spread_Record_Total_Classification__cCreatedById</v>
      </c>
      <c r="B96">
        <f t="shared" si="3"/>
        <v>18</v>
      </c>
      <c r="C96" s="83" t="s">
        <v>84</v>
      </c>
      <c r="D96" s="83" t="s">
        <v>85</v>
      </c>
      <c r="E96" s="83" t="s">
        <v>326</v>
      </c>
      <c r="F96" s="83" t="s">
        <v>168</v>
      </c>
      <c r="G96" s="83" t="s">
        <v>169</v>
      </c>
      <c r="H96" s="83" t="s">
        <v>170</v>
      </c>
      <c r="I96" s="84" t="s">
        <v>146</v>
      </c>
      <c r="J96" s="84">
        <v>18</v>
      </c>
      <c r="K96" s="84">
        <v>0</v>
      </c>
      <c r="L96" s="84">
        <v>0</v>
      </c>
      <c r="M96" s="84" t="s">
        <v>146</v>
      </c>
      <c r="N96" s="84" t="s">
        <v>146</v>
      </c>
      <c r="O96" s="84" t="s">
        <v>146</v>
      </c>
      <c r="P96" s="84" t="s">
        <v>146</v>
      </c>
      <c r="Q96" s="84" t="s">
        <v>146</v>
      </c>
      <c r="R96" s="83"/>
      <c r="S96" s="83"/>
    </row>
    <row r="97" spans="1:19" hidden="1" x14ac:dyDescent="0.25">
      <c r="A97" t="str">
        <f t="shared" si="2"/>
        <v>LLC_BI__Spread_Record_Total_Classification__cLastModifiedDate</v>
      </c>
      <c r="B97">
        <f t="shared" si="3"/>
        <v>0</v>
      </c>
      <c r="C97" s="83" t="s">
        <v>84</v>
      </c>
      <c r="D97" s="83" t="s">
        <v>85</v>
      </c>
      <c r="E97" s="83" t="s">
        <v>327</v>
      </c>
      <c r="F97" s="83" t="s">
        <v>172</v>
      </c>
      <c r="G97" s="83" t="s">
        <v>173</v>
      </c>
      <c r="H97" s="83" t="s">
        <v>166</v>
      </c>
      <c r="I97" s="84" t="s">
        <v>146</v>
      </c>
      <c r="J97" s="84">
        <v>0</v>
      </c>
      <c r="K97" s="84">
        <v>0</v>
      </c>
      <c r="L97" s="84">
        <v>0</v>
      </c>
      <c r="M97" s="84" t="s">
        <v>146</v>
      </c>
      <c r="N97" s="84" t="s">
        <v>146</v>
      </c>
      <c r="O97" s="84" t="s">
        <v>146</v>
      </c>
      <c r="P97" s="84" t="s">
        <v>146</v>
      </c>
      <c r="Q97" s="84" t="s">
        <v>146</v>
      </c>
      <c r="R97" s="83"/>
      <c r="S97" s="83"/>
    </row>
    <row r="98" spans="1:19" hidden="1" x14ac:dyDescent="0.25">
      <c r="A98" t="str">
        <f t="shared" si="2"/>
        <v>LLC_BI__Spread_Record_Total_Classification__cLastModifiedById</v>
      </c>
      <c r="B98">
        <f t="shared" si="3"/>
        <v>18</v>
      </c>
      <c r="C98" s="83" t="s">
        <v>84</v>
      </c>
      <c r="D98" s="83" t="s">
        <v>85</v>
      </c>
      <c r="E98" s="83" t="s">
        <v>328</v>
      </c>
      <c r="F98" s="83" t="s">
        <v>175</v>
      </c>
      <c r="G98" s="83" t="s">
        <v>176</v>
      </c>
      <c r="H98" s="83" t="s">
        <v>170</v>
      </c>
      <c r="I98" s="84" t="s">
        <v>146</v>
      </c>
      <c r="J98" s="84">
        <v>18</v>
      </c>
      <c r="K98" s="84">
        <v>0</v>
      </c>
      <c r="L98" s="84">
        <v>0</v>
      </c>
      <c r="M98" s="84" t="s">
        <v>146</v>
      </c>
      <c r="N98" s="84" t="s">
        <v>146</v>
      </c>
      <c r="O98" s="84" t="s">
        <v>146</v>
      </c>
      <c r="P98" s="84" t="s">
        <v>146</v>
      </c>
      <c r="Q98" s="84" t="s">
        <v>146</v>
      </c>
      <c r="R98" s="83"/>
      <c r="S98" s="83"/>
    </row>
    <row r="99" spans="1:19" hidden="1" x14ac:dyDescent="0.25">
      <c r="A99" t="str">
        <f t="shared" si="2"/>
        <v>LLC_BI__Spread_Record_Total_Classification__cSystemModstamp</v>
      </c>
      <c r="B99">
        <f t="shared" si="3"/>
        <v>0</v>
      </c>
      <c r="C99" s="83" t="s">
        <v>84</v>
      </c>
      <c r="D99" s="83" t="s">
        <v>85</v>
      </c>
      <c r="E99" s="83" t="s">
        <v>329</v>
      </c>
      <c r="F99" s="83" t="s">
        <v>178</v>
      </c>
      <c r="G99" s="83" t="s">
        <v>179</v>
      </c>
      <c r="H99" s="83" t="s">
        <v>166</v>
      </c>
      <c r="I99" s="84" t="s">
        <v>146</v>
      </c>
      <c r="J99" s="84">
        <v>0</v>
      </c>
      <c r="K99" s="84">
        <v>0</v>
      </c>
      <c r="L99" s="84">
        <v>0</v>
      </c>
      <c r="M99" s="84" t="s">
        <v>146</v>
      </c>
      <c r="N99" s="84" t="s">
        <v>146</v>
      </c>
      <c r="O99" s="84" t="s">
        <v>146</v>
      </c>
      <c r="P99" s="84" t="s">
        <v>146</v>
      </c>
      <c r="Q99" s="84" t="s">
        <v>146</v>
      </c>
      <c r="R99" s="83"/>
      <c r="S99" s="83"/>
    </row>
    <row r="100" spans="1:19" hidden="1" x14ac:dyDescent="0.25">
      <c r="A100" t="str">
        <f t="shared" si="2"/>
        <v>LLC_BI__Spread_Record_Total_Classification__cConnectionReceivedId</v>
      </c>
      <c r="B100">
        <f t="shared" si="3"/>
        <v>18</v>
      </c>
      <c r="C100" s="83" t="s">
        <v>84</v>
      </c>
      <c r="D100" s="83" t="s">
        <v>85</v>
      </c>
      <c r="E100" s="83" t="s">
        <v>330</v>
      </c>
      <c r="F100" s="83" t="s">
        <v>181</v>
      </c>
      <c r="G100" s="83" t="s">
        <v>182</v>
      </c>
      <c r="H100" s="83" t="s">
        <v>183</v>
      </c>
      <c r="I100" s="84" t="s">
        <v>151</v>
      </c>
      <c r="J100" s="84">
        <v>18</v>
      </c>
      <c r="K100" s="84">
        <v>0</v>
      </c>
      <c r="L100" s="84">
        <v>0</v>
      </c>
      <c r="M100" s="84" t="s">
        <v>146</v>
      </c>
      <c r="N100" s="84" t="s">
        <v>146</v>
      </c>
      <c r="O100" s="84" t="s">
        <v>146</v>
      </c>
      <c r="P100" s="84" t="s">
        <v>146</v>
      </c>
      <c r="Q100" s="84" t="s">
        <v>146</v>
      </c>
      <c r="R100" s="83"/>
      <c r="S100" s="83"/>
    </row>
    <row r="101" spans="1:19" hidden="1" x14ac:dyDescent="0.25">
      <c r="A101" t="str">
        <f t="shared" si="2"/>
        <v>LLC_BI__Spread_Record_Total_Classification__cConnectionSentId</v>
      </c>
      <c r="B101">
        <f t="shared" si="3"/>
        <v>18</v>
      </c>
      <c r="C101" s="83" t="s">
        <v>84</v>
      </c>
      <c r="D101" s="83" t="s">
        <v>85</v>
      </c>
      <c r="E101" s="83" t="s">
        <v>331</v>
      </c>
      <c r="F101" s="83" t="s">
        <v>185</v>
      </c>
      <c r="G101" s="83" t="s">
        <v>186</v>
      </c>
      <c r="H101" s="83" t="s">
        <v>183</v>
      </c>
      <c r="I101" s="84" t="s">
        <v>151</v>
      </c>
      <c r="J101" s="84">
        <v>18</v>
      </c>
      <c r="K101" s="84">
        <v>0</v>
      </c>
      <c r="L101" s="84">
        <v>0</v>
      </c>
      <c r="M101" s="84" t="s">
        <v>146</v>
      </c>
      <c r="N101" s="84" t="s">
        <v>146</v>
      </c>
      <c r="O101" s="84" t="s">
        <v>146</v>
      </c>
      <c r="P101" s="84" t="s">
        <v>146</v>
      </c>
      <c r="Q101" s="84" t="s">
        <v>146</v>
      </c>
      <c r="R101" s="83"/>
      <c r="S101" s="83"/>
    </row>
    <row r="102" spans="1:19" hidden="1" x14ac:dyDescent="0.25">
      <c r="A102" t="str">
        <f t="shared" si="2"/>
        <v>LLC_BI__Spread_Record_Total_Classification__cLLC_BI__Classification__c</v>
      </c>
      <c r="B102">
        <f t="shared" si="3"/>
        <v>18</v>
      </c>
      <c r="C102" s="83" t="s">
        <v>84</v>
      </c>
      <c r="D102" s="83" t="s">
        <v>85</v>
      </c>
      <c r="E102" s="83" t="s">
        <v>332</v>
      </c>
      <c r="F102" s="83" t="s">
        <v>68</v>
      </c>
      <c r="G102" s="83" t="s">
        <v>69</v>
      </c>
      <c r="H102" s="83" t="s">
        <v>267</v>
      </c>
      <c r="I102" s="84" t="s">
        <v>146</v>
      </c>
      <c r="J102" s="84">
        <v>18</v>
      </c>
      <c r="K102" s="84">
        <v>0</v>
      </c>
      <c r="L102" s="84">
        <v>0</v>
      </c>
      <c r="M102" s="84" t="s">
        <v>151</v>
      </c>
      <c r="N102" s="84" t="s">
        <v>146</v>
      </c>
      <c r="O102" s="84" t="s">
        <v>146</v>
      </c>
      <c r="P102" s="84" t="s">
        <v>146</v>
      </c>
      <c r="Q102" s="84" t="s">
        <v>146</v>
      </c>
      <c r="R102" s="83"/>
      <c r="S102" s="83" t="s">
        <v>333</v>
      </c>
    </row>
    <row r="103" spans="1:19" hidden="1" x14ac:dyDescent="0.25">
      <c r="A103" t="str">
        <f t="shared" si="2"/>
        <v>LLC_BI__Spread_Record_Total_Classification__cLLC_BI__Spread_Statement_Total_Group__c</v>
      </c>
      <c r="B103">
        <f t="shared" si="3"/>
        <v>18</v>
      </c>
      <c r="C103" s="83" t="s">
        <v>84</v>
      </c>
      <c r="D103" s="83" t="s">
        <v>85</v>
      </c>
      <c r="E103" s="83" t="s">
        <v>334</v>
      </c>
      <c r="F103" s="83" t="s">
        <v>335</v>
      </c>
      <c r="G103" s="83" t="s">
        <v>100</v>
      </c>
      <c r="H103" s="83" t="s">
        <v>336</v>
      </c>
      <c r="I103" s="84" t="s">
        <v>146</v>
      </c>
      <c r="J103" s="84">
        <v>18</v>
      </c>
      <c r="K103" s="84">
        <v>0</v>
      </c>
      <c r="L103" s="84">
        <v>0</v>
      </c>
      <c r="M103" s="84" t="s">
        <v>151</v>
      </c>
      <c r="N103" s="84" t="s">
        <v>146</v>
      </c>
      <c r="O103" s="84" t="s">
        <v>146</v>
      </c>
      <c r="P103" s="84" t="s">
        <v>146</v>
      </c>
      <c r="Q103" s="84" t="s">
        <v>146</v>
      </c>
      <c r="R103" s="83"/>
      <c r="S103" s="83" t="s">
        <v>337</v>
      </c>
    </row>
    <row r="104" spans="1:19" hidden="1" x14ac:dyDescent="0.25">
      <c r="A104" t="str">
        <f t="shared" si="2"/>
        <v>LLC_BI__Spread_Record_Total_Classification__cLLC_BI__lookupKey__c</v>
      </c>
      <c r="B104">
        <f t="shared" si="3"/>
        <v>255</v>
      </c>
      <c r="C104" s="83" t="s">
        <v>84</v>
      </c>
      <c r="D104" s="83" t="s">
        <v>85</v>
      </c>
      <c r="E104" s="83" t="s">
        <v>338</v>
      </c>
      <c r="F104" s="83" t="s">
        <v>192</v>
      </c>
      <c r="G104" s="83" t="s">
        <v>193</v>
      </c>
      <c r="H104" s="83" t="s">
        <v>158</v>
      </c>
      <c r="I104" s="84" t="s">
        <v>151</v>
      </c>
      <c r="J104" s="84">
        <v>255</v>
      </c>
      <c r="K104" s="84">
        <v>0</v>
      </c>
      <c r="L104" s="84">
        <v>0</v>
      </c>
      <c r="M104" s="84" t="s">
        <v>151</v>
      </c>
      <c r="N104" s="84" t="s">
        <v>151</v>
      </c>
      <c r="O104" s="84" t="s">
        <v>151</v>
      </c>
      <c r="P104" s="84" t="s">
        <v>151</v>
      </c>
      <c r="Q104" s="84" t="s">
        <v>146</v>
      </c>
      <c r="R104" s="83"/>
      <c r="S104" s="83"/>
    </row>
    <row r="105" spans="1:19" hidden="1" x14ac:dyDescent="0.25">
      <c r="A105" t="str">
        <f t="shared" si="2"/>
        <v>LLC_BI__Spread_Statement_Period__cId</v>
      </c>
      <c r="B105">
        <f t="shared" si="3"/>
        <v>18</v>
      </c>
      <c r="C105" s="83" t="s">
        <v>87</v>
      </c>
      <c r="D105" s="83" t="s">
        <v>88</v>
      </c>
      <c r="E105" s="83" t="s">
        <v>339</v>
      </c>
      <c r="F105" s="83" t="s">
        <v>143</v>
      </c>
      <c r="G105" s="83" t="s">
        <v>144</v>
      </c>
      <c r="H105" s="83" t="s">
        <v>145</v>
      </c>
      <c r="I105" s="84" t="s">
        <v>146</v>
      </c>
      <c r="J105" s="84">
        <v>18</v>
      </c>
      <c r="K105" s="84">
        <v>0</v>
      </c>
      <c r="L105" s="84">
        <v>0</v>
      </c>
      <c r="M105" s="84" t="s">
        <v>146</v>
      </c>
      <c r="N105" s="84" t="s">
        <v>146</v>
      </c>
      <c r="O105" s="84" t="s">
        <v>146</v>
      </c>
      <c r="P105" s="84" t="s">
        <v>146</v>
      </c>
      <c r="Q105" s="84" t="s">
        <v>146</v>
      </c>
      <c r="R105" s="83"/>
      <c r="S105" s="83"/>
    </row>
    <row r="106" spans="1:19" hidden="1" x14ac:dyDescent="0.25">
      <c r="A106" t="str">
        <f t="shared" si="2"/>
        <v>LLC_BI__Spread_Statement_Period__cIsDeleted</v>
      </c>
      <c r="B106">
        <f t="shared" si="3"/>
        <v>0</v>
      </c>
      <c r="C106" s="83" t="s">
        <v>87</v>
      </c>
      <c r="D106" s="83" t="s">
        <v>88</v>
      </c>
      <c r="E106" s="83" t="s">
        <v>340</v>
      </c>
      <c r="F106" s="83" t="s">
        <v>153</v>
      </c>
      <c r="G106" s="83" t="s">
        <v>154</v>
      </c>
      <c r="H106" s="83" t="s">
        <v>155</v>
      </c>
      <c r="I106" s="84" t="s">
        <v>146</v>
      </c>
      <c r="J106" s="84">
        <v>0</v>
      </c>
      <c r="K106" s="84">
        <v>0</v>
      </c>
      <c r="L106" s="84">
        <v>0</v>
      </c>
      <c r="M106" s="84" t="s">
        <v>146</v>
      </c>
      <c r="N106" s="84" t="s">
        <v>146</v>
      </c>
      <c r="O106" s="84" t="s">
        <v>146</v>
      </c>
      <c r="P106" s="84" t="s">
        <v>146</v>
      </c>
      <c r="Q106" s="84" t="s">
        <v>146</v>
      </c>
      <c r="R106" s="83"/>
      <c r="S106" s="83"/>
    </row>
    <row r="107" spans="1:19" hidden="1" x14ac:dyDescent="0.25">
      <c r="A107" t="str">
        <f t="shared" si="2"/>
        <v>LLC_BI__Spread_Statement_Period__cName</v>
      </c>
      <c r="B107">
        <f t="shared" si="3"/>
        <v>80</v>
      </c>
      <c r="C107" s="83" t="s">
        <v>87</v>
      </c>
      <c r="D107" s="83" t="s">
        <v>88</v>
      </c>
      <c r="E107" s="83" t="s">
        <v>341</v>
      </c>
      <c r="F107" s="83" t="s">
        <v>28</v>
      </c>
      <c r="G107" s="83" t="s">
        <v>342</v>
      </c>
      <c r="H107" s="83" t="s">
        <v>158</v>
      </c>
      <c r="I107" s="84" t="s">
        <v>146</v>
      </c>
      <c r="J107" s="84">
        <v>80</v>
      </c>
      <c r="K107" s="84">
        <v>0</v>
      </c>
      <c r="L107" s="84">
        <v>0</v>
      </c>
      <c r="M107" s="84" t="s">
        <v>146</v>
      </c>
      <c r="N107" s="84" t="s">
        <v>146</v>
      </c>
      <c r="O107" s="84" t="s">
        <v>146</v>
      </c>
      <c r="P107" s="84" t="s">
        <v>146</v>
      </c>
      <c r="Q107" s="84" t="s">
        <v>146</v>
      </c>
      <c r="R107" s="83"/>
      <c r="S107" s="83"/>
    </row>
    <row r="108" spans="1:19" hidden="1" x14ac:dyDescent="0.25">
      <c r="A108" t="str">
        <f t="shared" si="2"/>
        <v>LLC_BI__Spread_Statement_Period__cCurrencyIsoCode</v>
      </c>
      <c r="B108">
        <f t="shared" si="3"/>
        <v>3</v>
      </c>
      <c r="C108" s="83" t="s">
        <v>87</v>
      </c>
      <c r="D108" s="83" t="s">
        <v>88</v>
      </c>
      <c r="E108" s="83" t="s">
        <v>343</v>
      </c>
      <c r="F108" s="83" t="s">
        <v>160</v>
      </c>
      <c r="G108" s="83" t="s">
        <v>161</v>
      </c>
      <c r="H108" s="83" t="s">
        <v>162</v>
      </c>
      <c r="I108" s="84" t="s">
        <v>151</v>
      </c>
      <c r="J108" s="84">
        <v>3</v>
      </c>
      <c r="K108" s="84">
        <v>0</v>
      </c>
      <c r="L108" s="84">
        <v>0</v>
      </c>
      <c r="M108" s="84" t="s">
        <v>146</v>
      </c>
      <c r="N108" s="84" t="s">
        <v>146</v>
      </c>
      <c r="O108" s="84" t="s">
        <v>151</v>
      </c>
      <c r="P108" s="84" t="s">
        <v>146</v>
      </c>
      <c r="Q108" s="84" t="s">
        <v>146</v>
      </c>
      <c r="R108" s="83"/>
      <c r="S108" s="83"/>
    </row>
    <row r="109" spans="1:19" hidden="1" x14ac:dyDescent="0.25">
      <c r="A109" t="str">
        <f t="shared" si="2"/>
        <v>LLC_BI__Spread_Statement_Period__cCreatedDate</v>
      </c>
      <c r="B109">
        <f t="shared" si="3"/>
        <v>0</v>
      </c>
      <c r="C109" s="83" t="s">
        <v>87</v>
      </c>
      <c r="D109" s="83" t="s">
        <v>88</v>
      </c>
      <c r="E109" s="83" t="s">
        <v>344</v>
      </c>
      <c r="F109" s="83" t="s">
        <v>164</v>
      </c>
      <c r="G109" s="83" t="s">
        <v>165</v>
      </c>
      <c r="H109" s="83" t="s">
        <v>166</v>
      </c>
      <c r="I109" s="84" t="s">
        <v>146</v>
      </c>
      <c r="J109" s="84">
        <v>0</v>
      </c>
      <c r="K109" s="84">
        <v>0</v>
      </c>
      <c r="L109" s="84">
        <v>0</v>
      </c>
      <c r="M109" s="84" t="s">
        <v>146</v>
      </c>
      <c r="N109" s="84" t="s">
        <v>146</v>
      </c>
      <c r="O109" s="84" t="s">
        <v>146</v>
      </c>
      <c r="P109" s="84" t="s">
        <v>146</v>
      </c>
      <c r="Q109" s="84" t="s">
        <v>146</v>
      </c>
      <c r="R109" s="83"/>
      <c r="S109" s="83"/>
    </row>
    <row r="110" spans="1:19" hidden="1" x14ac:dyDescent="0.25">
      <c r="A110" t="str">
        <f t="shared" si="2"/>
        <v>LLC_BI__Spread_Statement_Period__cCreatedById</v>
      </c>
      <c r="B110">
        <f t="shared" si="3"/>
        <v>18</v>
      </c>
      <c r="C110" s="83" t="s">
        <v>87</v>
      </c>
      <c r="D110" s="83" t="s">
        <v>88</v>
      </c>
      <c r="E110" s="83" t="s">
        <v>345</v>
      </c>
      <c r="F110" s="83" t="s">
        <v>168</v>
      </c>
      <c r="G110" s="83" t="s">
        <v>169</v>
      </c>
      <c r="H110" s="83" t="s">
        <v>170</v>
      </c>
      <c r="I110" s="84" t="s">
        <v>146</v>
      </c>
      <c r="J110" s="84">
        <v>18</v>
      </c>
      <c r="K110" s="84">
        <v>0</v>
      </c>
      <c r="L110" s="84">
        <v>0</v>
      </c>
      <c r="M110" s="84" t="s">
        <v>146</v>
      </c>
      <c r="N110" s="84" t="s">
        <v>146</v>
      </c>
      <c r="O110" s="84" t="s">
        <v>146</v>
      </c>
      <c r="P110" s="84" t="s">
        <v>146</v>
      </c>
      <c r="Q110" s="84" t="s">
        <v>146</v>
      </c>
      <c r="R110" s="83"/>
      <c r="S110" s="83"/>
    </row>
    <row r="111" spans="1:19" hidden="1" x14ac:dyDescent="0.25">
      <c r="A111" t="str">
        <f t="shared" si="2"/>
        <v>LLC_BI__Spread_Statement_Period__cLastModifiedDate</v>
      </c>
      <c r="B111">
        <f t="shared" si="3"/>
        <v>0</v>
      </c>
      <c r="C111" s="83" t="s">
        <v>87</v>
      </c>
      <c r="D111" s="83" t="s">
        <v>88</v>
      </c>
      <c r="E111" s="83" t="s">
        <v>346</v>
      </c>
      <c r="F111" s="83" t="s">
        <v>172</v>
      </c>
      <c r="G111" s="83" t="s">
        <v>173</v>
      </c>
      <c r="H111" s="83" t="s">
        <v>166</v>
      </c>
      <c r="I111" s="84" t="s">
        <v>146</v>
      </c>
      <c r="J111" s="84">
        <v>0</v>
      </c>
      <c r="K111" s="84">
        <v>0</v>
      </c>
      <c r="L111" s="84">
        <v>0</v>
      </c>
      <c r="M111" s="84" t="s">
        <v>146</v>
      </c>
      <c r="N111" s="84" t="s">
        <v>146</v>
      </c>
      <c r="O111" s="84" t="s">
        <v>146</v>
      </c>
      <c r="P111" s="84" t="s">
        <v>146</v>
      </c>
      <c r="Q111" s="84" t="s">
        <v>146</v>
      </c>
      <c r="R111" s="83"/>
      <c r="S111" s="83"/>
    </row>
    <row r="112" spans="1:19" hidden="1" x14ac:dyDescent="0.25">
      <c r="A112" t="str">
        <f t="shared" si="2"/>
        <v>LLC_BI__Spread_Statement_Period__cLastModifiedById</v>
      </c>
      <c r="B112">
        <f t="shared" si="3"/>
        <v>18</v>
      </c>
      <c r="C112" s="83" t="s">
        <v>87</v>
      </c>
      <c r="D112" s="83" t="s">
        <v>88</v>
      </c>
      <c r="E112" s="83" t="s">
        <v>347</v>
      </c>
      <c r="F112" s="83" t="s">
        <v>175</v>
      </c>
      <c r="G112" s="83" t="s">
        <v>176</v>
      </c>
      <c r="H112" s="83" t="s">
        <v>170</v>
      </c>
      <c r="I112" s="84" t="s">
        <v>146</v>
      </c>
      <c r="J112" s="84">
        <v>18</v>
      </c>
      <c r="K112" s="84">
        <v>0</v>
      </c>
      <c r="L112" s="84">
        <v>0</v>
      </c>
      <c r="M112" s="84" t="s">
        <v>146</v>
      </c>
      <c r="N112" s="84" t="s">
        <v>146</v>
      </c>
      <c r="O112" s="84" t="s">
        <v>146</v>
      </c>
      <c r="P112" s="84" t="s">
        <v>146</v>
      </c>
      <c r="Q112" s="84" t="s">
        <v>146</v>
      </c>
      <c r="R112" s="83"/>
      <c r="S112" s="83"/>
    </row>
    <row r="113" spans="1:19" hidden="1" x14ac:dyDescent="0.25">
      <c r="A113" t="str">
        <f t="shared" si="2"/>
        <v>LLC_BI__Spread_Statement_Period__cSystemModstamp</v>
      </c>
      <c r="B113">
        <f t="shared" si="3"/>
        <v>0</v>
      </c>
      <c r="C113" s="83" t="s">
        <v>87</v>
      </c>
      <c r="D113" s="83" t="s">
        <v>88</v>
      </c>
      <c r="E113" s="83" t="s">
        <v>348</v>
      </c>
      <c r="F113" s="83" t="s">
        <v>178</v>
      </c>
      <c r="G113" s="83" t="s">
        <v>179</v>
      </c>
      <c r="H113" s="83" t="s">
        <v>166</v>
      </c>
      <c r="I113" s="84" t="s">
        <v>146</v>
      </c>
      <c r="J113" s="84">
        <v>0</v>
      </c>
      <c r="K113" s="84">
        <v>0</v>
      </c>
      <c r="L113" s="84">
        <v>0</v>
      </c>
      <c r="M113" s="84" t="s">
        <v>146</v>
      </c>
      <c r="N113" s="84" t="s">
        <v>146</v>
      </c>
      <c r="O113" s="84" t="s">
        <v>146</v>
      </c>
      <c r="P113" s="84" t="s">
        <v>146</v>
      </c>
      <c r="Q113" s="84" t="s">
        <v>146</v>
      </c>
      <c r="R113" s="83"/>
      <c r="S113" s="83"/>
    </row>
    <row r="114" spans="1:19" hidden="1" x14ac:dyDescent="0.25">
      <c r="A114" t="str">
        <f t="shared" si="2"/>
        <v>LLC_BI__Spread_Statement_Period__cConnectionReceivedId</v>
      </c>
      <c r="B114">
        <f t="shared" si="3"/>
        <v>18</v>
      </c>
      <c r="C114" s="83" t="s">
        <v>87</v>
      </c>
      <c r="D114" s="83" t="s">
        <v>88</v>
      </c>
      <c r="E114" s="83" t="s">
        <v>349</v>
      </c>
      <c r="F114" s="83" t="s">
        <v>181</v>
      </c>
      <c r="G114" s="83" t="s">
        <v>182</v>
      </c>
      <c r="H114" s="83" t="s">
        <v>183</v>
      </c>
      <c r="I114" s="84" t="s">
        <v>151</v>
      </c>
      <c r="J114" s="84">
        <v>18</v>
      </c>
      <c r="K114" s="84">
        <v>0</v>
      </c>
      <c r="L114" s="84">
        <v>0</v>
      </c>
      <c r="M114" s="84" t="s">
        <v>146</v>
      </c>
      <c r="N114" s="84" t="s">
        <v>146</v>
      </c>
      <c r="O114" s="84" t="s">
        <v>146</v>
      </c>
      <c r="P114" s="84" t="s">
        <v>146</v>
      </c>
      <c r="Q114" s="84" t="s">
        <v>146</v>
      </c>
      <c r="R114" s="83"/>
      <c r="S114" s="83"/>
    </row>
    <row r="115" spans="1:19" hidden="1" x14ac:dyDescent="0.25">
      <c r="A115" t="str">
        <f t="shared" si="2"/>
        <v>LLC_BI__Spread_Statement_Period__cConnectionSentId</v>
      </c>
      <c r="B115">
        <f t="shared" si="3"/>
        <v>18</v>
      </c>
      <c r="C115" s="83" t="s">
        <v>87</v>
      </c>
      <c r="D115" s="83" t="s">
        <v>88</v>
      </c>
      <c r="E115" s="83" t="s">
        <v>350</v>
      </c>
      <c r="F115" s="83" t="s">
        <v>185</v>
      </c>
      <c r="G115" s="83" t="s">
        <v>186</v>
      </c>
      <c r="H115" s="83" t="s">
        <v>183</v>
      </c>
      <c r="I115" s="84" t="s">
        <v>151</v>
      </c>
      <c r="J115" s="84">
        <v>18</v>
      </c>
      <c r="K115" s="84">
        <v>0</v>
      </c>
      <c r="L115" s="84">
        <v>0</v>
      </c>
      <c r="M115" s="84" t="s">
        <v>146</v>
      </c>
      <c r="N115" s="84" t="s">
        <v>146</v>
      </c>
      <c r="O115" s="84" t="s">
        <v>146</v>
      </c>
      <c r="P115" s="84" t="s">
        <v>146</v>
      </c>
      <c r="Q115" s="84" t="s">
        <v>146</v>
      </c>
      <c r="R115" s="83"/>
      <c r="S115" s="83"/>
    </row>
    <row r="116" spans="1:19" hidden="1" x14ac:dyDescent="0.25">
      <c r="A116" t="str">
        <f t="shared" si="2"/>
        <v>LLC_BI__Spread_Statement_Period__cLLC_BI__Spread_Statement_Type__c</v>
      </c>
      <c r="B116">
        <f t="shared" si="3"/>
        <v>18</v>
      </c>
      <c r="C116" s="83" t="s">
        <v>87</v>
      </c>
      <c r="D116" s="83" t="s">
        <v>88</v>
      </c>
      <c r="E116" s="83" t="s">
        <v>351</v>
      </c>
      <c r="F116" s="83" t="s">
        <v>96</v>
      </c>
      <c r="G116" s="83" t="s">
        <v>352</v>
      </c>
      <c r="H116" s="83" t="s">
        <v>353</v>
      </c>
      <c r="I116" s="84" t="s">
        <v>146</v>
      </c>
      <c r="J116" s="84">
        <v>18</v>
      </c>
      <c r="K116" s="84">
        <v>0</v>
      </c>
      <c r="L116" s="84">
        <v>0</v>
      </c>
      <c r="M116" s="84" t="s">
        <v>151</v>
      </c>
      <c r="N116" s="84" t="s">
        <v>146</v>
      </c>
      <c r="O116" s="84" t="s">
        <v>146</v>
      </c>
      <c r="P116" s="84" t="s">
        <v>146</v>
      </c>
      <c r="Q116" s="84" t="s">
        <v>146</v>
      </c>
      <c r="R116" s="83"/>
      <c r="S116" s="83"/>
    </row>
    <row r="117" spans="1:19" hidden="1" x14ac:dyDescent="0.25">
      <c r="A117" t="str">
        <f t="shared" si="2"/>
        <v>LLC_BI__Spread_Statement_Period__cLLC_BI__Accumulate__c</v>
      </c>
      <c r="B117">
        <f t="shared" si="3"/>
        <v>0</v>
      </c>
      <c r="C117" s="83" t="s">
        <v>87</v>
      </c>
      <c r="D117" s="83" t="s">
        <v>88</v>
      </c>
      <c r="E117" s="83" t="s">
        <v>354</v>
      </c>
      <c r="F117" s="83" t="s">
        <v>355</v>
      </c>
      <c r="G117" s="83" t="s">
        <v>356</v>
      </c>
      <c r="H117" s="83" t="s">
        <v>155</v>
      </c>
      <c r="I117" s="84" t="s">
        <v>146</v>
      </c>
      <c r="J117" s="84">
        <v>0</v>
      </c>
      <c r="K117" s="84">
        <v>0</v>
      </c>
      <c r="L117" s="84">
        <v>0</v>
      </c>
      <c r="M117" s="84" t="s">
        <v>151</v>
      </c>
      <c r="N117" s="84" t="s">
        <v>146</v>
      </c>
      <c r="O117" s="84" t="s">
        <v>151</v>
      </c>
      <c r="P117" s="84" t="s">
        <v>146</v>
      </c>
      <c r="Q117" s="84" t="s">
        <v>146</v>
      </c>
      <c r="R117" s="83"/>
      <c r="S117" s="83"/>
    </row>
    <row r="118" spans="1:19" hidden="1" x14ac:dyDescent="0.25">
      <c r="A118" t="str">
        <f t="shared" si="2"/>
        <v>LLC_BI__Spread_Statement_Period__cLLC_BI__Column_Number__c</v>
      </c>
      <c r="B118" t="str">
        <f t="shared" si="3"/>
        <v>18, 0</v>
      </c>
      <c r="C118" s="83" t="s">
        <v>87</v>
      </c>
      <c r="D118" s="83" t="s">
        <v>88</v>
      </c>
      <c r="E118" s="83" t="s">
        <v>357</v>
      </c>
      <c r="F118" s="83" t="s">
        <v>358</v>
      </c>
      <c r="G118" s="83" t="s">
        <v>359</v>
      </c>
      <c r="H118" s="83" t="s">
        <v>360</v>
      </c>
      <c r="I118" s="84" t="s">
        <v>146</v>
      </c>
      <c r="J118" s="84">
        <v>0</v>
      </c>
      <c r="K118" s="84">
        <v>18</v>
      </c>
      <c r="L118" s="84">
        <v>0</v>
      </c>
      <c r="M118" s="84" t="s">
        <v>151</v>
      </c>
      <c r="N118" s="84" t="s">
        <v>146</v>
      </c>
      <c r="O118" s="84" t="s">
        <v>151</v>
      </c>
      <c r="P118" s="84" t="s">
        <v>146</v>
      </c>
      <c r="Q118" s="84" t="s">
        <v>146</v>
      </c>
      <c r="R118" s="83"/>
      <c r="S118" s="83"/>
    </row>
    <row r="119" spans="1:19" hidden="1" x14ac:dyDescent="0.25">
      <c r="A119" t="str">
        <f t="shared" si="2"/>
        <v>LLC_BI__Spread_Statement_Period__cLLC_BI__Month__c</v>
      </c>
      <c r="B119" t="str">
        <f t="shared" si="3"/>
        <v>18, 0</v>
      </c>
      <c r="C119" s="83" t="s">
        <v>87</v>
      </c>
      <c r="D119" s="83" t="s">
        <v>88</v>
      </c>
      <c r="E119" s="83" t="s">
        <v>361</v>
      </c>
      <c r="F119" s="83" t="s">
        <v>362</v>
      </c>
      <c r="G119" s="83" t="s">
        <v>363</v>
      </c>
      <c r="H119" s="83" t="s">
        <v>360</v>
      </c>
      <c r="I119" s="84" t="s">
        <v>146</v>
      </c>
      <c r="J119" s="84">
        <v>0</v>
      </c>
      <c r="K119" s="84">
        <v>18</v>
      </c>
      <c r="L119" s="84">
        <v>0</v>
      </c>
      <c r="M119" s="84" t="s">
        <v>151</v>
      </c>
      <c r="N119" s="84" t="s">
        <v>146</v>
      </c>
      <c r="O119" s="84" t="s">
        <v>151</v>
      </c>
      <c r="P119" s="84" t="s">
        <v>146</v>
      </c>
      <c r="Q119" s="84" t="s">
        <v>146</v>
      </c>
      <c r="R119" s="83"/>
      <c r="S119" s="83"/>
    </row>
    <row r="120" spans="1:19" hidden="1" x14ac:dyDescent="0.25">
      <c r="A120" t="str">
        <f t="shared" si="2"/>
        <v>LLC_BI__Spread_Statement_Period__cLLC_BI__Name_Override__c</v>
      </c>
      <c r="B120">
        <f t="shared" si="3"/>
        <v>255</v>
      </c>
      <c r="C120" s="83" t="s">
        <v>87</v>
      </c>
      <c r="D120" s="83" t="s">
        <v>88</v>
      </c>
      <c r="E120" s="83" t="s">
        <v>364</v>
      </c>
      <c r="F120" s="83" t="s">
        <v>365</v>
      </c>
      <c r="G120" s="83" t="s">
        <v>1</v>
      </c>
      <c r="H120" s="83" t="s">
        <v>158</v>
      </c>
      <c r="I120" s="84" t="s">
        <v>151</v>
      </c>
      <c r="J120" s="84">
        <v>255</v>
      </c>
      <c r="K120" s="84">
        <v>0</v>
      </c>
      <c r="L120" s="84">
        <v>0</v>
      </c>
      <c r="M120" s="84" t="s">
        <v>151</v>
      </c>
      <c r="N120" s="84" t="s">
        <v>146</v>
      </c>
      <c r="O120" s="84" t="s">
        <v>151</v>
      </c>
      <c r="P120" s="84" t="s">
        <v>146</v>
      </c>
      <c r="Q120" s="84" t="s">
        <v>146</v>
      </c>
      <c r="R120" s="83"/>
      <c r="S120" s="83" t="s">
        <v>366</v>
      </c>
    </row>
    <row r="121" spans="1:19" hidden="1" x14ac:dyDescent="0.25">
      <c r="A121" t="str">
        <f t="shared" si="2"/>
        <v>LLC_BI__Spread_Statement_Period__cLLC_BI__Period_Out_Of_Range__c</v>
      </c>
      <c r="B121" t="str">
        <f t="shared" si="3"/>
        <v>18, 0</v>
      </c>
      <c r="C121" s="83" t="s">
        <v>87</v>
      </c>
      <c r="D121" s="83" t="s">
        <v>88</v>
      </c>
      <c r="E121" s="83" t="s">
        <v>367</v>
      </c>
      <c r="F121" s="83" t="s">
        <v>368</v>
      </c>
      <c r="G121" s="83" t="s">
        <v>369</v>
      </c>
      <c r="H121" s="83" t="s">
        <v>360</v>
      </c>
      <c r="I121" s="84" t="s">
        <v>151</v>
      </c>
      <c r="J121" s="84">
        <v>0</v>
      </c>
      <c r="K121" s="84">
        <v>18</v>
      </c>
      <c r="L121" s="84">
        <v>0</v>
      </c>
      <c r="M121" s="84" t="s">
        <v>151</v>
      </c>
      <c r="N121" s="84" t="s">
        <v>146</v>
      </c>
      <c r="O121" s="84" t="s">
        <v>146</v>
      </c>
      <c r="P121" s="84" t="s">
        <v>146</v>
      </c>
      <c r="Q121" s="84" t="s">
        <v>151</v>
      </c>
      <c r="R121" s="83" t="s">
        <v>370</v>
      </c>
      <c r="S121" s="83"/>
    </row>
    <row r="122" spans="1:19" hidden="1" x14ac:dyDescent="0.25">
      <c r="A122" t="str">
        <f t="shared" si="2"/>
        <v>LLC_BI__Spread_Statement_Period__cLLC_BI__Year_Out_Range__c</v>
      </c>
      <c r="B122" t="str">
        <f t="shared" si="3"/>
        <v>18, 0</v>
      </c>
      <c r="C122" s="83" t="s">
        <v>87</v>
      </c>
      <c r="D122" s="83" t="s">
        <v>88</v>
      </c>
      <c r="E122" s="83" t="s">
        <v>371</v>
      </c>
      <c r="F122" s="83" t="s">
        <v>372</v>
      </c>
      <c r="G122" s="83" t="s">
        <v>373</v>
      </c>
      <c r="H122" s="83" t="s">
        <v>360</v>
      </c>
      <c r="I122" s="84" t="s">
        <v>151</v>
      </c>
      <c r="J122" s="84">
        <v>0</v>
      </c>
      <c r="K122" s="84">
        <v>18</v>
      </c>
      <c r="L122" s="84">
        <v>0</v>
      </c>
      <c r="M122" s="84" t="s">
        <v>151</v>
      </c>
      <c r="N122" s="84" t="s">
        <v>146</v>
      </c>
      <c r="O122" s="84" t="s">
        <v>146</v>
      </c>
      <c r="P122" s="84" t="s">
        <v>146</v>
      </c>
      <c r="Q122" s="84" t="s">
        <v>151</v>
      </c>
      <c r="R122" s="83" t="s">
        <v>374</v>
      </c>
      <c r="S122" s="83"/>
    </row>
    <row r="123" spans="1:19" hidden="1" x14ac:dyDescent="0.25">
      <c r="A123" t="str">
        <f t="shared" si="2"/>
        <v>LLC_BI__Spread_Statement_Period__cLLC_BI__Year__c</v>
      </c>
      <c r="B123" t="str">
        <f t="shared" si="3"/>
        <v>18, 0</v>
      </c>
      <c r="C123" s="83" t="s">
        <v>87</v>
      </c>
      <c r="D123" s="83" t="s">
        <v>88</v>
      </c>
      <c r="E123" s="83" t="s">
        <v>375</v>
      </c>
      <c r="F123" s="83" t="s">
        <v>376</v>
      </c>
      <c r="G123" s="83" t="s">
        <v>377</v>
      </c>
      <c r="H123" s="83" t="s">
        <v>360</v>
      </c>
      <c r="I123" s="84" t="s">
        <v>146</v>
      </c>
      <c r="J123" s="84">
        <v>0</v>
      </c>
      <c r="K123" s="84">
        <v>18</v>
      </c>
      <c r="L123" s="84">
        <v>0</v>
      </c>
      <c r="M123" s="84" t="s">
        <v>151</v>
      </c>
      <c r="N123" s="84" t="s">
        <v>146</v>
      </c>
      <c r="O123" s="84" t="s">
        <v>151</v>
      </c>
      <c r="P123" s="84" t="s">
        <v>146</v>
      </c>
      <c r="Q123" s="84" t="s">
        <v>146</v>
      </c>
      <c r="R123" s="83"/>
      <c r="S123" s="83"/>
    </row>
    <row r="124" spans="1:19" hidden="1" x14ac:dyDescent="0.25">
      <c r="A124" t="str">
        <f t="shared" si="2"/>
        <v>LLC_BI__Spread_Statement_Period__cLLC_BI__lookupKey__c</v>
      </c>
      <c r="B124">
        <f t="shared" si="3"/>
        <v>255</v>
      </c>
      <c r="C124" s="83" t="s">
        <v>87</v>
      </c>
      <c r="D124" s="83" t="s">
        <v>88</v>
      </c>
      <c r="E124" s="83" t="s">
        <v>378</v>
      </c>
      <c r="F124" s="83" t="s">
        <v>192</v>
      </c>
      <c r="G124" s="83" t="s">
        <v>379</v>
      </c>
      <c r="H124" s="83" t="s">
        <v>158</v>
      </c>
      <c r="I124" s="84" t="s">
        <v>151</v>
      </c>
      <c r="J124" s="84">
        <v>255</v>
      </c>
      <c r="K124" s="84">
        <v>0</v>
      </c>
      <c r="L124" s="84">
        <v>0</v>
      </c>
      <c r="M124" s="84" t="s">
        <v>151</v>
      </c>
      <c r="N124" s="84" t="s">
        <v>151</v>
      </c>
      <c r="O124" s="84" t="s">
        <v>151</v>
      </c>
      <c r="P124" s="84" t="s">
        <v>146</v>
      </c>
      <c r="Q124" s="84" t="s">
        <v>146</v>
      </c>
      <c r="R124" s="83"/>
      <c r="S124" s="83"/>
    </row>
    <row r="125" spans="1:19" hidden="1" x14ac:dyDescent="0.25">
      <c r="A125" t="str">
        <f t="shared" si="2"/>
        <v>LLC_BI__Spread_Statement_Period__cLLC_BI__externalLookupKey__c</v>
      </c>
      <c r="B125">
        <f t="shared" si="3"/>
        <v>36</v>
      </c>
      <c r="C125" s="83" t="s">
        <v>87</v>
      </c>
      <c r="D125" s="83" t="s">
        <v>88</v>
      </c>
      <c r="E125" s="83" t="s">
        <v>380</v>
      </c>
      <c r="F125" s="83" t="s">
        <v>381</v>
      </c>
      <c r="G125" s="83" t="s">
        <v>382</v>
      </c>
      <c r="H125" s="83" t="s">
        <v>158</v>
      </c>
      <c r="I125" s="84" t="s">
        <v>146</v>
      </c>
      <c r="J125" s="84">
        <v>36</v>
      </c>
      <c r="K125" s="84">
        <v>0</v>
      </c>
      <c r="L125" s="84">
        <v>0</v>
      </c>
      <c r="M125" s="84" t="s">
        <v>151</v>
      </c>
      <c r="N125" s="84" t="s">
        <v>151</v>
      </c>
      <c r="O125" s="84" t="s">
        <v>151</v>
      </c>
      <c r="P125" s="84" t="s">
        <v>151</v>
      </c>
      <c r="Q125" s="84" t="s">
        <v>146</v>
      </c>
      <c r="R125" s="83"/>
      <c r="S125" s="83"/>
    </row>
    <row r="126" spans="1:19" hidden="1" x14ac:dyDescent="0.25">
      <c r="A126" t="str">
        <f t="shared" si="2"/>
        <v>LLC_BI__Spread_Statement_Period__cLLC_BI__Analyst__c</v>
      </c>
      <c r="B126">
        <f t="shared" si="3"/>
        <v>18</v>
      </c>
      <c r="C126" s="83" t="s">
        <v>87</v>
      </c>
      <c r="D126" s="83" t="s">
        <v>88</v>
      </c>
      <c r="E126" s="83" t="s">
        <v>383</v>
      </c>
      <c r="F126" s="83" t="s">
        <v>384</v>
      </c>
      <c r="G126" s="83" t="s">
        <v>385</v>
      </c>
      <c r="H126" s="83" t="s">
        <v>170</v>
      </c>
      <c r="I126" s="84" t="s">
        <v>151</v>
      </c>
      <c r="J126" s="84">
        <v>18</v>
      </c>
      <c r="K126" s="84">
        <v>0</v>
      </c>
      <c r="L126" s="84">
        <v>0</v>
      </c>
      <c r="M126" s="84" t="s">
        <v>151</v>
      </c>
      <c r="N126" s="84" t="s">
        <v>146</v>
      </c>
      <c r="O126" s="84" t="s">
        <v>151</v>
      </c>
      <c r="P126" s="84" t="s">
        <v>146</v>
      </c>
      <c r="Q126" s="84" t="s">
        <v>146</v>
      </c>
      <c r="R126" s="83"/>
      <c r="S126" s="83"/>
    </row>
    <row r="127" spans="1:19" hidden="1" x14ac:dyDescent="0.25">
      <c r="A127" t="str">
        <f t="shared" si="2"/>
        <v>LLC_BI__Spread_Statement_Period__cLLC_BI__Number_of_Periods__c</v>
      </c>
      <c r="B127" t="str">
        <f t="shared" si="3"/>
        <v>18, 0</v>
      </c>
      <c r="C127" s="83" t="s">
        <v>87</v>
      </c>
      <c r="D127" s="83" t="s">
        <v>88</v>
      </c>
      <c r="E127" s="83" t="s">
        <v>386</v>
      </c>
      <c r="F127" s="83" t="s">
        <v>387</v>
      </c>
      <c r="G127" s="83" t="s">
        <v>388</v>
      </c>
      <c r="H127" s="83" t="s">
        <v>360</v>
      </c>
      <c r="I127" s="84" t="s">
        <v>151</v>
      </c>
      <c r="J127" s="84">
        <v>0</v>
      </c>
      <c r="K127" s="84">
        <v>18</v>
      </c>
      <c r="L127" s="84">
        <v>0</v>
      </c>
      <c r="M127" s="84" t="s">
        <v>151</v>
      </c>
      <c r="N127" s="84" t="s">
        <v>146</v>
      </c>
      <c r="O127" s="84" t="s">
        <v>151</v>
      </c>
      <c r="P127" s="84" t="s">
        <v>146</v>
      </c>
      <c r="Q127" s="84" t="s">
        <v>146</v>
      </c>
      <c r="R127" s="83"/>
      <c r="S127" s="83"/>
    </row>
    <row r="128" spans="1:19" hidden="1" x14ac:dyDescent="0.25">
      <c r="A128" t="str">
        <f t="shared" si="2"/>
        <v>LLC_BI__Spread_Statement_Period__cLLC_BI__Period_Key__c</v>
      </c>
      <c r="B128">
        <f t="shared" si="3"/>
        <v>1300</v>
      </c>
      <c r="C128" s="83" t="s">
        <v>87</v>
      </c>
      <c r="D128" s="83" t="s">
        <v>88</v>
      </c>
      <c r="E128" s="83" t="s">
        <v>389</v>
      </c>
      <c r="F128" s="83" t="s">
        <v>390</v>
      </c>
      <c r="G128" s="83" t="s">
        <v>391</v>
      </c>
      <c r="H128" s="83" t="s">
        <v>158</v>
      </c>
      <c r="I128" s="84" t="s">
        <v>151</v>
      </c>
      <c r="J128" s="84">
        <v>1300</v>
      </c>
      <c r="K128" s="84">
        <v>0</v>
      </c>
      <c r="L128" s="84">
        <v>0</v>
      </c>
      <c r="M128" s="84" t="s">
        <v>151</v>
      </c>
      <c r="N128" s="84" t="s">
        <v>146</v>
      </c>
      <c r="O128" s="84" t="s">
        <v>146</v>
      </c>
      <c r="P128" s="84" t="s">
        <v>146</v>
      </c>
      <c r="Q128" s="84" t="s">
        <v>151</v>
      </c>
      <c r="R128" s="83" t="s">
        <v>392</v>
      </c>
      <c r="S128" s="83"/>
    </row>
    <row r="129" spans="1:19" hidden="1" x14ac:dyDescent="0.25">
      <c r="A129" t="str">
        <f t="shared" si="2"/>
        <v>LLC_BI__Spread_Statement_Period__cLLC_BI__Selected__c</v>
      </c>
      <c r="B129">
        <f t="shared" si="3"/>
        <v>0</v>
      </c>
      <c r="C129" s="83" t="s">
        <v>87</v>
      </c>
      <c r="D129" s="83" t="s">
        <v>88</v>
      </c>
      <c r="E129" s="83" t="s">
        <v>393</v>
      </c>
      <c r="F129" s="83" t="s">
        <v>394</v>
      </c>
      <c r="G129" s="83" t="s">
        <v>395</v>
      </c>
      <c r="H129" s="83" t="s">
        <v>155</v>
      </c>
      <c r="I129" s="84" t="s">
        <v>146</v>
      </c>
      <c r="J129" s="84">
        <v>0</v>
      </c>
      <c r="K129" s="84">
        <v>0</v>
      </c>
      <c r="L129" s="84">
        <v>0</v>
      </c>
      <c r="M129" s="84" t="s">
        <v>151</v>
      </c>
      <c r="N129" s="84" t="s">
        <v>146</v>
      </c>
      <c r="O129" s="84" t="s">
        <v>151</v>
      </c>
      <c r="P129" s="84" t="s">
        <v>146</v>
      </c>
      <c r="Q129" s="84" t="s">
        <v>146</v>
      </c>
      <c r="R129" s="83"/>
      <c r="S129" s="83"/>
    </row>
    <row r="130" spans="1:19" hidden="1" x14ac:dyDescent="0.25">
      <c r="A130" t="str">
        <f t="shared" ref="A130:A193" si="4">C130&amp;F130</f>
        <v>LLC_BI__Spread_Statement_Period__cLLC_BI__Source__c</v>
      </c>
      <c r="B130">
        <f t="shared" ref="B130:B193" si="5">IF(H130="double", K130&amp;", "&amp;L130, J130)</f>
        <v>255</v>
      </c>
      <c r="C130" s="83" t="s">
        <v>87</v>
      </c>
      <c r="D130" s="83" t="s">
        <v>88</v>
      </c>
      <c r="E130" s="83" t="s">
        <v>396</v>
      </c>
      <c r="F130" s="83" t="s">
        <v>397</v>
      </c>
      <c r="G130" s="83" t="s">
        <v>398</v>
      </c>
      <c r="H130" s="83" t="s">
        <v>162</v>
      </c>
      <c r="I130" s="84" t="s">
        <v>151</v>
      </c>
      <c r="J130" s="84">
        <v>255</v>
      </c>
      <c r="K130" s="84">
        <v>0</v>
      </c>
      <c r="L130" s="84">
        <v>0</v>
      </c>
      <c r="M130" s="84" t="s">
        <v>151</v>
      </c>
      <c r="N130" s="84" t="s">
        <v>146</v>
      </c>
      <c r="O130" s="84" t="s">
        <v>151</v>
      </c>
      <c r="P130" s="84" t="s">
        <v>146</v>
      </c>
      <c r="Q130" s="84" t="s">
        <v>146</v>
      </c>
      <c r="R130" s="83"/>
      <c r="S130" s="83"/>
    </row>
    <row r="131" spans="1:19" hidden="1" x14ac:dyDescent="0.25">
      <c r="A131" t="str">
        <f t="shared" si="4"/>
        <v>LLC_BI__Spread_Statement_Period__cLLC_BI__Statement_Date__c</v>
      </c>
      <c r="B131">
        <f t="shared" si="5"/>
        <v>0</v>
      </c>
      <c r="C131" s="83" t="s">
        <v>87</v>
      </c>
      <c r="D131" s="83" t="s">
        <v>88</v>
      </c>
      <c r="E131" s="83" t="s">
        <v>399</v>
      </c>
      <c r="F131" s="83" t="s">
        <v>400</v>
      </c>
      <c r="G131" s="83" t="s">
        <v>401</v>
      </c>
      <c r="H131" s="83" t="s">
        <v>210</v>
      </c>
      <c r="I131" s="84" t="s">
        <v>151</v>
      </c>
      <c r="J131" s="84">
        <v>0</v>
      </c>
      <c r="K131" s="84">
        <v>0</v>
      </c>
      <c r="L131" s="84">
        <v>0</v>
      </c>
      <c r="M131" s="84" t="s">
        <v>151</v>
      </c>
      <c r="N131" s="84" t="s">
        <v>146</v>
      </c>
      <c r="O131" s="84" t="s">
        <v>151</v>
      </c>
      <c r="P131" s="84" t="s">
        <v>146</v>
      </c>
      <c r="Q131" s="84" t="s">
        <v>146</v>
      </c>
      <c r="R131" s="83"/>
      <c r="S131" s="83"/>
    </row>
    <row r="132" spans="1:19" hidden="1" x14ac:dyDescent="0.25">
      <c r="A132" t="str">
        <f t="shared" si="4"/>
        <v>LLC_BI__Spread_Statement_Period__cLLC_BI__Is_Fiscal_Year__c</v>
      </c>
      <c r="B132">
        <f t="shared" si="5"/>
        <v>0</v>
      </c>
      <c r="C132" s="83" t="s">
        <v>87</v>
      </c>
      <c r="D132" s="83" t="s">
        <v>88</v>
      </c>
      <c r="E132" s="83" t="s">
        <v>402</v>
      </c>
      <c r="F132" s="83" t="s">
        <v>403</v>
      </c>
      <c r="G132" s="83" t="s">
        <v>404</v>
      </c>
      <c r="H132" s="83" t="s">
        <v>155</v>
      </c>
      <c r="I132" s="84" t="s">
        <v>146</v>
      </c>
      <c r="J132" s="84">
        <v>0</v>
      </c>
      <c r="K132" s="84">
        <v>0</v>
      </c>
      <c r="L132" s="84">
        <v>0</v>
      </c>
      <c r="M132" s="84" t="s">
        <v>151</v>
      </c>
      <c r="N132" s="84" t="s">
        <v>146</v>
      </c>
      <c r="O132" s="84" t="s">
        <v>151</v>
      </c>
      <c r="P132" s="84" t="s">
        <v>146</v>
      </c>
      <c r="Q132" s="84" t="s">
        <v>146</v>
      </c>
      <c r="R132" s="83"/>
      <c r="S132" s="83"/>
    </row>
    <row r="133" spans="1:19" hidden="1" x14ac:dyDescent="0.25">
      <c r="A133" t="str">
        <f t="shared" si="4"/>
        <v>LLC_BI__Spread_Statement_Period__cLLC_BI__Is_Global_Analysis_Year__c</v>
      </c>
      <c r="B133">
        <f t="shared" si="5"/>
        <v>0</v>
      </c>
      <c r="C133" s="83" t="s">
        <v>87</v>
      </c>
      <c r="D133" s="83" t="s">
        <v>88</v>
      </c>
      <c r="E133" s="83" t="s">
        <v>405</v>
      </c>
      <c r="F133" s="83" t="s">
        <v>406</v>
      </c>
      <c r="G133" s="83" t="s">
        <v>407</v>
      </c>
      <c r="H133" s="83" t="s">
        <v>155</v>
      </c>
      <c r="I133" s="84" t="s">
        <v>146</v>
      </c>
      <c r="J133" s="84">
        <v>0</v>
      </c>
      <c r="K133" s="84">
        <v>0</v>
      </c>
      <c r="L133" s="84">
        <v>0</v>
      </c>
      <c r="M133" s="84" t="s">
        <v>151</v>
      </c>
      <c r="N133" s="84" t="s">
        <v>146</v>
      </c>
      <c r="O133" s="84" t="s">
        <v>151</v>
      </c>
      <c r="P133" s="84" t="s">
        <v>146</v>
      </c>
      <c r="Q133" s="84" t="s">
        <v>146</v>
      </c>
      <c r="R133" s="83"/>
      <c r="S133" s="83" t="s">
        <v>408</v>
      </c>
    </row>
    <row r="134" spans="1:19" hidden="1" x14ac:dyDescent="0.25">
      <c r="A134" t="str">
        <f t="shared" si="4"/>
        <v>LLC_BI__Spread_Statement_Period__cLLC_BI__Selected_In_Global__c</v>
      </c>
      <c r="B134">
        <f t="shared" si="5"/>
        <v>0</v>
      </c>
      <c r="C134" s="83" t="s">
        <v>87</v>
      </c>
      <c r="D134" s="83" t="s">
        <v>88</v>
      </c>
      <c r="E134" s="83" t="s">
        <v>409</v>
      </c>
      <c r="F134" s="83" t="s">
        <v>410</v>
      </c>
      <c r="G134" s="83" t="s">
        <v>411</v>
      </c>
      <c r="H134" s="83" t="s">
        <v>155</v>
      </c>
      <c r="I134" s="84" t="s">
        <v>146</v>
      </c>
      <c r="J134" s="84">
        <v>0</v>
      </c>
      <c r="K134" s="84">
        <v>0</v>
      </c>
      <c r="L134" s="84">
        <v>0</v>
      </c>
      <c r="M134" s="84" t="s">
        <v>151</v>
      </c>
      <c r="N134" s="84" t="s">
        <v>146</v>
      </c>
      <c r="O134" s="84" t="s">
        <v>151</v>
      </c>
      <c r="P134" s="84" t="s">
        <v>146</v>
      </c>
      <c r="Q134" s="84" t="s">
        <v>146</v>
      </c>
      <c r="R134" s="83"/>
      <c r="S134" s="83"/>
    </row>
    <row r="135" spans="1:19" hidden="1" x14ac:dyDescent="0.25">
      <c r="A135" t="str">
        <f t="shared" si="4"/>
        <v>LLC_BI__Spread_Statement_Period__cLLC_BI__Fiscal_Year_TTM_Period__c</v>
      </c>
      <c r="B135">
        <f t="shared" si="5"/>
        <v>18</v>
      </c>
      <c r="C135" s="83" t="s">
        <v>87</v>
      </c>
      <c r="D135" s="83" t="s">
        <v>88</v>
      </c>
      <c r="E135" s="83" t="s">
        <v>412</v>
      </c>
      <c r="F135" s="83" t="s">
        <v>413</v>
      </c>
      <c r="G135" s="83" t="s">
        <v>414</v>
      </c>
      <c r="H135" s="83" t="s">
        <v>253</v>
      </c>
      <c r="I135" s="84" t="s">
        <v>151</v>
      </c>
      <c r="J135" s="84">
        <v>18</v>
      </c>
      <c r="K135" s="84">
        <v>0</v>
      </c>
      <c r="L135" s="84">
        <v>0</v>
      </c>
      <c r="M135" s="84" t="s">
        <v>151</v>
      </c>
      <c r="N135" s="84" t="s">
        <v>146</v>
      </c>
      <c r="O135" s="84" t="s">
        <v>151</v>
      </c>
      <c r="P135" s="84" t="s">
        <v>146</v>
      </c>
      <c r="Q135" s="84" t="s">
        <v>146</v>
      </c>
      <c r="R135" s="83"/>
      <c r="S135" s="83"/>
    </row>
    <row r="136" spans="1:19" hidden="1" x14ac:dyDescent="0.25">
      <c r="A136" t="str">
        <f t="shared" si="4"/>
        <v>LLC_BI__Spread_Statement_Period__cLLC_BI__Initial_Interim_TTM_Period__c</v>
      </c>
      <c r="B136">
        <f t="shared" si="5"/>
        <v>18</v>
      </c>
      <c r="C136" s="83" t="s">
        <v>87</v>
      </c>
      <c r="D136" s="83" t="s">
        <v>88</v>
      </c>
      <c r="E136" s="83" t="s">
        <v>415</v>
      </c>
      <c r="F136" s="83" t="s">
        <v>416</v>
      </c>
      <c r="G136" s="83" t="s">
        <v>417</v>
      </c>
      <c r="H136" s="83" t="s">
        <v>253</v>
      </c>
      <c r="I136" s="84" t="s">
        <v>151</v>
      </c>
      <c r="J136" s="84">
        <v>18</v>
      </c>
      <c r="K136" s="84">
        <v>0</v>
      </c>
      <c r="L136" s="84">
        <v>0</v>
      </c>
      <c r="M136" s="84" t="s">
        <v>151</v>
      </c>
      <c r="N136" s="84" t="s">
        <v>146</v>
      </c>
      <c r="O136" s="84" t="s">
        <v>151</v>
      </c>
      <c r="P136" s="84" t="s">
        <v>146</v>
      </c>
      <c r="Q136" s="84" t="s">
        <v>146</v>
      </c>
      <c r="R136" s="83"/>
      <c r="S136" s="83"/>
    </row>
    <row r="137" spans="1:19" hidden="1" x14ac:dyDescent="0.25">
      <c r="A137" t="str">
        <f t="shared" si="4"/>
        <v>LLC_BI__Spread_Statement_Period__cLLC_BI__Trailing_Interim_TTM_Period__c</v>
      </c>
      <c r="B137">
        <f t="shared" si="5"/>
        <v>18</v>
      </c>
      <c r="C137" s="83" t="s">
        <v>87</v>
      </c>
      <c r="D137" s="83" t="s">
        <v>88</v>
      </c>
      <c r="E137" s="83" t="s">
        <v>418</v>
      </c>
      <c r="F137" s="83" t="s">
        <v>419</v>
      </c>
      <c r="G137" s="83" t="s">
        <v>420</v>
      </c>
      <c r="H137" s="83" t="s">
        <v>253</v>
      </c>
      <c r="I137" s="84" t="s">
        <v>151</v>
      </c>
      <c r="J137" s="84">
        <v>18</v>
      </c>
      <c r="K137" s="84">
        <v>0</v>
      </c>
      <c r="L137" s="84">
        <v>0</v>
      </c>
      <c r="M137" s="84" t="s">
        <v>151</v>
      </c>
      <c r="N137" s="84" t="s">
        <v>146</v>
      </c>
      <c r="O137" s="84" t="s">
        <v>151</v>
      </c>
      <c r="P137" s="84" t="s">
        <v>146</v>
      </c>
      <c r="Q137" s="84" t="s">
        <v>146</v>
      </c>
      <c r="R137" s="83"/>
      <c r="S137" s="83"/>
    </row>
    <row r="138" spans="1:19" hidden="1" x14ac:dyDescent="0.25">
      <c r="A138" t="str">
        <f t="shared" si="4"/>
        <v>LLC_BI__Spread_Statement_Period__cLLC_BI__Type__c</v>
      </c>
      <c r="B138">
        <f t="shared" si="5"/>
        <v>255</v>
      </c>
      <c r="C138" s="83" t="s">
        <v>87</v>
      </c>
      <c r="D138" s="83" t="s">
        <v>88</v>
      </c>
      <c r="E138" s="83" t="s">
        <v>421</v>
      </c>
      <c r="F138" s="83" t="s">
        <v>275</v>
      </c>
      <c r="G138" s="83" t="s">
        <v>131</v>
      </c>
      <c r="H138" s="83" t="s">
        <v>162</v>
      </c>
      <c r="I138" s="84" t="s">
        <v>151</v>
      </c>
      <c r="J138" s="84">
        <v>255</v>
      </c>
      <c r="K138" s="84">
        <v>0</v>
      </c>
      <c r="L138" s="84">
        <v>0</v>
      </c>
      <c r="M138" s="84" t="s">
        <v>151</v>
      </c>
      <c r="N138" s="84" t="s">
        <v>146</v>
      </c>
      <c r="O138" s="84" t="s">
        <v>151</v>
      </c>
      <c r="P138" s="84" t="s">
        <v>146</v>
      </c>
      <c r="Q138" s="84" t="s">
        <v>146</v>
      </c>
      <c r="R138" s="83"/>
      <c r="S138" s="83"/>
    </row>
    <row r="139" spans="1:19" hidden="1" x14ac:dyDescent="0.25">
      <c r="A139" t="str">
        <f t="shared" si="4"/>
        <v>LLC_BI__Spread_Statement_Period__cLLC_BI__Collateral_Column_Title__c</v>
      </c>
      <c r="B139">
        <f t="shared" si="5"/>
        <v>255</v>
      </c>
      <c r="C139" s="83" t="s">
        <v>87</v>
      </c>
      <c r="D139" s="83" t="s">
        <v>88</v>
      </c>
      <c r="E139" s="83" t="s">
        <v>422</v>
      </c>
      <c r="F139" s="83" t="s">
        <v>423</v>
      </c>
      <c r="G139" s="83" t="s">
        <v>424</v>
      </c>
      <c r="H139" s="83" t="s">
        <v>162</v>
      </c>
      <c r="I139" s="84" t="s">
        <v>151</v>
      </c>
      <c r="J139" s="84">
        <v>255</v>
      </c>
      <c r="K139" s="84">
        <v>0</v>
      </c>
      <c r="L139" s="84">
        <v>0</v>
      </c>
      <c r="M139" s="84" t="s">
        <v>151</v>
      </c>
      <c r="N139" s="84" t="s">
        <v>146</v>
      </c>
      <c r="O139" s="84" t="s">
        <v>151</v>
      </c>
      <c r="P139" s="84" t="s">
        <v>146</v>
      </c>
      <c r="Q139" s="84" t="s">
        <v>146</v>
      </c>
      <c r="R139" s="83"/>
      <c r="S139" s="83"/>
    </row>
    <row r="140" spans="1:19" hidden="1" x14ac:dyDescent="0.25">
      <c r="A140" t="str">
        <f t="shared" si="4"/>
        <v>LLC_BI__Spread_Statement_Period__cLLC_BI__Year_Hidden_In_Global__c</v>
      </c>
      <c r="B140">
        <f t="shared" si="5"/>
        <v>0</v>
      </c>
      <c r="C140" s="83" t="s">
        <v>87</v>
      </c>
      <c r="D140" s="83" t="s">
        <v>88</v>
      </c>
      <c r="E140" s="83" t="s">
        <v>425</v>
      </c>
      <c r="F140" s="83" t="s">
        <v>426</v>
      </c>
      <c r="G140" s="83" t="s">
        <v>427</v>
      </c>
      <c r="H140" s="83" t="s">
        <v>155</v>
      </c>
      <c r="I140" s="84" t="s">
        <v>146</v>
      </c>
      <c r="J140" s="84">
        <v>0</v>
      </c>
      <c r="K140" s="84">
        <v>0</v>
      </c>
      <c r="L140" s="84">
        <v>0</v>
      </c>
      <c r="M140" s="84" t="s">
        <v>151</v>
      </c>
      <c r="N140" s="84" t="s">
        <v>146</v>
      </c>
      <c r="O140" s="84" t="s">
        <v>151</v>
      </c>
      <c r="P140" s="84" t="s">
        <v>146</v>
      </c>
      <c r="Q140" s="84" t="s">
        <v>146</v>
      </c>
      <c r="R140" s="83"/>
      <c r="S140" s="83"/>
    </row>
    <row r="141" spans="1:19" hidden="1" x14ac:dyDescent="0.25">
      <c r="A141" t="str">
        <f t="shared" si="4"/>
        <v>LLC_BI__Spread_Statement_Period__cLLC_BI__Project_from_Period__c</v>
      </c>
      <c r="B141">
        <f t="shared" si="5"/>
        <v>18</v>
      </c>
      <c r="C141" s="83" t="s">
        <v>87</v>
      </c>
      <c r="D141" s="83" t="s">
        <v>88</v>
      </c>
      <c r="E141" s="83" t="s">
        <v>428</v>
      </c>
      <c r="F141" s="83" t="s">
        <v>429</v>
      </c>
      <c r="G141" s="83" t="s">
        <v>430</v>
      </c>
      <c r="H141" s="83" t="s">
        <v>253</v>
      </c>
      <c r="I141" s="84" t="s">
        <v>151</v>
      </c>
      <c r="J141" s="84">
        <v>18</v>
      </c>
      <c r="K141" s="84">
        <v>0</v>
      </c>
      <c r="L141" s="84">
        <v>0</v>
      </c>
      <c r="M141" s="84" t="s">
        <v>151</v>
      </c>
      <c r="N141" s="84" t="s">
        <v>146</v>
      </c>
      <c r="O141" s="84" t="s">
        <v>151</v>
      </c>
      <c r="P141" s="84" t="s">
        <v>146</v>
      </c>
      <c r="Q141" s="84" t="s">
        <v>146</v>
      </c>
      <c r="R141" s="83"/>
      <c r="S141" s="83"/>
    </row>
    <row r="142" spans="1:19" hidden="1" x14ac:dyDescent="0.25">
      <c r="A142" t="str">
        <f t="shared" si="4"/>
        <v>LLC_BI__Spread_Statement_Period__cLLC_BI__Spread_Projections_Template__c</v>
      </c>
      <c r="B142">
        <f t="shared" si="5"/>
        <v>18</v>
      </c>
      <c r="C142" s="83" t="s">
        <v>87</v>
      </c>
      <c r="D142" s="83" t="s">
        <v>88</v>
      </c>
      <c r="E142" s="83" t="s">
        <v>431</v>
      </c>
      <c r="F142" s="83" t="s">
        <v>77</v>
      </c>
      <c r="G142" s="83" t="s">
        <v>78</v>
      </c>
      <c r="H142" s="83" t="s">
        <v>269</v>
      </c>
      <c r="I142" s="84" t="s">
        <v>151</v>
      </c>
      <c r="J142" s="84">
        <v>18</v>
      </c>
      <c r="K142" s="84">
        <v>0</v>
      </c>
      <c r="L142" s="84">
        <v>0</v>
      </c>
      <c r="M142" s="84" t="s">
        <v>151</v>
      </c>
      <c r="N142" s="84" t="s">
        <v>146</v>
      </c>
      <c r="O142" s="84" t="s">
        <v>151</v>
      </c>
      <c r="P142" s="84" t="s">
        <v>146</v>
      </c>
      <c r="Q142" s="84" t="s">
        <v>146</v>
      </c>
      <c r="R142" s="83"/>
      <c r="S142" s="83"/>
    </row>
    <row r="143" spans="1:19" hidden="1" x14ac:dyDescent="0.25">
      <c r="A143" t="str">
        <f t="shared" si="4"/>
        <v>LLC_BI__Spread_Statement_Period__cLLC_BI__Unmapped_Values__c</v>
      </c>
      <c r="B143">
        <f t="shared" si="5"/>
        <v>32768</v>
      </c>
      <c r="C143" s="83" t="s">
        <v>87</v>
      </c>
      <c r="D143" s="83" t="s">
        <v>88</v>
      </c>
      <c r="E143" s="83" t="s">
        <v>432</v>
      </c>
      <c r="F143" s="83" t="s">
        <v>433</v>
      </c>
      <c r="G143" s="83" t="s">
        <v>434</v>
      </c>
      <c r="H143" s="83" t="s">
        <v>242</v>
      </c>
      <c r="I143" s="84" t="s">
        <v>151</v>
      </c>
      <c r="J143" s="84">
        <v>32768</v>
      </c>
      <c r="K143" s="84">
        <v>0</v>
      </c>
      <c r="L143" s="84">
        <v>0</v>
      </c>
      <c r="M143" s="84" t="s">
        <v>151</v>
      </c>
      <c r="N143" s="84" t="s">
        <v>146</v>
      </c>
      <c r="O143" s="84" t="s">
        <v>151</v>
      </c>
      <c r="P143" s="84" t="s">
        <v>146</v>
      </c>
      <c r="Q143" s="84" t="s">
        <v>146</v>
      </c>
      <c r="R143" s="83"/>
      <c r="S143" s="83"/>
    </row>
    <row r="144" spans="1:19" hidden="1" x14ac:dyDescent="0.25">
      <c r="A144" t="str">
        <f t="shared" si="4"/>
        <v>LLC_BI__Spread_Statement_Period__cLLC_BI__Data_Source__c</v>
      </c>
      <c r="B144">
        <f t="shared" si="5"/>
        <v>18</v>
      </c>
      <c r="C144" s="83" t="s">
        <v>87</v>
      </c>
      <c r="D144" s="83" t="s">
        <v>88</v>
      </c>
      <c r="E144" s="83" t="s">
        <v>435</v>
      </c>
      <c r="F144" s="83" t="s">
        <v>436</v>
      </c>
      <c r="G144" s="83" t="s">
        <v>437</v>
      </c>
      <c r="H144" s="83" t="s">
        <v>438</v>
      </c>
      <c r="I144" s="84" t="s">
        <v>151</v>
      </c>
      <c r="J144" s="84">
        <v>18</v>
      </c>
      <c r="K144" s="84">
        <v>0</v>
      </c>
      <c r="L144" s="84">
        <v>0</v>
      </c>
      <c r="M144" s="84" t="s">
        <v>151</v>
      </c>
      <c r="N144" s="84" t="s">
        <v>146</v>
      </c>
      <c r="O144" s="84" t="s">
        <v>151</v>
      </c>
      <c r="P144" s="84" t="s">
        <v>146</v>
      </c>
      <c r="Q144" s="84" t="s">
        <v>146</v>
      </c>
      <c r="R144" s="83"/>
      <c r="S144" s="83"/>
    </row>
    <row r="145" spans="1:19" hidden="1" x14ac:dyDescent="0.25">
      <c r="A145" t="str">
        <f t="shared" si="4"/>
        <v>LLC_BI__Spread_Statement_Period__cLLC_BI__Debt_Schedule__c</v>
      </c>
      <c r="B145">
        <f t="shared" si="5"/>
        <v>18</v>
      </c>
      <c r="C145" s="83" t="s">
        <v>87</v>
      </c>
      <c r="D145" s="83" t="s">
        <v>88</v>
      </c>
      <c r="E145" s="83" t="s">
        <v>439</v>
      </c>
      <c r="F145" s="83" t="s">
        <v>71</v>
      </c>
      <c r="G145" s="83" t="s">
        <v>72</v>
      </c>
      <c r="H145" s="83" t="s">
        <v>250</v>
      </c>
      <c r="I145" s="84" t="s">
        <v>151</v>
      </c>
      <c r="J145" s="84">
        <v>18</v>
      </c>
      <c r="K145" s="84">
        <v>0</v>
      </c>
      <c r="L145" s="84">
        <v>0</v>
      </c>
      <c r="M145" s="84" t="s">
        <v>151</v>
      </c>
      <c r="N145" s="84" t="s">
        <v>146</v>
      </c>
      <c r="O145" s="84" t="s">
        <v>151</v>
      </c>
      <c r="P145" s="84" t="s">
        <v>146</v>
      </c>
      <c r="Q145" s="84" t="s">
        <v>146</v>
      </c>
      <c r="R145" s="83"/>
      <c r="S145" s="83"/>
    </row>
    <row r="146" spans="1:19" hidden="1" x14ac:dyDescent="0.25">
      <c r="A146" t="str">
        <f t="shared" si="4"/>
        <v>LLC_BI__Spread_Statement_Period__cLLC_BI__External_Data_Source_Id__c</v>
      </c>
      <c r="B146">
        <f t="shared" si="5"/>
        <v>255</v>
      </c>
      <c r="C146" s="83" t="s">
        <v>87</v>
      </c>
      <c r="D146" s="83" t="s">
        <v>88</v>
      </c>
      <c r="E146" s="83" t="s">
        <v>440</v>
      </c>
      <c r="F146" s="83" t="s">
        <v>441</v>
      </c>
      <c r="G146" s="83" t="s">
        <v>442</v>
      </c>
      <c r="H146" s="83" t="s">
        <v>158</v>
      </c>
      <c r="I146" s="84" t="s">
        <v>151</v>
      </c>
      <c r="J146" s="84">
        <v>255</v>
      </c>
      <c r="K146" s="84">
        <v>0</v>
      </c>
      <c r="L146" s="84">
        <v>0</v>
      </c>
      <c r="M146" s="84" t="s">
        <v>151</v>
      </c>
      <c r="N146" s="84" t="s">
        <v>146</v>
      </c>
      <c r="O146" s="84" t="s">
        <v>151</v>
      </c>
      <c r="P146" s="84" t="s">
        <v>146</v>
      </c>
      <c r="Q146" s="84" t="s">
        <v>146</v>
      </c>
      <c r="R146" s="83"/>
      <c r="S146" s="83"/>
    </row>
    <row r="147" spans="1:19" hidden="1" x14ac:dyDescent="0.25">
      <c r="A147" t="str">
        <f t="shared" si="4"/>
        <v>LLC_BI__Spread_Statement_Period__cLLC_BI__External_Period_Key__c</v>
      </c>
      <c r="B147">
        <f t="shared" si="5"/>
        <v>80</v>
      </c>
      <c r="C147" s="83" t="s">
        <v>87</v>
      </c>
      <c r="D147" s="83" t="s">
        <v>88</v>
      </c>
      <c r="E147" s="83" t="s">
        <v>443</v>
      </c>
      <c r="F147" s="83" t="s">
        <v>444</v>
      </c>
      <c r="G147" s="83" t="s">
        <v>445</v>
      </c>
      <c r="H147" s="83" t="s">
        <v>158</v>
      </c>
      <c r="I147" s="84" t="s">
        <v>151</v>
      </c>
      <c r="J147" s="84">
        <v>80</v>
      </c>
      <c r="K147" s="84">
        <v>0</v>
      </c>
      <c r="L147" s="84">
        <v>0</v>
      </c>
      <c r="M147" s="84" t="s">
        <v>151</v>
      </c>
      <c r="N147" s="84" t="s">
        <v>146</v>
      </c>
      <c r="O147" s="84" t="s">
        <v>151</v>
      </c>
      <c r="P147" s="84" t="s">
        <v>146</v>
      </c>
      <c r="Q147" s="84" t="s">
        <v>146</v>
      </c>
      <c r="R147" s="83"/>
      <c r="S147" s="83"/>
    </row>
    <row r="148" spans="1:19" hidden="1" x14ac:dyDescent="0.25">
      <c r="A148" t="str">
        <f t="shared" si="4"/>
        <v>LLC_BI__Spread_Statement_Period__cLLC_BI__Is_Flex_Enabled_Debt_Schedule__c</v>
      </c>
      <c r="B148">
        <f t="shared" si="5"/>
        <v>0</v>
      </c>
      <c r="C148" s="83" t="s">
        <v>87</v>
      </c>
      <c r="D148" s="83" t="s">
        <v>88</v>
      </c>
      <c r="E148" s="83" t="s">
        <v>446</v>
      </c>
      <c r="F148" s="83" t="s">
        <v>447</v>
      </c>
      <c r="G148" s="83" t="s">
        <v>448</v>
      </c>
      <c r="H148" s="83" t="s">
        <v>155</v>
      </c>
      <c r="I148" s="84" t="s">
        <v>146</v>
      </c>
      <c r="J148" s="84">
        <v>0</v>
      </c>
      <c r="K148" s="84">
        <v>0</v>
      </c>
      <c r="L148" s="84">
        <v>0</v>
      </c>
      <c r="M148" s="84" t="s">
        <v>151</v>
      </c>
      <c r="N148" s="84" t="s">
        <v>146</v>
      </c>
      <c r="O148" s="84" t="s">
        <v>151</v>
      </c>
      <c r="P148" s="84" t="s">
        <v>146</v>
      </c>
      <c r="Q148" s="84" t="s">
        <v>146</v>
      </c>
      <c r="R148" s="83"/>
      <c r="S148" s="83"/>
    </row>
    <row r="149" spans="1:19" hidden="1" x14ac:dyDescent="0.25">
      <c r="A149" t="str">
        <f t="shared" si="4"/>
        <v>LLC_BI__Spread_Statement_Period__cLLC_BI__Average_Exchange_Rate__c</v>
      </c>
      <c r="B149" t="str">
        <f t="shared" si="5"/>
        <v>18, 12</v>
      </c>
      <c r="C149" s="83" t="s">
        <v>87</v>
      </c>
      <c r="D149" s="83" t="s">
        <v>88</v>
      </c>
      <c r="E149" s="83" t="s">
        <v>449</v>
      </c>
      <c r="F149" s="83" t="s">
        <v>450</v>
      </c>
      <c r="G149" s="83" t="s">
        <v>451</v>
      </c>
      <c r="H149" s="83" t="s">
        <v>360</v>
      </c>
      <c r="I149" s="84" t="s">
        <v>151</v>
      </c>
      <c r="J149" s="84">
        <v>0</v>
      </c>
      <c r="K149" s="84">
        <v>18</v>
      </c>
      <c r="L149" s="84">
        <v>12</v>
      </c>
      <c r="M149" s="84" t="s">
        <v>151</v>
      </c>
      <c r="N149" s="84" t="s">
        <v>146</v>
      </c>
      <c r="O149" s="84" t="s">
        <v>151</v>
      </c>
      <c r="P149" s="84" t="s">
        <v>146</v>
      </c>
      <c r="Q149" s="84" t="s">
        <v>146</v>
      </c>
      <c r="R149" s="83"/>
      <c r="S149" s="83"/>
    </row>
    <row r="150" spans="1:19" hidden="1" x14ac:dyDescent="0.25">
      <c r="A150" t="str">
        <f t="shared" si="4"/>
        <v>LLC_BI__Spread_Statement_Period__cLLC_BI__Exchange_Rate__c</v>
      </c>
      <c r="B150" t="str">
        <f t="shared" si="5"/>
        <v>18, 12</v>
      </c>
      <c r="C150" s="83" t="s">
        <v>87</v>
      </c>
      <c r="D150" s="83" t="s">
        <v>88</v>
      </c>
      <c r="E150" s="83" t="s">
        <v>452</v>
      </c>
      <c r="F150" s="83" t="s">
        <v>453</v>
      </c>
      <c r="G150" s="83" t="s">
        <v>454</v>
      </c>
      <c r="H150" s="83" t="s">
        <v>360</v>
      </c>
      <c r="I150" s="84" t="s">
        <v>151</v>
      </c>
      <c r="J150" s="84">
        <v>0</v>
      </c>
      <c r="K150" s="84">
        <v>18</v>
      </c>
      <c r="L150" s="84">
        <v>12</v>
      </c>
      <c r="M150" s="84" t="s">
        <v>151</v>
      </c>
      <c r="N150" s="84" t="s">
        <v>146</v>
      </c>
      <c r="O150" s="84" t="s">
        <v>151</v>
      </c>
      <c r="P150" s="84" t="s">
        <v>146</v>
      </c>
      <c r="Q150" s="84" t="s">
        <v>146</v>
      </c>
      <c r="R150" s="83"/>
      <c r="S150" s="83"/>
    </row>
    <row r="151" spans="1:19" hidden="1" x14ac:dyDescent="0.25">
      <c r="A151" t="str">
        <f t="shared" si="4"/>
        <v>LLC_BI__Spread_Statement_Period__cLLC_BI__Is_Annual__c</v>
      </c>
      <c r="B151">
        <f t="shared" si="5"/>
        <v>0</v>
      </c>
      <c r="C151" s="83" t="s">
        <v>87</v>
      </c>
      <c r="D151" s="83" t="s">
        <v>88</v>
      </c>
      <c r="E151" s="83" t="s">
        <v>455</v>
      </c>
      <c r="F151" s="83" t="s">
        <v>456</v>
      </c>
      <c r="G151" s="83" t="s">
        <v>457</v>
      </c>
      <c r="H151" s="83" t="s">
        <v>155</v>
      </c>
      <c r="I151" s="84" t="s">
        <v>146</v>
      </c>
      <c r="J151" s="84">
        <v>0</v>
      </c>
      <c r="K151" s="84">
        <v>0</v>
      </c>
      <c r="L151" s="84">
        <v>0</v>
      </c>
      <c r="M151" s="84" t="s">
        <v>151</v>
      </c>
      <c r="N151" s="84" t="s">
        <v>146</v>
      </c>
      <c r="O151" s="84" t="s">
        <v>151</v>
      </c>
      <c r="P151" s="84" t="s">
        <v>146</v>
      </c>
      <c r="Q151" s="84" t="s">
        <v>146</v>
      </c>
      <c r="R151" s="83"/>
      <c r="S151" s="83"/>
    </row>
    <row r="152" spans="1:19" hidden="1" x14ac:dyDescent="0.25">
      <c r="A152" t="str">
        <f t="shared" si="4"/>
        <v>LLC_BI__Spread_Statement_Period__cLLC_BI__Source_Currency__c</v>
      </c>
      <c r="B152">
        <f t="shared" si="5"/>
        <v>255</v>
      </c>
      <c r="C152" s="83" t="s">
        <v>87</v>
      </c>
      <c r="D152" s="83" t="s">
        <v>88</v>
      </c>
      <c r="E152" s="83" t="s">
        <v>458</v>
      </c>
      <c r="F152" s="83" t="s">
        <v>459</v>
      </c>
      <c r="G152" s="83" t="s">
        <v>460</v>
      </c>
      <c r="H152" s="83" t="s">
        <v>162</v>
      </c>
      <c r="I152" s="84" t="s">
        <v>151</v>
      </c>
      <c r="J152" s="84">
        <v>255</v>
      </c>
      <c r="K152" s="84">
        <v>0</v>
      </c>
      <c r="L152" s="84">
        <v>0</v>
      </c>
      <c r="M152" s="84" t="s">
        <v>151</v>
      </c>
      <c r="N152" s="84" t="s">
        <v>146</v>
      </c>
      <c r="O152" s="84" t="s">
        <v>151</v>
      </c>
      <c r="P152" s="84" t="s">
        <v>146</v>
      </c>
      <c r="Q152" s="84" t="s">
        <v>146</v>
      </c>
      <c r="R152" s="83"/>
      <c r="S152" s="83"/>
    </row>
    <row r="153" spans="1:19" hidden="1" x14ac:dyDescent="0.25">
      <c r="A153" t="str">
        <f t="shared" si="4"/>
        <v>LLC_BI__Spread_Statement_Period__cLLC_BI__Supplemental_Number_of_Periods__c</v>
      </c>
      <c r="B153" t="str">
        <f t="shared" si="5"/>
        <v>18, 0</v>
      </c>
      <c r="C153" s="83" t="s">
        <v>87</v>
      </c>
      <c r="D153" s="83" t="s">
        <v>88</v>
      </c>
      <c r="E153" s="83" t="s">
        <v>461</v>
      </c>
      <c r="F153" s="83" t="s">
        <v>462</v>
      </c>
      <c r="G153" s="83" t="s">
        <v>463</v>
      </c>
      <c r="H153" s="83" t="s">
        <v>360</v>
      </c>
      <c r="I153" s="84" t="s">
        <v>151</v>
      </c>
      <c r="J153" s="84">
        <v>0</v>
      </c>
      <c r="K153" s="84">
        <v>18</v>
      </c>
      <c r="L153" s="84">
        <v>0</v>
      </c>
      <c r="M153" s="84" t="s">
        <v>151</v>
      </c>
      <c r="N153" s="84" t="s">
        <v>146</v>
      </c>
      <c r="O153" s="84" t="s">
        <v>151</v>
      </c>
      <c r="P153" s="84" t="s">
        <v>146</v>
      </c>
      <c r="Q153" s="84" t="s">
        <v>146</v>
      </c>
      <c r="R153" s="83"/>
      <c r="S153" s="83"/>
    </row>
    <row r="154" spans="1:19" hidden="1" x14ac:dyDescent="0.25">
      <c r="A154" t="str">
        <f t="shared" si="4"/>
        <v>LLC_BI__Spread_Statement_Period__cLLC_BI__Supplemental_Source__c</v>
      </c>
      <c r="B154">
        <f t="shared" si="5"/>
        <v>255</v>
      </c>
      <c r="C154" s="83" t="s">
        <v>87</v>
      </c>
      <c r="D154" s="83" t="s">
        <v>88</v>
      </c>
      <c r="E154" s="83" t="s">
        <v>464</v>
      </c>
      <c r="F154" s="83" t="s">
        <v>465</v>
      </c>
      <c r="G154" s="83" t="s">
        <v>466</v>
      </c>
      <c r="H154" s="83" t="s">
        <v>162</v>
      </c>
      <c r="I154" s="84" t="s">
        <v>151</v>
      </c>
      <c r="J154" s="84">
        <v>255</v>
      </c>
      <c r="K154" s="84">
        <v>0</v>
      </c>
      <c r="L154" s="84">
        <v>0</v>
      </c>
      <c r="M154" s="84" t="s">
        <v>151</v>
      </c>
      <c r="N154" s="84" t="s">
        <v>146</v>
      </c>
      <c r="O154" s="84" t="s">
        <v>151</v>
      </c>
      <c r="P154" s="84" t="s">
        <v>146</v>
      </c>
      <c r="Q154" s="84" t="s">
        <v>146</v>
      </c>
      <c r="R154" s="83"/>
      <c r="S154" s="83"/>
    </row>
    <row r="155" spans="1:19" hidden="1" x14ac:dyDescent="0.25">
      <c r="A155" t="str">
        <f t="shared" si="4"/>
        <v>LLC_BI__Spread_Statement_Period__cLLC_BI__Supplemental_Statement_Date__c</v>
      </c>
      <c r="B155">
        <f t="shared" si="5"/>
        <v>0</v>
      </c>
      <c r="C155" s="83" t="s">
        <v>87</v>
      </c>
      <c r="D155" s="83" t="s">
        <v>88</v>
      </c>
      <c r="E155" s="83" t="s">
        <v>467</v>
      </c>
      <c r="F155" s="83" t="s">
        <v>468</v>
      </c>
      <c r="G155" s="83" t="s">
        <v>469</v>
      </c>
      <c r="H155" s="83" t="s">
        <v>210</v>
      </c>
      <c r="I155" s="84" t="s">
        <v>151</v>
      </c>
      <c r="J155" s="84">
        <v>0</v>
      </c>
      <c r="K155" s="84">
        <v>0</v>
      </c>
      <c r="L155" s="84">
        <v>0</v>
      </c>
      <c r="M155" s="84" t="s">
        <v>151</v>
      </c>
      <c r="N155" s="84" t="s">
        <v>146</v>
      </c>
      <c r="O155" s="84" t="s">
        <v>151</v>
      </c>
      <c r="P155" s="84" t="s">
        <v>146</v>
      </c>
      <c r="Q155" s="84" t="s">
        <v>146</v>
      </c>
      <c r="R155" s="83"/>
      <c r="S155" s="83"/>
    </row>
    <row r="156" spans="1:19" hidden="1" x14ac:dyDescent="0.25">
      <c r="A156" t="str">
        <f t="shared" si="4"/>
        <v>LLC_BI__Spread_Statement_Period__cCCS_DatePeriodsSource__c</v>
      </c>
      <c r="B156">
        <f t="shared" si="5"/>
        <v>1300</v>
      </c>
      <c r="C156" s="83" t="s">
        <v>87</v>
      </c>
      <c r="D156" s="83" t="s">
        <v>88</v>
      </c>
      <c r="E156" s="83" t="s">
        <v>470</v>
      </c>
      <c r="F156" s="83" t="s">
        <v>471</v>
      </c>
      <c r="G156" s="83" t="s">
        <v>472</v>
      </c>
      <c r="H156" s="83" t="s">
        <v>158</v>
      </c>
      <c r="I156" s="84" t="s">
        <v>151</v>
      </c>
      <c r="J156" s="84">
        <v>1300</v>
      </c>
      <c r="K156" s="84">
        <v>0</v>
      </c>
      <c r="L156" s="84">
        <v>0</v>
      </c>
      <c r="M156" s="84" t="s">
        <v>151</v>
      </c>
      <c r="N156" s="84" t="s">
        <v>146</v>
      </c>
      <c r="O156" s="84" t="s">
        <v>146</v>
      </c>
      <c r="P156" s="84" t="s">
        <v>146</v>
      </c>
      <c r="Q156" s="84" t="s">
        <v>151</v>
      </c>
      <c r="R156" s="83" t="s">
        <v>473</v>
      </c>
      <c r="S156" s="83"/>
    </row>
    <row r="157" spans="1:19" hidden="1" x14ac:dyDescent="0.25">
      <c r="A157" t="str">
        <f t="shared" si="4"/>
        <v>LLC_BI__Spread_Statement_Record_Total__cId</v>
      </c>
      <c r="B157">
        <f t="shared" si="5"/>
        <v>18</v>
      </c>
      <c r="C157" s="83" t="s">
        <v>99</v>
      </c>
      <c r="D157" s="83" t="s">
        <v>100</v>
      </c>
      <c r="E157" s="83" t="s">
        <v>474</v>
      </c>
      <c r="F157" s="83" t="s">
        <v>143</v>
      </c>
      <c r="G157" s="83" t="s">
        <v>144</v>
      </c>
      <c r="H157" s="83" t="s">
        <v>145</v>
      </c>
      <c r="I157" s="84" t="s">
        <v>146</v>
      </c>
      <c r="J157" s="84">
        <v>18</v>
      </c>
      <c r="K157" s="84">
        <v>0</v>
      </c>
      <c r="L157" s="84">
        <v>0</v>
      </c>
      <c r="M157" s="84" t="s">
        <v>146</v>
      </c>
      <c r="N157" s="84" t="s">
        <v>146</v>
      </c>
      <c r="O157" s="84" t="s">
        <v>146</v>
      </c>
      <c r="P157" s="84" t="s">
        <v>146</v>
      </c>
      <c r="Q157" s="84" t="s">
        <v>146</v>
      </c>
      <c r="R157" s="83"/>
      <c r="S157" s="83"/>
    </row>
    <row r="158" spans="1:19" hidden="1" x14ac:dyDescent="0.25">
      <c r="A158" t="str">
        <f t="shared" si="4"/>
        <v>LLC_BI__Spread_Statement_Record_Total__cIsDeleted</v>
      </c>
      <c r="B158">
        <f t="shared" si="5"/>
        <v>0</v>
      </c>
      <c r="C158" s="83" t="s">
        <v>99</v>
      </c>
      <c r="D158" s="83" t="s">
        <v>100</v>
      </c>
      <c r="E158" s="83" t="s">
        <v>475</v>
      </c>
      <c r="F158" s="83" t="s">
        <v>153</v>
      </c>
      <c r="G158" s="83" t="s">
        <v>154</v>
      </c>
      <c r="H158" s="83" t="s">
        <v>155</v>
      </c>
      <c r="I158" s="84" t="s">
        <v>146</v>
      </c>
      <c r="J158" s="84">
        <v>0</v>
      </c>
      <c r="K158" s="84">
        <v>0</v>
      </c>
      <c r="L158" s="84">
        <v>0</v>
      </c>
      <c r="M158" s="84" t="s">
        <v>146</v>
      </c>
      <c r="N158" s="84" t="s">
        <v>146</v>
      </c>
      <c r="O158" s="84" t="s">
        <v>146</v>
      </c>
      <c r="P158" s="84" t="s">
        <v>146</v>
      </c>
      <c r="Q158" s="84" t="s">
        <v>146</v>
      </c>
      <c r="R158" s="83"/>
      <c r="S158" s="83"/>
    </row>
    <row r="159" spans="1:19" hidden="1" x14ac:dyDescent="0.25">
      <c r="A159" t="str">
        <f t="shared" si="4"/>
        <v>LLC_BI__Spread_Statement_Record_Total__cName</v>
      </c>
      <c r="B159">
        <f t="shared" si="5"/>
        <v>80</v>
      </c>
      <c r="C159" s="83" t="s">
        <v>99</v>
      </c>
      <c r="D159" s="83" t="s">
        <v>100</v>
      </c>
      <c r="E159" s="83" t="s">
        <v>476</v>
      </c>
      <c r="F159" s="83" t="s">
        <v>28</v>
      </c>
      <c r="G159" s="83" t="s">
        <v>477</v>
      </c>
      <c r="H159" s="83" t="s">
        <v>158</v>
      </c>
      <c r="I159" s="84" t="s">
        <v>151</v>
      </c>
      <c r="J159" s="84">
        <v>80</v>
      </c>
      <c r="K159" s="84">
        <v>0</v>
      </c>
      <c r="L159" s="84">
        <v>0</v>
      </c>
      <c r="M159" s="84" t="s">
        <v>146</v>
      </c>
      <c r="N159" s="84" t="s">
        <v>146</v>
      </c>
      <c r="O159" s="84" t="s">
        <v>151</v>
      </c>
      <c r="P159" s="84" t="s">
        <v>146</v>
      </c>
      <c r="Q159" s="84" t="s">
        <v>146</v>
      </c>
      <c r="R159" s="83"/>
      <c r="S159" s="83"/>
    </row>
    <row r="160" spans="1:19" hidden="1" x14ac:dyDescent="0.25">
      <c r="A160" t="str">
        <f t="shared" si="4"/>
        <v>LLC_BI__Spread_Statement_Record_Total__cCurrencyIsoCode</v>
      </c>
      <c r="B160">
        <f t="shared" si="5"/>
        <v>3</v>
      </c>
      <c r="C160" s="83" t="s">
        <v>99</v>
      </c>
      <c r="D160" s="83" t="s">
        <v>100</v>
      </c>
      <c r="E160" s="83" t="s">
        <v>478</v>
      </c>
      <c r="F160" s="83" t="s">
        <v>160</v>
      </c>
      <c r="G160" s="83" t="s">
        <v>161</v>
      </c>
      <c r="H160" s="83" t="s">
        <v>162</v>
      </c>
      <c r="I160" s="84" t="s">
        <v>151</v>
      </c>
      <c r="J160" s="84">
        <v>3</v>
      </c>
      <c r="K160" s="84">
        <v>0</v>
      </c>
      <c r="L160" s="84">
        <v>0</v>
      </c>
      <c r="M160" s="84" t="s">
        <v>146</v>
      </c>
      <c r="N160" s="84" t="s">
        <v>146</v>
      </c>
      <c r="O160" s="84" t="s">
        <v>151</v>
      </c>
      <c r="P160" s="84" t="s">
        <v>146</v>
      </c>
      <c r="Q160" s="84" t="s">
        <v>146</v>
      </c>
      <c r="R160" s="83"/>
      <c r="S160" s="83"/>
    </row>
    <row r="161" spans="1:19" hidden="1" x14ac:dyDescent="0.25">
      <c r="A161" t="str">
        <f t="shared" si="4"/>
        <v>LLC_BI__Spread_Statement_Record_Total__cCreatedDate</v>
      </c>
      <c r="B161">
        <f t="shared" si="5"/>
        <v>0</v>
      </c>
      <c r="C161" s="83" t="s">
        <v>99</v>
      </c>
      <c r="D161" s="83" t="s">
        <v>100</v>
      </c>
      <c r="E161" s="83" t="s">
        <v>479</v>
      </c>
      <c r="F161" s="83" t="s">
        <v>164</v>
      </c>
      <c r="G161" s="83" t="s">
        <v>165</v>
      </c>
      <c r="H161" s="83" t="s">
        <v>166</v>
      </c>
      <c r="I161" s="84" t="s">
        <v>146</v>
      </c>
      <c r="J161" s="84">
        <v>0</v>
      </c>
      <c r="K161" s="84">
        <v>0</v>
      </c>
      <c r="L161" s="84">
        <v>0</v>
      </c>
      <c r="M161" s="84" t="s">
        <v>146</v>
      </c>
      <c r="N161" s="84" t="s">
        <v>146</v>
      </c>
      <c r="O161" s="84" t="s">
        <v>146</v>
      </c>
      <c r="P161" s="84" t="s">
        <v>146</v>
      </c>
      <c r="Q161" s="84" t="s">
        <v>146</v>
      </c>
      <c r="R161" s="83"/>
      <c r="S161" s="83"/>
    </row>
    <row r="162" spans="1:19" hidden="1" x14ac:dyDescent="0.25">
      <c r="A162" t="str">
        <f t="shared" si="4"/>
        <v>LLC_BI__Spread_Statement_Record_Total__cCreatedById</v>
      </c>
      <c r="B162">
        <f t="shared" si="5"/>
        <v>18</v>
      </c>
      <c r="C162" s="83" t="s">
        <v>99</v>
      </c>
      <c r="D162" s="83" t="s">
        <v>100</v>
      </c>
      <c r="E162" s="83" t="s">
        <v>480</v>
      </c>
      <c r="F162" s="83" t="s">
        <v>168</v>
      </c>
      <c r="G162" s="83" t="s">
        <v>169</v>
      </c>
      <c r="H162" s="83" t="s">
        <v>170</v>
      </c>
      <c r="I162" s="84" t="s">
        <v>146</v>
      </c>
      <c r="J162" s="84">
        <v>18</v>
      </c>
      <c r="K162" s="84">
        <v>0</v>
      </c>
      <c r="L162" s="84">
        <v>0</v>
      </c>
      <c r="M162" s="84" t="s">
        <v>146</v>
      </c>
      <c r="N162" s="84" t="s">
        <v>146</v>
      </c>
      <c r="O162" s="84" t="s">
        <v>146</v>
      </c>
      <c r="P162" s="84" t="s">
        <v>146</v>
      </c>
      <c r="Q162" s="84" t="s">
        <v>146</v>
      </c>
      <c r="R162" s="83"/>
      <c r="S162" s="83"/>
    </row>
    <row r="163" spans="1:19" hidden="1" x14ac:dyDescent="0.25">
      <c r="A163" t="str">
        <f t="shared" si="4"/>
        <v>LLC_BI__Spread_Statement_Record_Total__cLastModifiedDate</v>
      </c>
      <c r="B163">
        <f t="shared" si="5"/>
        <v>0</v>
      </c>
      <c r="C163" s="83" t="s">
        <v>99</v>
      </c>
      <c r="D163" s="83" t="s">
        <v>100</v>
      </c>
      <c r="E163" s="83" t="s">
        <v>481</v>
      </c>
      <c r="F163" s="83" t="s">
        <v>172</v>
      </c>
      <c r="G163" s="83" t="s">
        <v>173</v>
      </c>
      <c r="H163" s="83" t="s">
        <v>166</v>
      </c>
      <c r="I163" s="84" t="s">
        <v>146</v>
      </c>
      <c r="J163" s="84">
        <v>0</v>
      </c>
      <c r="K163" s="84">
        <v>0</v>
      </c>
      <c r="L163" s="84">
        <v>0</v>
      </c>
      <c r="M163" s="84" t="s">
        <v>146</v>
      </c>
      <c r="N163" s="84" t="s">
        <v>146</v>
      </c>
      <c r="O163" s="84" t="s">
        <v>146</v>
      </c>
      <c r="P163" s="84" t="s">
        <v>146</v>
      </c>
      <c r="Q163" s="84" t="s">
        <v>146</v>
      </c>
      <c r="R163" s="83"/>
      <c r="S163" s="83"/>
    </row>
    <row r="164" spans="1:19" hidden="1" x14ac:dyDescent="0.25">
      <c r="A164" t="str">
        <f t="shared" si="4"/>
        <v>LLC_BI__Spread_Statement_Record_Total__cLastModifiedById</v>
      </c>
      <c r="B164">
        <f t="shared" si="5"/>
        <v>18</v>
      </c>
      <c r="C164" s="83" t="s">
        <v>99</v>
      </c>
      <c r="D164" s="83" t="s">
        <v>100</v>
      </c>
      <c r="E164" s="83" t="s">
        <v>482</v>
      </c>
      <c r="F164" s="83" t="s">
        <v>175</v>
      </c>
      <c r="G164" s="83" t="s">
        <v>176</v>
      </c>
      <c r="H164" s="83" t="s">
        <v>170</v>
      </c>
      <c r="I164" s="84" t="s">
        <v>146</v>
      </c>
      <c r="J164" s="84">
        <v>18</v>
      </c>
      <c r="K164" s="84">
        <v>0</v>
      </c>
      <c r="L164" s="84">
        <v>0</v>
      </c>
      <c r="M164" s="84" t="s">
        <v>146</v>
      </c>
      <c r="N164" s="84" t="s">
        <v>146</v>
      </c>
      <c r="O164" s="84" t="s">
        <v>146</v>
      </c>
      <c r="P164" s="84" t="s">
        <v>146</v>
      </c>
      <c r="Q164" s="84" t="s">
        <v>146</v>
      </c>
      <c r="R164" s="83"/>
      <c r="S164" s="83"/>
    </row>
    <row r="165" spans="1:19" hidden="1" x14ac:dyDescent="0.25">
      <c r="A165" t="str">
        <f t="shared" si="4"/>
        <v>LLC_BI__Spread_Statement_Record_Total__cSystemModstamp</v>
      </c>
      <c r="B165">
        <f t="shared" si="5"/>
        <v>0</v>
      </c>
      <c r="C165" s="83" t="s">
        <v>99</v>
      </c>
      <c r="D165" s="83" t="s">
        <v>100</v>
      </c>
      <c r="E165" s="83" t="s">
        <v>483</v>
      </c>
      <c r="F165" s="83" t="s">
        <v>178</v>
      </c>
      <c r="G165" s="83" t="s">
        <v>179</v>
      </c>
      <c r="H165" s="83" t="s">
        <v>166</v>
      </c>
      <c r="I165" s="84" t="s">
        <v>146</v>
      </c>
      <c r="J165" s="84">
        <v>0</v>
      </c>
      <c r="K165" s="84">
        <v>0</v>
      </c>
      <c r="L165" s="84">
        <v>0</v>
      </c>
      <c r="M165" s="84" t="s">
        <v>146</v>
      </c>
      <c r="N165" s="84" t="s">
        <v>146</v>
      </c>
      <c r="O165" s="84" t="s">
        <v>146</v>
      </c>
      <c r="P165" s="84" t="s">
        <v>146</v>
      </c>
      <c r="Q165" s="84" t="s">
        <v>146</v>
      </c>
      <c r="R165" s="83"/>
      <c r="S165" s="83"/>
    </row>
    <row r="166" spans="1:19" hidden="1" x14ac:dyDescent="0.25">
      <c r="A166" t="str">
        <f t="shared" si="4"/>
        <v>LLC_BI__Spread_Statement_Record_Total__cLastViewedDate</v>
      </c>
      <c r="B166">
        <f t="shared" si="5"/>
        <v>0</v>
      </c>
      <c r="C166" s="83" t="s">
        <v>99</v>
      </c>
      <c r="D166" s="83" t="s">
        <v>100</v>
      </c>
      <c r="E166" s="83" t="s">
        <v>484</v>
      </c>
      <c r="F166" s="83" t="s">
        <v>485</v>
      </c>
      <c r="G166" s="83" t="s">
        <v>486</v>
      </c>
      <c r="H166" s="83" t="s">
        <v>166</v>
      </c>
      <c r="I166" s="84" t="s">
        <v>151</v>
      </c>
      <c r="J166" s="84">
        <v>0</v>
      </c>
      <c r="K166" s="84">
        <v>0</v>
      </c>
      <c r="L166" s="84">
        <v>0</v>
      </c>
      <c r="M166" s="84" t="s">
        <v>146</v>
      </c>
      <c r="N166" s="84" t="s">
        <v>146</v>
      </c>
      <c r="O166" s="84" t="s">
        <v>146</v>
      </c>
      <c r="P166" s="84" t="s">
        <v>146</v>
      </c>
      <c r="Q166" s="84" t="s">
        <v>146</v>
      </c>
      <c r="R166" s="83"/>
      <c r="S166" s="83"/>
    </row>
    <row r="167" spans="1:19" hidden="1" x14ac:dyDescent="0.25">
      <c r="A167" t="str">
        <f t="shared" si="4"/>
        <v>LLC_BI__Spread_Statement_Record_Total__cLastReferencedDate</v>
      </c>
      <c r="B167">
        <f t="shared" si="5"/>
        <v>0</v>
      </c>
      <c r="C167" s="83" t="s">
        <v>99</v>
      </c>
      <c r="D167" s="83" t="s">
        <v>100</v>
      </c>
      <c r="E167" s="83" t="s">
        <v>487</v>
      </c>
      <c r="F167" s="83" t="s">
        <v>488</v>
      </c>
      <c r="G167" s="83" t="s">
        <v>489</v>
      </c>
      <c r="H167" s="83" t="s">
        <v>166</v>
      </c>
      <c r="I167" s="84" t="s">
        <v>151</v>
      </c>
      <c r="J167" s="84">
        <v>0</v>
      </c>
      <c r="K167" s="84">
        <v>0</v>
      </c>
      <c r="L167" s="84">
        <v>0</v>
      </c>
      <c r="M167" s="84" t="s">
        <v>146</v>
      </c>
      <c r="N167" s="84" t="s">
        <v>146</v>
      </c>
      <c r="O167" s="84" t="s">
        <v>146</v>
      </c>
      <c r="P167" s="84" t="s">
        <v>146</v>
      </c>
      <c r="Q167" s="84" t="s">
        <v>146</v>
      </c>
      <c r="R167" s="83"/>
      <c r="S167" s="83"/>
    </row>
    <row r="168" spans="1:19" hidden="1" x14ac:dyDescent="0.25">
      <c r="A168" t="str">
        <f t="shared" si="4"/>
        <v>LLC_BI__Spread_Statement_Record_Total__cConnectionReceivedId</v>
      </c>
      <c r="B168">
        <f t="shared" si="5"/>
        <v>18</v>
      </c>
      <c r="C168" s="83" t="s">
        <v>99</v>
      </c>
      <c r="D168" s="83" t="s">
        <v>100</v>
      </c>
      <c r="E168" s="83" t="s">
        <v>490</v>
      </c>
      <c r="F168" s="83" t="s">
        <v>181</v>
      </c>
      <c r="G168" s="83" t="s">
        <v>182</v>
      </c>
      <c r="H168" s="83" t="s">
        <v>183</v>
      </c>
      <c r="I168" s="84" t="s">
        <v>151</v>
      </c>
      <c r="J168" s="84">
        <v>18</v>
      </c>
      <c r="K168" s="84">
        <v>0</v>
      </c>
      <c r="L168" s="84">
        <v>0</v>
      </c>
      <c r="M168" s="84" t="s">
        <v>146</v>
      </c>
      <c r="N168" s="84" t="s">
        <v>146</v>
      </c>
      <c r="O168" s="84" t="s">
        <v>146</v>
      </c>
      <c r="P168" s="84" t="s">
        <v>146</v>
      </c>
      <c r="Q168" s="84" t="s">
        <v>146</v>
      </c>
      <c r="R168" s="83"/>
      <c r="S168" s="83"/>
    </row>
    <row r="169" spans="1:19" hidden="1" x14ac:dyDescent="0.25">
      <c r="A169" t="str">
        <f t="shared" si="4"/>
        <v>LLC_BI__Spread_Statement_Record_Total__cConnectionSentId</v>
      </c>
      <c r="B169">
        <f t="shared" si="5"/>
        <v>18</v>
      </c>
      <c r="C169" s="83" t="s">
        <v>99</v>
      </c>
      <c r="D169" s="83" t="s">
        <v>100</v>
      </c>
      <c r="E169" s="83" t="s">
        <v>491</v>
      </c>
      <c r="F169" s="83" t="s">
        <v>185</v>
      </c>
      <c r="G169" s="83" t="s">
        <v>186</v>
      </c>
      <c r="H169" s="83" t="s">
        <v>183</v>
      </c>
      <c r="I169" s="84" t="s">
        <v>151</v>
      </c>
      <c r="J169" s="84">
        <v>18</v>
      </c>
      <c r="K169" s="84">
        <v>0</v>
      </c>
      <c r="L169" s="84">
        <v>0</v>
      </c>
      <c r="M169" s="84" t="s">
        <v>146</v>
      </c>
      <c r="N169" s="84" t="s">
        <v>146</v>
      </c>
      <c r="O169" s="84" t="s">
        <v>146</v>
      </c>
      <c r="P169" s="84" t="s">
        <v>146</v>
      </c>
      <c r="Q169" s="84" t="s">
        <v>146</v>
      </c>
      <c r="R169" s="83"/>
      <c r="S169" s="83"/>
    </row>
    <row r="170" spans="1:19" hidden="1" x14ac:dyDescent="0.25">
      <c r="A170" t="str">
        <f t="shared" si="4"/>
        <v>LLC_BI__Spread_Statement_Record_Total__cLLC_BI__Spread_Statement_Type__c</v>
      </c>
      <c r="B170">
        <f t="shared" si="5"/>
        <v>18</v>
      </c>
      <c r="C170" s="83" t="s">
        <v>99</v>
      </c>
      <c r="D170" s="83" t="s">
        <v>100</v>
      </c>
      <c r="E170" s="83" t="s">
        <v>492</v>
      </c>
      <c r="F170" s="83" t="s">
        <v>96</v>
      </c>
      <c r="G170" s="83" t="s">
        <v>352</v>
      </c>
      <c r="H170" s="83" t="s">
        <v>353</v>
      </c>
      <c r="I170" s="84" t="s">
        <v>146</v>
      </c>
      <c r="J170" s="84">
        <v>18</v>
      </c>
      <c r="K170" s="84">
        <v>0</v>
      </c>
      <c r="L170" s="84">
        <v>0</v>
      </c>
      <c r="M170" s="84" t="s">
        <v>151</v>
      </c>
      <c r="N170" s="84" t="s">
        <v>146</v>
      </c>
      <c r="O170" s="84" t="s">
        <v>151</v>
      </c>
      <c r="P170" s="84" t="s">
        <v>146</v>
      </c>
      <c r="Q170" s="84" t="s">
        <v>146</v>
      </c>
      <c r="R170" s="83"/>
      <c r="S170" s="83"/>
    </row>
    <row r="171" spans="1:19" hidden="1" x14ac:dyDescent="0.25">
      <c r="A171" t="str">
        <f t="shared" si="4"/>
        <v>LLC_BI__Spread_Statement_Record_Total__cLLC_BI__Debit__c</v>
      </c>
      <c r="B171">
        <f t="shared" si="5"/>
        <v>0</v>
      </c>
      <c r="C171" s="83" t="s">
        <v>99</v>
      </c>
      <c r="D171" s="83" t="s">
        <v>100</v>
      </c>
      <c r="E171" s="83" t="s">
        <v>493</v>
      </c>
      <c r="F171" s="83" t="s">
        <v>494</v>
      </c>
      <c r="G171" s="83" t="s">
        <v>495</v>
      </c>
      <c r="H171" s="83" t="s">
        <v>155</v>
      </c>
      <c r="I171" s="84" t="s">
        <v>146</v>
      </c>
      <c r="J171" s="84">
        <v>0</v>
      </c>
      <c r="K171" s="84">
        <v>0</v>
      </c>
      <c r="L171" s="84">
        <v>0</v>
      </c>
      <c r="M171" s="84" t="s">
        <v>151</v>
      </c>
      <c r="N171" s="84" t="s">
        <v>146</v>
      </c>
      <c r="O171" s="84" t="s">
        <v>151</v>
      </c>
      <c r="P171" s="84" t="s">
        <v>146</v>
      </c>
      <c r="Q171" s="84" t="s">
        <v>146</v>
      </c>
      <c r="R171" s="83"/>
      <c r="S171" s="83"/>
    </row>
    <row r="172" spans="1:19" hidden="1" x14ac:dyDescent="0.25">
      <c r="A172" t="str">
        <f t="shared" si="4"/>
        <v>LLC_BI__Spread_Statement_Record_Total__cLLC_BI__Hide_All_Records__c</v>
      </c>
      <c r="B172">
        <f t="shared" si="5"/>
        <v>0</v>
      </c>
      <c r="C172" s="83" t="s">
        <v>99</v>
      </c>
      <c r="D172" s="83" t="s">
        <v>100</v>
      </c>
      <c r="E172" s="83" t="s">
        <v>496</v>
      </c>
      <c r="F172" s="83" t="s">
        <v>497</v>
      </c>
      <c r="G172" s="83" t="s">
        <v>498</v>
      </c>
      <c r="H172" s="83" t="s">
        <v>155</v>
      </c>
      <c r="I172" s="84" t="s">
        <v>146</v>
      </c>
      <c r="J172" s="84">
        <v>0</v>
      </c>
      <c r="K172" s="84">
        <v>0</v>
      </c>
      <c r="L172" s="84">
        <v>0</v>
      </c>
      <c r="M172" s="84" t="s">
        <v>151</v>
      </c>
      <c r="N172" s="84" t="s">
        <v>146</v>
      </c>
      <c r="O172" s="84" t="s">
        <v>151</v>
      </c>
      <c r="P172" s="84" t="s">
        <v>146</v>
      </c>
      <c r="Q172" s="84" t="s">
        <v>146</v>
      </c>
      <c r="R172" s="83"/>
      <c r="S172" s="83"/>
    </row>
    <row r="173" spans="1:19" hidden="1" x14ac:dyDescent="0.25">
      <c r="A173" t="str">
        <f t="shared" si="4"/>
        <v>LLC_BI__Spread_Statement_Record_Total__cLLC_BI__Hide_Currency_Symbol__c</v>
      </c>
      <c r="B173">
        <f t="shared" si="5"/>
        <v>0</v>
      </c>
      <c r="C173" s="83" t="s">
        <v>99</v>
      </c>
      <c r="D173" s="83" t="s">
        <v>100</v>
      </c>
      <c r="E173" s="83" t="s">
        <v>499</v>
      </c>
      <c r="F173" s="83" t="s">
        <v>500</v>
      </c>
      <c r="G173" s="83" t="s">
        <v>501</v>
      </c>
      <c r="H173" s="83" t="s">
        <v>155</v>
      </c>
      <c r="I173" s="84" t="s">
        <v>146</v>
      </c>
      <c r="J173" s="84">
        <v>0</v>
      </c>
      <c r="K173" s="84">
        <v>0</v>
      </c>
      <c r="L173" s="84">
        <v>0</v>
      </c>
      <c r="M173" s="84" t="s">
        <v>151</v>
      </c>
      <c r="N173" s="84" t="s">
        <v>146</v>
      </c>
      <c r="O173" s="84" t="s">
        <v>151</v>
      </c>
      <c r="P173" s="84" t="s">
        <v>146</v>
      </c>
      <c r="Q173" s="84" t="s">
        <v>146</v>
      </c>
      <c r="R173" s="83"/>
      <c r="S173" s="83"/>
    </row>
    <row r="174" spans="1:19" hidden="1" x14ac:dyDescent="0.25">
      <c r="A174" t="str">
        <f t="shared" si="4"/>
        <v>LLC_BI__Spread_Statement_Record_Total__cLLC_BI__Include_In_Total__c</v>
      </c>
      <c r="B174">
        <f t="shared" si="5"/>
        <v>0</v>
      </c>
      <c r="C174" s="83" t="s">
        <v>99</v>
      </c>
      <c r="D174" s="83" t="s">
        <v>100</v>
      </c>
      <c r="E174" s="83" t="s">
        <v>502</v>
      </c>
      <c r="F174" s="83" t="s">
        <v>503</v>
      </c>
      <c r="G174" s="83" t="s">
        <v>504</v>
      </c>
      <c r="H174" s="83" t="s">
        <v>155</v>
      </c>
      <c r="I174" s="84" t="s">
        <v>146</v>
      </c>
      <c r="J174" s="84">
        <v>0</v>
      </c>
      <c r="K174" s="84">
        <v>0</v>
      </c>
      <c r="L174" s="84">
        <v>0</v>
      </c>
      <c r="M174" s="84" t="s">
        <v>151</v>
      </c>
      <c r="N174" s="84" t="s">
        <v>146</v>
      </c>
      <c r="O174" s="84" t="s">
        <v>151</v>
      </c>
      <c r="P174" s="84" t="s">
        <v>146</v>
      </c>
      <c r="Q174" s="84" t="s">
        <v>146</v>
      </c>
      <c r="R174" s="83"/>
      <c r="S174" s="83"/>
    </row>
    <row r="175" spans="1:19" hidden="1" x14ac:dyDescent="0.25">
      <c r="A175" t="str">
        <f t="shared" si="4"/>
        <v>LLC_BI__Spread_Statement_Record_Total__cLLC_BI__Is_Grand_Total__c</v>
      </c>
      <c r="B175">
        <f t="shared" si="5"/>
        <v>0</v>
      </c>
      <c r="C175" s="83" t="s">
        <v>99</v>
      </c>
      <c r="D175" s="83" t="s">
        <v>100</v>
      </c>
      <c r="E175" s="83" t="s">
        <v>505</v>
      </c>
      <c r="F175" s="83" t="s">
        <v>506</v>
      </c>
      <c r="G175" s="83" t="s">
        <v>507</v>
      </c>
      <c r="H175" s="83" t="s">
        <v>155</v>
      </c>
      <c r="I175" s="84" t="s">
        <v>146</v>
      </c>
      <c r="J175" s="84">
        <v>0</v>
      </c>
      <c r="K175" s="84">
        <v>0</v>
      </c>
      <c r="L175" s="84">
        <v>0</v>
      </c>
      <c r="M175" s="84" t="s">
        <v>151</v>
      </c>
      <c r="N175" s="84" t="s">
        <v>146</v>
      </c>
      <c r="O175" s="84" t="s">
        <v>146</v>
      </c>
      <c r="P175" s="84" t="s">
        <v>146</v>
      </c>
      <c r="Q175" s="84" t="s">
        <v>151</v>
      </c>
      <c r="R175" s="83" t="s">
        <v>508</v>
      </c>
      <c r="S175" s="83"/>
    </row>
    <row r="176" spans="1:19" hidden="1" x14ac:dyDescent="0.25">
      <c r="A176" t="str">
        <f t="shared" si="4"/>
        <v>LLC_BI__Spread_Statement_Record_Total__cLLC_BI__Row_Number__c</v>
      </c>
      <c r="B176" t="str">
        <f t="shared" si="5"/>
        <v>18, 0</v>
      </c>
      <c r="C176" s="83" t="s">
        <v>99</v>
      </c>
      <c r="D176" s="83" t="s">
        <v>100</v>
      </c>
      <c r="E176" s="83" t="s">
        <v>509</v>
      </c>
      <c r="F176" s="83" t="s">
        <v>510</v>
      </c>
      <c r="G176" s="83" t="s">
        <v>511</v>
      </c>
      <c r="H176" s="83" t="s">
        <v>360</v>
      </c>
      <c r="I176" s="84" t="s">
        <v>146</v>
      </c>
      <c r="J176" s="84">
        <v>0</v>
      </c>
      <c r="K176" s="84">
        <v>18</v>
      </c>
      <c r="L176" s="84">
        <v>0</v>
      </c>
      <c r="M176" s="84" t="s">
        <v>151</v>
      </c>
      <c r="N176" s="84" t="s">
        <v>146</v>
      </c>
      <c r="O176" s="84" t="s">
        <v>151</v>
      </c>
      <c r="P176" s="84" t="s">
        <v>146</v>
      </c>
      <c r="Q176" s="84" t="s">
        <v>146</v>
      </c>
      <c r="R176" s="83"/>
      <c r="S176" s="83"/>
    </row>
    <row r="177" spans="1:19" hidden="1" x14ac:dyDescent="0.25">
      <c r="A177" t="str">
        <f t="shared" si="4"/>
        <v>LLC_BI__Spread_Statement_Record_Total__cLLC_BI__Title__c</v>
      </c>
      <c r="B177">
        <f t="shared" si="5"/>
        <v>255</v>
      </c>
      <c r="C177" s="83" t="s">
        <v>99</v>
      </c>
      <c r="D177" s="83" t="s">
        <v>100</v>
      </c>
      <c r="E177" s="83" t="s">
        <v>512</v>
      </c>
      <c r="F177" s="83" t="s">
        <v>513</v>
      </c>
      <c r="G177" s="83" t="s">
        <v>514</v>
      </c>
      <c r="H177" s="83" t="s">
        <v>158</v>
      </c>
      <c r="I177" s="84" t="s">
        <v>146</v>
      </c>
      <c r="J177" s="84">
        <v>255</v>
      </c>
      <c r="K177" s="84">
        <v>0</v>
      </c>
      <c r="L177" s="84">
        <v>0</v>
      </c>
      <c r="M177" s="84" t="s">
        <v>151</v>
      </c>
      <c r="N177" s="84" t="s">
        <v>146</v>
      </c>
      <c r="O177" s="84" t="s">
        <v>151</v>
      </c>
      <c r="P177" s="84" t="s">
        <v>146</v>
      </c>
      <c r="Q177" s="84" t="s">
        <v>146</v>
      </c>
      <c r="R177" s="83"/>
      <c r="S177" s="83"/>
    </row>
    <row r="178" spans="1:19" hidden="1" x14ac:dyDescent="0.25">
      <c r="A178" t="str">
        <f t="shared" si="4"/>
        <v>LLC_BI__Spread_Statement_Record_Total__cLLC_BI__lookupKey__c</v>
      </c>
      <c r="B178">
        <f t="shared" si="5"/>
        <v>255</v>
      </c>
      <c r="C178" s="83" t="s">
        <v>99</v>
      </c>
      <c r="D178" s="83" t="s">
        <v>100</v>
      </c>
      <c r="E178" s="83" t="s">
        <v>515</v>
      </c>
      <c r="F178" s="83" t="s">
        <v>192</v>
      </c>
      <c r="G178" s="83" t="s">
        <v>193</v>
      </c>
      <c r="H178" s="83" t="s">
        <v>158</v>
      </c>
      <c r="I178" s="84" t="s">
        <v>151</v>
      </c>
      <c r="J178" s="84">
        <v>255</v>
      </c>
      <c r="K178" s="84">
        <v>0</v>
      </c>
      <c r="L178" s="84">
        <v>0</v>
      </c>
      <c r="M178" s="84" t="s">
        <v>151</v>
      </c>
      <c r="N178" s="84" t="s">
        <v>151</v>
      </c>
      <c r="O178" s="84" t="s">
        <v>151</v>
      </c>
      <c r="P178" s="84" t="s">
        <v>151</v>
      </c>
      <c r="Q178" s="84" t="s">
        <v>146</v>
      </c>
      <c r="R178" s="83"/>
      <c r="S178" s="83"/>
    </row>
    <row r="179" spans="1:19" hidden="1" x14ac:dyDescent="0.25">
      <c r="A179" t="str">
        <f t="shared" si="4"/>
        <v>LLC_BI__Spread_Statement_Record_Total__cLLC_BI__Group_Type__c</v>
      </c>
      <c r="B179">
        <f t="shared" si="5"/>
        <v>255</v>
      </c>
      <c r="C179" s="83" t="s">
        <v>99</v>
      </c>
      <c r="D179" s="83" t="s">
        <v>100</v>
      </c>
      <c r="E179" s="83" t="s">
        <v>516</v>
      </c>
      <c r="F179" s="83" t="s">
        <v>517</v>
      </c>
      <c r="G179" s="83" t="s">
        <v>518</v>
      </c>
      <c r="H179" s="83" t="s">
        <v>162</v>
      </c>
      <c r="I179" s="84" t="s">
        <v>151</v>
      </c>
      <c r="J179" s="84">
        <v>255</v>
      </c>
      <c r="K179" s="84">
        <v>0</v>
      </c>
      <c r="L179" s="84">
        <v>0</v>
      </c>
      <c r="M179" s="84" t="s">
        <v>151</v>
      </c>
      <c r="N179" s="84" t="s">
        <v>146</v>
      </c>
      <c r="O179" s="84" t="s">
        <v>151</v>
      </c>
      <c r="P179" s="84" t="s">
        <v>146</v>
      </c>
      <c r="Q179" s="84" t="s">
        <v>146</v>
      </c>
      <c r="R179" s="83"/>
      <c r="S179" s="83"/>
    </row>
    <row r="180" spans="1:19" hidden="1" x14ac:dyDescent="0.25">
      <c r="A180" t="str">
        <f t="shared" si="4"/>
        <v>LLC_BI__Spread_Statement_Record_Total__cLLC_BI__Is_Summary_Group__c</v>
      </c>
      <c r="B180">
        <f t="shared" si="5"/>
        <v>0</v>
      </c>
      <c r="C180" s="83" t="s">
        <v>99</v>
      </c>
      <c r="D180" s="83" t="s">
        <v>100</v>
      </c>
      <c r="E180" s="83" t="s">
        <v>519</v>
      </c>
      <c r="F180" s="83" t="s">
        <v>520</v>
      </c>
      <c r="G180" s="83" t="s">
        <v>521</v>
      </c>
      <c r="H180" s="83" t="s">
        <v>155</v>
      </c>
      <c r="I180" s="84" t="s">
        <v>146</v>
      </c>
      <c r="J180" s="84">
        <v>0</v>
      </c>
      <c r="K180" s="84">
        <v>0</v>
      </c>
      <c r="L180" s="84">
        <v>0</v>
      </c>
      <c r="M180" s="84" t="s">
        <v>151</v>
      </c>
      <c r="N180" s="84" t="s">
        <v>146</v>
      </c>
      <c r="O180" s="84" t="s">
        <v>151</v>
      </c>
      <c r="P180" s="84" t="s">
        <v>146</v>
      </c>
      <c r="Q180" s="84" t="s">
        <v>146</v>
      </c>
      <c r="R180" s="83"/>
      <c r="S180" s="83" t="s">
        <v>522</v>
      </c>
    </row>
    <row r="181" spans="1:19" hidden="1" x14ac:dyDescent="0.25">
      <c r="A181" t="str">
        <f t="shared" si="4"/>
        <v>LLC_BI__Spread_Statement_Record_Total__cLLC_BI__Global_Analysis_Type__c</v>
      </c>
      <c r="B181">
        <f t="shared" si="5"/>
        <v>255</v>
      </c>
      <c r="C181" s="83" t="s">
        <v>99</v>
      </c>
      <c r="D181" s="83" t="s">
        <v>100</v>
      </c>
      <c r="E181" s="83" t="s">
        <v>523</v>
      </c>
      <c r="F181" s="83" t="s">
        <v>524</v>
      </c>
      <c r="G181" s="83" t="s">
        <v>525</v>
      </c>
      <c r="H181" s="83" t="s">
        <v>162</v>
      </c>
      <c r="I181" s="84" t="s">
        <v>151</v>
      </c>
      <c r="J181" s="84">
        <v>255</v>
      </c>
      <c r="K181" s="84">
        <v>0</v>
      </c>
      <c r="L181" s="84">
        <v>0</v>
      </c>
      <c r="M181" s="84" t="s">
        <v>151</v>
      </c>
      <c r="N181" s="84" t="s">
        <v>146</v>
      </c>
      <c r="O181" s="84" t="s">
        <v>151</v>
      </c>
      <c r="P181" s="84" t="s">
        <v>146</v>
      </c>
      <c r="Q181" s="84" t="s">
        <v>146</v>
      </c>
      <c r="R181" s="83"/>
      <c r="S181" s="83"/>
    </row>
    <row r="182" spans="1:19" hidden="1" x14ac:dyDescent="0.25">
      <c r="A182" t="str">
        <f t="shared" si="4"/>
        <v>LLC_BI__Spread_Statement_Record_Total__cLLC_BI__Hide_Column_Totals__c</v>
      </c>
      <c r="B182">
        <f t="shared" si="5"/>
        <v>0</v>
      </c>
      <c r="C182" s="83" t="s">
        <v>99</v>
      </c>
      <c r="D182" s="83" t="s">
        <v>100</v>
      </c>
      <c r="E182" s="83" t="s">
        <v>526</v>
      </c>
      <c r="F182" s="83" t="s">
        <v>527</v>
      </c>
      <c r="G182" s="83" t="s">
        <v>528</v>
      </c>
      <c r="H182" s="83" t="s">
        <v>155</v>
      </c>
      <c r="I182" s="84" t="s">
        <v>146</v>
      </c>
      <c r="J182" s="84">
        <v>0</v>
      </c>
      <c r="K182" s="84">
        <v>0</v>
      </c>
      <c r="L182" s="84">
        <v>0</v>
      </c>
      <c r="M182" s="84" t="s">
        <v>151</v>
      </c>
      <c r="N182" s="84" t="s">
        <v>146</v>
      </c>
      <c r="O182" s="84" t="s">
        <v>151</v>
      </c>
      <c r="P182" s="84" t="s">
        <v>146</v>
      </c>
      <c r="Q182" s="84" t="s">
        <v>146</v>
      </c>
      <c r="R182" s="83"/>
      <c r="S182" s="83" t="s">
        <v>529</v>
      </c>
    </row>
    <row r="183" spans="1:19" hidden="1" x14ac:dyDescent="0.25">
      <c r="A183" t="str">
        <f t="shared" si="4"/>
        <v>LLC_BI__Spread_Statement_Record_Total__cLLC_BI__KPI_Type__c</v>
      </c>
      <c r="B183">
        <f t="shared" si="5"/>
        <v>255</v>
      </c>
      <c r="C183" s="83" t="s">
        <v>99</v>
      </c>
      <c r="D183" s="83" t="s">
        <v>100</v>
      </c>
      <c r="E183" s="83" t="s">
        <v>530</v>
      </c>
      <c r="F183" s="83" t="s">
        <v>531</v>
      </c>
      <c r="G183" s="83" t="s">
        <v>532</v>
      </c>
      <c r="H183" s="83" t="s">
        <v>162</v>
      </c>
      <c r="I183" s="84" t="s">
        <v>151</v>
      </c>
      <c r="J183" s="84">
        <v>255</v>
      </c>
      <c r="K183" s="84">
        <v>0</v>
      </c>
      <c r="L183" s="84">
        <v>0</v>
      </c>
      <c r="M183" s="84" t="s">
        <v>151</v>
      </c>
      <c r="N183" s="84" t="s">
        <v>146</v>
      </c>
      <c r="O183" s="84" t="s">
        <v>151</v>
      </c>
      <c r="P183" s="84" t="s">
        <v>146</v>
      </c>
      <c r="Q183" s="84" t="s">
        <v>146</v>
      </c>
      <c r="R183" s="83"/>
      <c r="S183" s="83"/>
    </row>
    <row r="184" spans="1:19" hidden="1" x14ac:dyDescent="0.25">
      <c r="A184" t="str">
        <f t="shared" si="4"/>
        <v>LLC_BI__Spread_Statement_Record_Total__cLLC_BI__Publish_On_Init_Event__c</v>
      </c>
      <c r="B184">
        <f t="shared" si="5"/>
        <v>255</v>
      </c>
      <c r="C184" s="83" t="s">
        <v>99</v>
      </c>
      <c r="D184" s="83" t="s">
        <v>100</v>
      </c>
      <c r="E184" s="83" t="s">
        <v>533</v>
      </c>
      <c r="F184" s="83" t="s">
        <v>534</v>
      </c>
      <c r="G184" s="83" t="s">
        <v>535</v>
      </c>
      <c r="H184" s="83" t="s">
        <v>158</v>
      </c>
      <c r="I184" s="84" t="s">
        <v>151</v>
      </c>
      <c r="J184" s="84">
        <v>255</v>
      </c>
      <c r="K184" s="84">
        <v>0</v>
      </c>
      <c r="L184" s="84">
        <v>0</v>
      </c>
      <c r="M184" s="84" t="s">
        <v>151</v>
      </c>
      <c r="N184" s="84" t="s">
        <v>146</v>
      </c>
      <c r="O184" s="84" t="s">
        <v>151</v>
      </c>
      <c r="P184" s="84" t="s">
        <v>146</v>
      </c>
      <c r="Q184" s="84" t="s">
        <v>146</v>
      </c>
      <c r="R184" s="83"/>
      <c r="S184" s="83" t="s">
        <v>536</v>
      </c>
    </row>
    <row r="185" spans="1:19" hidden="1" x14ac:dyDescent="0.25">
      <c r="A185" t="str">
        <f t="shared" si="4"/>
        <v>LLC_BI__Spread_Statement_Record_Total__cLLC_BI__Publish_On_Update_Event__c</v>
      </c>
      <c r="B185">
        <f t="shared" si="5"/>
        <v>255</v>
      </c>
      <c r="C185" s="83" t="s">
        <v>99</v>
      </c>
      <c r="D185" s="83" t="s">
        <v>100</v>
      </c>
      <c r="E185" s="83" t="s">
        <v>537</v>
      </c>
      <c r="F185" s="83" t="s">
        <v>538</v>
      </c>
      <c r="G185" s="83" t="s">
        <v>539</v>
      </c>
      <c r="H185" s="83" t="s">
        <v>158</v>
      </c>
      <c r="I185" s="84" t="s">
        <v>151</v>
      </c>
      <c r="J185" s="84">
        <v>255</v>
      </c>
      <c r="K185" s="84">
        <v>0</v>
      </c>
      <c r="L185" s="84">
        <v>0</v>
      </c>
      <c r="M185" s="84" t="s">
        <v>151</v>
      </c>
      <c r="N185" s="84" t="s">
        <v>146</v>
      </c>
      <c r="O185" s="84" t="s">
        <v>151</v>
      </c>
      <c r="P185" s="84" t="s">
        <v>146</v>
      </c>
      <c r="Q185" s="84" t="s">
        <v>146</v>
      </c>
      <c r="R185" s="83"/>
      <c r="S185" s="83" t="s">
        <v>540</v>
      </c>
    </row>
    <row r="186" spans="1:19" hidden="1" x14ac:dyDescent="0.25">
      <c r="A186" t="str">
        <f t="shared" si="4"/>
        <v>LLC_BI__Spread_Statement_Record_Total__cLLC_BI__Total_Type__c</v>
      </c>
      <c r="B186">
        <f t="shared" si="5"/>
        <v>255</v>
      </c>
      <c r="C186" s="83" t="s">
        <v>99</v>
      </c>
      <c r="D186" s="83" t="s">
        <v>100</v>
      </c>
      <c r="E186" s="83" t="s">
        <v>541</v>
      </c>
      <c r="F186" s="83" t="s">
        <v>542</v>
      </c>
      <c r="G186" s="83" t="s">
        <v>543</v>
      </c>
      <c r="H186" s="83" t="s">
        <v>162</v>
      </c>
      <c r="I186" s="84" t="s">
        <v>151</v>
      </c>
      <c r="J186" s="84">
        <v>255</v>
      </c>
      <c r="K186" s="84">
        <v>0</v>
      </c>
      <c r="L186" s="84">
        <v>0</v>
      </c>
      <c r="M186" s="84" t="s">
        <v>151</v>
      </c>
      <c r="N186" s="84" t="s">
        <v>146</v>
      </c>
      <c r="O186" s="84" t="s">
        <v>151</v>
      </c>
      <c r="P186" s="84" t="s">
        <v>146</v>
      </c>
      <c r="Q186" s="84" t="s">
        <v>146</v>
      </c>
      <c r="R186" s="83"/>
      <c r="S186" s="83"/>
    </row>
    <row r="187" spans="1:19" hidden="1" x14ac:dyDescent="0.25">
      <c r="A187" t="str">
        <f t="shared" si="4"/>
        <v>LLC_BI__Spread_Statement_Record_Total__cLLC_BI__Show_Math__c</v>
      </c>
      <c r="B187">
        <f t="shared" si="5"/>
        <v>0</v>
      </c>
      <c r="C187" s="83" t="s">
        <v>99</v>
      </c>
      <c r="D187" s="83" t="s">
        <v>100</v>
      </c>
      <c r="E187" s="83" t="s">
        <v>544</v>
      </c>
      <c r="F187" s="83" t="s">
        <v>545</v>
      </c>
      <c r="G187" s="83" t="s">
        <v>546</v>
      </c>
      <c r="H187" s="83" t="s">
        <v>155</v>
      </c>
      <c r="I187" s="84" t="s">
        <v>146</v>
      </c>
      <c r="J187" s="84">
        <v>0</v>
      </c>
      <c r="K187" s="84">
        <v>0</v>
      </c>
      <c r="L187" s="84">
        <v>0</v>
      </c>
      <c r="M187" s="84" t="s">
        <v>151</v>
      </c>
      <c r="N187" s="84" t="s">
        <v>146</v>
      </c>
      <c r="O187" s="84" t="s">
        <v>151</v>
      </c>
      <c r="P187" s="84" t="s">
        <v>146</v>
      </c>
      <c r="Q187" s="84" t="s">
        <v>146</v>
      </c>
      <c r="R187" s="83"/>
      <c r="S187" s="83"/>
    </row>
    <row r="188" spans="1:19" hidden="1" x14ac:dyDescent="0.25">
      <c r="A188" t="str">
        <f t="shared" si="4"/>
        <v>LLC_BI__Spread_Statement_Record_Total__cLLC_BI__Source_Group__c</v>
      </c>
      <c r="B188">
        <f t="shared" si="5"/>
        <v>18</v>
      </c>
      <c r="C188" s="83" t="s">
        <v>99</v>
      </c>
      <c r="D188" s="83" t="s">
        <v>100</v>
      </c>
      <c r="E188" s="83" t="s">
        <v>547</v>
      </c>
      <c r="F188" s="83" t="s">
        <v>548</v>
      </c>
      <c r="G188" s="83" t="s">
        <v>549</v>
      </c>
      <c r="H188" s="83" t="s">
        <v>336</v>
      </c>
      <c r="I188" s="84" t="s">
        <v>151</v>
      </c>
      <c r="J188" s="84">
        <v>18</v>
      </c>
      <c r="K188" s="84">
        <v>0</v>
      </c>
      <c r="L188" s="84">
        <v>0</v>
      </c>
      <c r="M188" s="84" t="s">
        <v>151</v>
      </c>
      <c r="N188" s="84" t="s">
        <v>146</v>
      </c>
      <c r="O188" s="84" t="s">
        <v>151</v>
      </c>
      <c r="P188" s="84" t="s">
        <v>146</v>
      </c>
      <c r="Q188" s="84" t="s">
        <v>146</v>
      </c>
      <c r="R188" s="83"/>
      <c r="S188" s="83"/>
    </row>
    <row r="189" spans="1:19" hidden="1" x14ac:dyDescent="0.25">
      <c r="A189" t="str">
        <f t="shared" si="4"/>
        <v>LLC_BI__Spread_Statement_Record_Total__cLLC_BI__Is_Balance_Check__c</v>
      </c>
      <c r="B189">
        <f t="shared" si="5"/>
        <v>0</v>
      </c>
      <c r="C189" s="83" t="s">
        <v>99</v>
      </c>
      <c r="D189" s="83" t="s">
        <v>100</v>
      </c>
      <c r="E189" s="83" t="s">
        <v>550</v>
      </c>
      <c r="F189" s="83" t="s">
        <v>551</v>
      </c>
      <c r="G189" s="83" t="s">
        <v>552</v>
      </c>
      <c r="H189" s="83" t="s">
        <v>155</v>
      </c>
      <c r="I189" s="84" t="s">
        <v>146</v>
      </c>
      <c r="J189" s="84">
        <v>0</v>
      </c>
      <c r="K189" s="84">
        <v>0</v>
      </c>
      <c r="L189" s="84">
        <v>0</v>
      </c>
      <c r="M189" s="84" t="s">
        <v>151</v>
      </c>
      <c r="N189" s="84" t="s">
        <v>146</v>
      </c>
      <c r="O189" s="84" t="s">
        <v>151</v>
      </c>
      <c r="P189" s="84" t="s">
        <v>146</v>
      </c>
      <c r="Q189" s="84" t="s">
        <v>146</v>
      </c>
      <c r="R189" s="83"/>
      <c r="S189" s="83"/>
    </row>
    <row r="190" spans="1:19" hidden="1" x14ac:dyDescent="0.25">
      <c r="A190" t="str">
        <f t="shared" si="4"/>
        <v>LLC_BI__Spread_Statement_Record_Total__cLLC_BI__Color__c</v>
      </c>
      <c r="B190">
        <f t="shared" si="5"/>
        <v>16</v>
      </c>
      <c r="C190" s="83" t="s">
        <v>99</v>
      </c>
      <c r="D190" s="83" t="s">
        <v>100</v>
      </c>
      <c r="E190" s="83" t="s">
        <v>553</v>
      </c>
      <c r="F190" s="83" t="s">
        <v>554</v>
      </c>
      <c r="G190" s="83" t="s">
        <v>555</v>
      </c>
      <c r="H190" s="83" t="s">
        <v>158</v>
      </c>
      <c r="I190" s="84" t="s">
        <v>151</v>
      </c>
      <c r="J190" s="84">
        <v>16</v>
      </c>
      <c r="K190" s="84">
        <v>0</v>
      </c>
      <c r="L190" s="84">
        <v>0</v>
      </c>
      <c r="M190" s="84" t="s">
        <v>151</v>
      </c>
      <c r="N190" s="84" t="s">
        <v>146</v>
      </c>
      <c r="O190" s="84" t="s">
        <v>151</v>
      </c>
      <c r="P190" s="84" t="s">
        <v>146</v>
      </c>
      <c r="Q190" s="84" t="s">
        <v>146</v>
      </c>
      <c r="R190" s="83"/>
      <c r="S190" s="83" t="s">
        <v>556</v>
      </c>
    </row>
    <row r="191" spans="1:19" x14ac:dyDescent="0.25">
      <c r="A191" t="str">
        <f t="shared" si="4"/>
        <v>LLC_BI__Spread_Statement_Record_Value__cId</v>
      </c>
      <c r="B191">
        <f t="shared" si="5"/>
        <v>18</v>
      </c>
      <c r="C191" s="83" t="s">
        <v>93</v>
      </c>
      <c r="D191" s="83" t="s">
        <v>94</v>
      </c>
      <c r="E191" s="83" t="s">
        <v>557</v>
      </c>
      <c r="F191" s="83" t="s">
        <v>143</v>
      </c>
      <c r="G191" s="83" t="s">
        <v>144</v>
      </c>
      <c r="H191" s="83" t="s">
        <v>145</v>
      </c>
      <c r="I191" s="84" t="s">
        <v>146</v>
      </c>
      <c r="J191" s="84">
        <v>18</v>
      </c>
      <c r="K191" s="84">
        <v>0</v>
      </c>
      <c r="L191" s="84">
        <v>0</v>
      </c>
      <c r="M191" s="84" t="s">
        <v>146</v>
      </c>
      <c r="N191" s="84" t="s">
        <v>146</v>
      </c>
      <c r="O191" s="84" t="s">
        <v>146</v>
      </c>
      <c r="P191" s="84" t="s">
        <v>146</v>
      </c>
      <c r="Q191" s="84" t="s">
        <v>146</v>
      </c>
      <c r="R191" s="83"/>
      <c r="S191" s="83"/>
    </row>
    <row r="192" spans="1:19" x14ac:dyDescent="0.25">
      <c r="A192" t="str">
        <f t="shared" si="4"/>
        <v>LLC_BI__Spread_Statement_Record_Value__cIsDeleted</v>
      </c>
      <c r="B192">
        <f t="shared" si="5"/>
        <v>0</v>
      </c>
      <c r="C192" s="83" t="s">
        <v>93</v>
      </c>
      <c r="D192" s="83" t="s">
        <v>94</v>
      </c>
      <c r="E192" s="83" t="s">
        <v>558</v>
      </c>
      <c r="F192" s="83" t="s">
        <v>153</v>
      </c>
      <c r="G192" s="83" t="s">
        <v>154</v>
      </c>
      <c r="H192" s="83" t="s">
        <v>155</v>
      </c>
      <c r="I192" s="84" t="s">
        <v>146</v>
      </c>
      <c r="J192" s="84">
        <v>0</v>
      </c>
      <c r="K192" s="84">
        <v>0</v>
      </c>
      <c r="L192" s="84">
        <v>0</v>
      </c>
      <c r="M192" s="84" t="s">
        <v>146</v>
      </c>
      <c r="N192" s="84" t="s">
        <v>146</v>
      </c>
      <c r="O192" s="84" t="s">
        <v>146</v>
      </c>
      <c r="P192" s="84" t="s">
        <v>146</v>
      </c>
      <c r="Q192" s="84" t="s">
        <v>146</v>
      </c>
      <c r="R192" s="83"/>
      <c r="S192" s="83"/>
    </row>
    <row r="193" spans="1:19" x14ac:dyDescent="0.25">
      <c r="A193" t="str">
        <f t="shared" si="4"/>
        <v>LLC_BI__Spread_Statement_Record_Value__cName</v>
      </c>
      <c r="B193">
        <f t="shared" si="5"/>
        <v>80</v>
      </c>
      <c r="C193" s="83" t="s">
        <v>93</v>
      </c>
      <c r="D193" s="83" t="s">
        <v>94</v>
      </c>
      <c r="E193" s="83" t="s">
        <v>559</v>
      </c>
      <c r="F193" s="83" t="s">
        <v>28</v>
      </c>
      <c r="G193" s="83" t="s">
        <v>560</v>
      </c>
      <c r="H193" s="83" t="s">
        <v>158</v>
      </c>
      <c r="I193" s="84" t="s">
        <v>146</v>
      </c>
      <c r="J193" s="84">
        <v>80</v>
      </c>
      <c r="K193" s="84">
        <v>0</v>
      </c>
      <c r="L193" s="84">
        <v>0</v>
      </c>
      <c r="M193" s="84" t="s">
        <v>146</v>
      </c>
      <c r="N193" s="84" t="s">
        <v>146</v>
      </c>
      <c r="O193" s="84" t="s">
        <v>146</v>
      </c>
      <c r="P193" s="84" t="s">
        <v>146</v>
      </c>
      <c r="Q193" s="84" t="s">
        <v>146</v>
      </c>
      <c r="R193" s="83"/>
      <c r="S193" s="83"/>
    </row>
    <row r="194" spans="1:19" x14ac:dyDescent="0.25">
      <c r="A194" t="str">
        <f t="shared" ref="A194:A257" si="6">C194&amp;F194</f>
        <v>LLC_BI__Spread_Statement_Record_Value__cCurrencyIsoCode</v>
      </c>
      <c r="B194">
        <f t="shared" ref="B194:B257" si="7">IF(H194="double", K194&amp;", "&amp;L194, J194)</f>
        <v>3</v>
      </c>
      <c r="C194" s="83" t="s">
        <v>93</v>
      </c>
      <c r="D194" s="83" t="s">
        <v>94</v>
      </c>
      <c r="E194" s="83" t="s">
        <v>561</v>
      </c>
      <c r="F194" s="83" t="s">
        <v>160</v>
      </c>
      <c r="G194" s="83" t="s">
        <v>161</v>
      </c>
      <c r="H194" s="83" t="s">
        <v>162</v>
      </c>
      <c r="I194" s="84" t="s">
        <v>151</v>
      </c>
      <c r="J194" s="84">
        <v>3</v>
      </c>
      <c r="K194" s="84">
        <v>0</v>
      </c>
      <c r="L194" s="84">
        <v>0</v>
      </c>
      <c r="M194" s="84" t="s">
        <v>146</v>
      </c>
      <c r="N194" s="84" t="s">
        <v>146</v>
      </c>
      <c r="O194" s="84" t="s">
        <v>151</v>
      </c>
      <c r="P194" s="84" t="s">
        <v>146</v>
      </c>
      <c r="Q194" s="84" t="s">
        <v>146</v>
      </c>
      <c r="R194" s="83"/>
      <c r="S194" s="83"/>
    </row>
    <row r="195" spans="1:19" x14ac:dyDescent="0.25">
      <c r="A195" t="str">
        <f t="shared" si="6"/>
        <v>LLC_BI__Spread_Statement_Record_Value__cCreatedDate</v>
      </c>
      <c r="B195">
        <f t="shared" si="7"/>
        <v>0</v>
      </c>
      <c r="C195" s="83" t="s">
        <v>93</v>
      </c>
      <c r="D195" s="83" t="s">
        <v>94</v>
      </c>
      <c r="E195" s="83" t="s">
        <v>562</v>
      </c>
      <c r="F195" s="83" t="s">
        <v>164</v>
      </c>
      <c r="G195" s="83" t="s">
        <v>165</v>
      </c>
      <c r="H195" s="83" t="s">
        <v>166</v>
      </c>
      <c r="I195" s="84" t="s">
        <v>146</v>
      </c>
      <c r="J195" s="84">
        <v>0</v>
      </c>
      <c r="K195" s="84">
        <v>0</v>
      </c>
      <c r="L195" s="84">
        <v>0</v>
      </c>
      <c r="M195" s="84" t="s">
        <v>146</v>
      </c>
      <c r="N195" s="84" t="s">
        <v>146</v>
      </c>
      <c r="O195" s="84" t="s">
        <v>146</v>
      </c>
      <c r="P195" s="84" t="s">
        <v>146</v>
      </c>
      <c r="Q195" s="84" t="s">
        <v>146</v>
      </c>
      <c r="R195" s="83"/>
      <c r="S195" s="83"/>
    </row>
    <row r="196" spans="1:19" x14ac:dyDescent="0.25">
      <c r="A196" t="str">
        <f t="shared" si="6"/>
        <v>LLC_BI__Spread_Statement_Record_Value__cCreatedById</v>
      </c>
      <c r="B196">
        <f t="shared" si="7"/>
        <v>18</v>
      </c>
      <c r="C196" s="83" t="s">
        <v>93</v>
      </c>
      <c r="D196" s="83" t="s">
        <v>94</v>
      </c>
      <c r="E196" s="83" t="s">
        <v>563</v>
      </c>
      <c r="F196" s="83" t="s">
        <v>168</v>
      </c>
      <c r="G196" s="83" t="s">
        <v>169</v>
      </c>
      <c r="H196" s="83" t="s">
        <v>170</v>
      </c>
      <c r="I196" s="84" t="s">
        <v>146</v>
      </c>
      <c r="J196" s="84">
        <v>18</v>
      </c>
      <c r="K196" s="84">
        <v>0</v>
      </c>
      <c r="L196" s="84">
        <v>0</v>
      </c>
      <c r="M196" s="84" t="s">
        <v>146</v>
      </c>
      <c r="N196" s="84" t="s">
        <v>146</v>
      </c>
      <c r="O196" s="84" t="s">
        <v>146</v>
      </c>
      <c r="P196" s="84" t="s">
        <v>146</v>
      </c>
      <c r="Q196" s="84" t="s">
        <v>146</v>
      </c>
      <c r="R196" s="83"/>
      <c r="S196" s="83"/>
    </row>
    <row r="197" spans="1:19" x14ac:dyDescent="0.25">
      <c r="A197" t="str">
        <f t="shared" si="6"/>
        <v>LLC_BI__Spread_Statement_Record_Value__cLastModifiedDate</v>
      </c>
      <c r="B197">
        <f t="shared" si="7"/>
        <v>0</v>
      </c>
      <c r="C197" s="83" t="s">
        <v>93</v>
      </c>
      <c r="D197" s="83" t="s">
        <v>94</v>
      </c>
      <c r="E197" s="83" t="s">
        <v>564</v>
      </c>
      <c r="F197" s="83" t="s">
        <v>172</v>
      </c>
      <c r="G197" s="83" t="s">
        <v>173</v>
      </c>
      <c r="H197" s="83" t="s">
        <v>166</v>
      </c>
      <c r="I197" s="84" t="s">
        <v>146</v>
      </c>
      <c r="J197" s="84">
        <v>0</v>
      </c>
      <c r="K197" s="84">
        <v>0</v>
      </c>
      <c r="L197" s="84">
        <v>0</v>
      </c>
      <c r="M197" s="84" t="s">
        <v>146</v>
      </c>
      <c r="N197" s="84" t="s">
        <v>146</v>
      </c>
      <c r="O197" s="84" t="s">
        <v>146</v>
      </c>
      <c r="P197" s="84" t="s">
        <v>146</v>
      </c>
      <c r="Q197" s="84" t="s">
        <v>146</v>
      </c>
      <c r="R197" s="83"/>
      <c r="S197" s="83"/>
    </row>
    <row r="198" spans="1:19" x14ac:dyDescent="0.25">
      <c r="A198" t="str">
        <f t="shared" si="6"/>
        <v>LLC_BI__Spread_Statement_Record_Value__cLastModifiedById</v>
      </c>
      <c r="B198">
        <f t="shared" si="7"/>
        <v>18</v>
      </c>
      <c r="C198" s="83" t="s">
        <v>93</v>
      </c>
      <c r="D198" s="83" t="s">
        <v>94</v>
      </c>
      <c r="E198" s="83" t="s">
        <v>565</v>
      </c>
      <c r="F198" s="83" t="s">
        <v>175</v>
      </c>
      <c r="G198" s="83" t="s">
        <v>176</v>
      </c>
      <c r="H198" s="83" t="s">
        <v>170</v>
      </c>
      <c r="I198" s="84" t="s">
        <v>146</v>
      </c>
      <c r="J198" s="84">
        <v>18</v>
      </c>
      <c r="K198" s="84">
        <v>0</v>
      </c>
      <c r="L198" s="84">
        <v>0</v>
      </c>
      <c r="M198" s="84" t="s">
        <v>146</v>
      </c>
      <c r="N198" s="84" t="s">
        <v>146</v>
      </c>
      <c r="O198" s="84" t="s">
        <v>146</v>
      </c>
      <c r="P198" s="84" t="s">
        <v>146</v>
      </c>
      <c r="Q198" s="84" t="s">
        <v>146</v>
      </c>
      <c r="R198" s="83"/>
      <c r="S198" s="83"/>
    </row>
    <row r="199" spans="1:19" x14ac:dyDescent="0.25">
      <c r="A199" t="str">
        <f t="shared" si="6"/>
        <v>LLC_BI__Spread_Statement_Record_Value__cSystemModstamp</v>
      </c>
      <c r="B199">
        <f t="shared" si="7"/>
        <v>0</v>
      </c>
      <c r="C199" s="83" t="s">
        <v>93</v>
      </c>
      <c r="D199" s="83" t="s">
        <v>94</v>
      </c>
      <c r="E199" s="83" t="s">
        <v>566</v>
      </c>
      <c r="F199" s="83" t="s">
        <v>178</v>
      </c>
      <c r="G199" s="83" t="s">
        <v>179</v>
      </c>
      <c r="H199" s="83" t="s">
        <v>166</v>
      </c>
      <c r="I199" s="84" t="s">
        <v>146</v>
      </c>
      <c r="J199" s="84">
        <v>0</v>
      </c>
      <c r="K199" s="84">
        <v>0</v>
      </c>
      <c r="L199" s="84">
        <v>0</v>
      </c>
      <c r="M199" s="84" t="s">
        <v>146</v>
      </c>
      <c r="N199" s="84" t="s">
        <v>146</v>
      </c>
      <c r="O199" s="84" t="s">
        <v>146</v>
      </c>
      <c r="P199" s="84" t="s">
        <v>146</v>
      </c>
      <c r="Q199" s="84" t="s">
        <v>146</v>
      </c>
      <c r="R199" s="83"/>
      <c r="S199" s="83"/>
    </row>
    <row r="200" spans="1:19" x14ac:dyDescent="0.25">
      <c r="A200" t="str">
        <f t="shared" si="6"/>
        <v>LLC_BI__Spread_Statement_Record_Value__cConnectionReceivedId</v>
      </c>
      <c r="B200">
        <f t="shared" si="7"/>
        <v>18</v>
      </c>
      <c r="C200" s="83" t="s">
        <v>93</v>
      </c>
      <c r="D200" s="83" t="s">
        <v>94</v>
      </c>
      <c r="E200" s="83" t="s">
        <v>567</v>
      </c>
      <c r="F200" s="83" t="s">
        <v>181</v>
      </c>
      <c r="G200" s="83" t="s">
        <v>182</v>
      </c>
      <c r="H200" s="83" t="s">
        <v>183</v>
      </c>
      <c r="I200" s="84" t="s">
        <v>151</v>
      </c>
      <c r="J200" s="84">
        <v>18</v>
      </c>
      <c r="K200" s="84">
        <v>0</v>
      </c>
      <c r="L200" s="84">
        <v>0</v>
      </c>
      <c r="M200" s="84" t="s">
        <v>146</v>
      </c>
      <c r="N200" s="84" t="s">
        <v>146</v>
      </c>
      <c r="O200" s="84" t="s">
        <v>146</v>
      </c>
      <c r="P200" s="84" t="s">
        <v>146</v>
      </c>
      <c r="Q200" s="84" t="s">
        <v>146</v>
      </c>
      <c r="R200" s="83"/>
      <c r="S200" s="83"/>
    </row>
    <row r="201" spans="1:19" x14ac:dyDescent="0.25">
      <c r="A201" t="str">
        <f t="shared" si="6"/>
        <v>LLC_BI__Spread_Statement_Record_Value__cConnectionSentId</v>
      </c>
      <c r="B201">
        <f t="shared" si="7"/>
        <v>18</v>
      </c>
      <c r="C201" s="83" t="s">
        <v>93</v>
      </c>
      <c r="D201" s="83" t="s">
        <v>94</v>
      </c>
      <c r="E201" s="83" t="s">
        <v>568</v>
      </c>
      <c r="F201" s="83" t="s">
        <v>185</v>
      </c>
      <c r="G201" s="83" t="s">
        <v>186</v>
      </c>
      <c r="H201" s="83" t="s">
        <v>183</v>
      </c>
      <c r="I201" s="84" t="s">
        <v>151</v>
      </c>
      <c r="J201" s="84">
        <v>18</v>
      </c>
      <c r="K201" s="84">
        <v>0</v>
      </c>
      <c r="L201" s="84">
        <v>0</v>
      </c>
      <c r="M201" s="84" t="s">
        <v>146</v>
      </c>
      <c r="N201" s="84" t="s">
        <v>146</v>
      </c>
      <c r="O201" s="84" t="s">
        <v>146</v>
      </c>
      <c r="P201" s="84" t="s">
        <v>146</v>
      </c>
      <c r="Q201" s="84" t="s">
        <v>146</v>
      </c>
      <c r="R201" s="83"/>
      <c r="S201" s="83"/>
    </row>
    <row r="202" spans="1:19" x14ac:dyDescent="0.25">
      <c r="A202" t="str">
        <f t="shared" si="6"/>
        <v>LLC_BI__Spread_Statement_Record_Value__cLLC_BI__Spread_Statement_Record__c</v>
      </c>
      <c r="B202">
        <f t="shared" si="7"/>
        <v>18</v>
      </c>
      <c r="C202" s="83" t="s">
        <v>93</v>
      </c>
      <c r="D202" s="83" t="s">
        <v>94</v>
      </c>
      <c r="E202" s="83" t="s">
        <v>569</v>
      </c>
      <c r="F202" s="83" t="s">
        <v>90</v>
      </c>
      <c r="G202" s="83" t="s">
        <v>91</v>
      </c>
      <c r="H202" s="83" t="s">
        <v>273</v>
      </c>
      <c r="I202" s="84" t="s">
        <v>146</v>
      </c>
      <c r="J202" s="84">
        <v>18</v>
      </c>
      <c r="K202" s="84">
        <v>0</v>
      </c>
      <c r="L202" s="84">
        <v>0</v>
      </c>
      <c r="M202" s="84" t="s">
        <v>151</v>
      </c>
      <c r="N202" s="84" t="s">
        <v>146</v>
      </c>
      <c r="O202" s="84" t="s">
        <v>146</v>
      </c>
      <c r="P202" s="84" t="s">
        <v>146</v>
      </c>
      <c r="Q202" s="84" t="s">
        <v>146</v>
      </c>
      <c r="R202" s="83"/>
      <c r="S202" s="83"/>
    </row>
    <row r="203" spans="1:19" x14ac:dyDescent="0.25">
      <c r="A203" t="str">
        <f t="shared" si="6"/>
        <v>LLC_BI__Spread_Statement_Record_Value__cLLC_BI__Spread_Statement_Period__c</v>
      </c>
      <c r="B203">
        <f t="shared" si="7"/>
        <v>18</v>
      </c>
      <c r="C203" s="83" t="s">
        <v>93</v>
      </c>
      <c r="D203" s="83" t="s">
        <v>94</v>
      </c>
      <c r="E203" s="83" t="s">
        <v>570</v>
      </c>
      <c r="F203" s="83" t="s">
        <v>87</v>
      </c>
      <c r="G203" s="83" t="s">
        <v>88</v>
      </c>
      <c r="H203" s="83" t="s">
        <v>253</v>
      </c>
      <c r="I203" s="84" t="s">
        <v>146</v>
      </c>
      <c r="J203" s="84">
        <v>18</v>
      </c>
      <c r="K203" s="84">
        <v>0</v>
      </c>
      <c r="L203" s="84">
        <v>0</v>
      </c>
      <c r="M203" s="84" t="s">
        <v>151</v>
      </c>
      <c r="N203" s="84" t="s">
        <v>146</v>
      </c>
      <c r="O203" s="84" t="s">
        <v>146</v>
      </c>
      <c r="P203" s="84" t="s">
        <v>146</v>
      </c>
      <c r="Q203" s="84" t="s">
        <v>146</v>
      </c>
      <c r="R203" s="83"/>
      <c r="S203" s="83"/>
    </row>
    <row r="204" spans="1:19" x14ac:dyDescent="0.25">
      <c r="A204" t="str">
        <f t="shared" si="6"/>
        <v>LLC_BI__Spread_Statement_Record_Value__cLLC_BI__Is_Linked__c</v>
      </c>
      <c r="B204">
        <f t="shared" si="7"/>
        <v>0</v>
      </c>
      <c r="C204" s="83" t="s">
        <v>93</v>
      </c>
      <c r="D204" s="83" t="s">
        <v>94</v>
      </c>
      <c r="E204" s="83" t="s">
        <v>571</v>
      </c>
      <c r="F204" s="83" t="s">
        <v>572</v>
      </c>
      <c r="G204" s="83" t="s">
        <v>573</v>
      </c>
      <c r="H204" s="83" t="s">
        <v>155</v>
      </c>
      <c r="I204" s="84" t="s">
        <v>146</v>
      </c>
      <c r="J204" s="84">
        <v>0</v>
      </c>
      <c r="K204" s="84">
        <v>0</v>
      </c>
      <c r="L204" s="84">
        <v>0</v>
      </c>
      <c r="M204" s="84" t="s">
        <v>151</v>
      </c>
      <c r="N204" s="84" t="s">
        <v>146</v>
      </c>
      <c r="O204" s="84" t="s">
        <v>146</v>
      </c>
      <c r="P204" s="84" t="s">
        <v>146</v>
      </c>
      <c r="Q204" s="84" t="s">
        <v>151</v>
      </c>
      <c r="R204" s="83" t="s">
        <v>574</v>
      </c>
      <c r="S204" s="83"/>
    </row>
    <row r="205" spans="1:19" x14ac:dyDescent="0.25">
      <c r="A205" t="str">
        <f t="shared" si="6"/>
        <v>LLC_BI__Spread_Statement_Record_Value__cLLC_BI__Value__c</v>
      </c>
      <c r="B205">
        <f t="shared" si="7"/>
        <v>0</v>
      </c>
      <c r="C205" s="83" t="s">
        <v>93</v>
      </c>
      <c r="D205" s="83" t="s">
        <v>94</v>
      </c>
      <c r="E205" s="83" t="s">
        <v>575</v>
      </c>
      <c r="F205" s="83" t="s">
        <v>277</v>
      </c>
      <c r="G205" s="83" t="s">
        <v>278</v>
      </c>
      <c r="H205" s="83" t="s">
        <v>217</v>
      </c>
      <c r="I205" s="84" t="s">
        <v>151</v>
      </c>
      <c r="J205" s="84">
        <v>0</v>
      </c>
      <c r="K205" s="84">
        <v>18</v>
      </c>
      <c r="L205" s="84">
        <v>2</v>
      </c>
      <c r="M205" s="84" t="s">
        <v>151</v>
      </c>
      <c r="N205" s="84" t="s">
        <v>146</v>
      </c>
      <c r="O205" s="84" t="s">
        <v>151</v>
      </c>
      <c r="P205" s="84" t="s">
        <v>146</v>
      </c>
      <c r="Q205" s="84" t="s">
        <v>146</v>
      </c>
      <c r="R205" s="83"/>
      <c r="S205" s="83"/>
    </row>
    <row r="206" spans="1:19" x14ac:dyDescent="0.25">
      <c r="A206" t="str">
        <f t="shared" si="6"/>
        <v>LLC_BI__Spread_Statement_Record_Value__cLLC_BI__lookupKey__c</v>
      </c>
      <c r="B206">
        <f t="shared" si="7"/>
        <v>255</v>
      </c>
      <c r="C206" s="83" t="s">
        <v>93</v>
      </c>
      <c r="D206" s="83" t="s">
        <v>94</v>
      </c>
      <c r="E206" s="83" t="s">
        <v>576</v>
      </c>
      <c r="F206" s="83" t="s">
        <v>192</v>
      </c>
      <c r="G206" s="83" t="s">
        <v>193</v>
      </c>
      <c r="H206" s="83" t="s">
        <v>158</v>
      </c>
      <c r="I206" s="84" t="s">
        <v>146</v>
      </c>
      <c r="J206" s="84">
        <v>255</v>
      </c>
      <c r="K206" s="84">
        <v>0</v>
      </c>
      <c r="L206" s="84">
        <v>0</v>
      </c>
      <c r="M206" s="84" t="s">
        <v>151</v>
      </c>
      <c r="N206" s="84" t="s">
        <v>151</v>
      </c>
      <c r="O206" s="84" t="s">
        <v>151</v>
      </c>
      <c r="P206" s="84" t="s">
        <v>151</v>
      </c>
      <c r="Q206" s="84" t="s">
        <v>146</v>
      </c>
      <c r="R206" s="83"/>
      <c r="S206" s="83"/>
    </row>
    <row r="207" spans="1:19" x14ac:dyDescent="0.25">
      <c r="A207" t="str">
        <f t="shared" si="6"/>
        <v>LLC_BI__Spread_Statement_Record_Value__cLLC_BI__Formula__c</v>
      </c>
      <c r="B207">
        <f t="shared" si="7"/>
        <v>255</v>
      </c>
      <c r="C207" s="83" t="s">
        <v>93</v>
      </c>
      <c r="D207" s="83" t="s">
        <v>94</v>
      </c>
      <c r="E207" s="83" t="s">
        <v>577</v>
      </c>
      <c r="F207" s="83" t="s">
        <v>578</v>
      </c>
      <c r="G207" s="83" t="s">
        <v>579</v>
      </c>
      <c r="H207" s="83" t="s">
        <v>158</v>
      </c>
      <c r="I207" s="84" t="s">
        <v>151</v>
      </c>
      <c r="J207" s="84">
        <v>255</v>
      </c>
      <c r="K207" s="84">
        <v>0</v>
      </c>
      <c r="L207" s="84">
        <v>0</v>
      </c>
      <c r="M207" s="84" t="s">
        <v>151</v>
      </c>
      <c r="N207" s="84" t="s">
        <v>146</v>
      </c>
      <c r="O207" s="84" t="s">
        <v>151</v>
      </c>
      <c r="P207" s="84" t="s">
        <v>146</v>
      </c>
      <c r="Q207" s="84" t="s">
        <v>146</v>
      </c>
      <c r="R207" s="83"/>
      <c r="S207" s="83"/>
    </row>
    <row r="208" spans="1:19" hidden="1" x14ac:dyDescent="0.25">
      <c r="A208" t="str">
        <f t="shared" si="6"/>
        <v>LLC_BI__Spread_Statement_Record__cId</v>
      </c>
      <c r="B208">
        <f t="shared" si="7"/>
        <v>18</v>
      </c>
      <c r="C208" s="83" t="s">
        <v>90</v>
      </c>
      <c r="D208" s="83" t="s">
        <v>91</v>
      </c>
      <c r="E208" s="83" t="s">
        <v>580</v>
      </c>
      <c r="F208" s="83" t="s">
        <v>143</v>
      </c>
      <c r="G208" s="83" t="s">
        <v>144</v>
      </c>
      <c r="H208" s="83" t="s">
        <v>145</v>
      </c>
      <c r="I208" s="84" t="s">
        <v>146</v>
      </c>
      <c r="J208" s="84">
        <v>18</v>
      </c>
      <c r="K208" s="84">
        <v>0</v>
      </c>
      <c r="L208" s="84">
        <v>0</v>
      </c>
      <c r="M208" s="84" t="s">
        <v>146</v>
      </c>
      <c r="N208" s="84" t="s">
        <v>146</v>
      </c>
      <c r="O208" s="84" t="s">
        <v>146</v>
      </c>
      <c r="P208" s="84" t="s">
        <v>146</v>
      </c>
      <c r="Q208" s="84" t="s">
        <v>146</v>
      </c>
      <c r="R208" s="83"/>
      <c r="S208" s="83"/>
    </row>
    <row r="209" spans="1:19" hidden="1" x14ac:dyDescent="0.25">
      <c r="A209" t="str">
        <f t="shared" si="6"/>
        <v>LLC_BI__Spread_Statement_Record__cIsDeleted</v>
      </c>
      <c r="B209">
        <f t="shared" si="7"/>
        <v>0</v>
      </c>
      <c r="C209" s="83" t="s">
        <v>90</v>
      </c>
      <c r="D209" s="83" t="s">
        <v>91</v>
      </c>
      <c r="E209" s="83" t="s">
        <v>581</v>
      </c>
      <c r="F209" s="83" t="s">
        <v>153</v>
      </c>
      <c r="G209" s="83" t="s">
        <v>154</v>
      </c>
      <c r="H209" s="83" t="s">
        <v>155</v>
      </c>
      <c r="I209" s="84" t="s">
        <v>146</v>
      </c>
      <c r="J209" s="84">
        <v>0</v>
      </c>
      <c r="K209" s="84">
        <v>0</v>
      </c>
      <c r="L209" s="84">
        <v>0</v>
      </c>
      <c r="M209" s="84" t="s">
        <v>146</v>
      </c>
      <c r="N209" s="84" t="s">
        <v>146</v>
      </c>
      <c r="O209" s="84" t="s">
        <v>146</v>
      </c>
      <c r="P209" s="84" t="s">
        <v>146</v>
      </c>
      <c r="Q209" s="84" t="s">
        <v>146</v>
      </c>
      <c r="R209" s="83"/>
      <c r="S209" s="83"/>
    </row>
    <row r="210" spans="1:19" hidden="1" x14ac:dyDescent="0.25">
      <c r="A210" t="str">
        <f t="shared" si="6"/>
        <v>LLC_BI__Spread_Statement_Record__cName</v>
      </c>
      <c r="B210">
        <f t="shared" si="7"/>
        <v>80</v>
      </c>
      <c r="C210" s="83" t="s">
        <v>90</v>
      </c>
      <c r="D210" s="83" t="s">
        <v>91</v>
      </c>
      <c r="E210" s="83" t="s">
        <v>582</v>
      </c>
      <c r="F210" s="83" t="s">
        <v>28</v>
      </c>
      <c r="G210" s="83" t="s">
        <v>583</v>
      </c>
      <c r="H210" s="83" t="s">
        <v>158</v>
      </c>
      <c r="I210" s="84" t="s">
        <v>151</v>
      </c>
      <c r="J210" s="84">
        <v>80</v>
      </c>
      <c r="K210" s="84">
        <v>0</v>
      </c>
      <c r="L210" s="84">
        <v>0</v>
      </c>
      <c r="M210" s="84" t="s">
        <v>146</v>
      </c>
      <c r="N210" s="84" t="s">
        <v>146</v>
      </c>
      <c r="O210" s="84" t="s">
        <v>151</v>
      </c>
      <c r="P210" s="84" t="s">
        <v>146</v>
      </c>
      <c r="Q210" s="84" t="s">
        <v>146</v>
      </c>
      <c r="R210" s="83"/>
      <c r="S210" s="83"/>
    </row>
    <row r="211" spans="1:19" hidden="1" x14ac:dyDescent="0.25">
      <c r="A211" t="str">
        <f t="shared" si="6"/>
        <v>LLC_BI__Spread_Statement_Record__cCurrencyIsoCode</v>
      </c>
      <c r="B211">
        <f t="shared" si="7"/>
        <v>3</v>
      </c>
      <c r="C211" s="83" t="s">
        <v>90</v>
      </c>
      <c r="D211" s="83" t="s">
        <v>91</v>
      </c>
      <c r="E211" s="83" t="s">
        <v>584</v>
      </c>
      <c r="F211" s="83" t="s">
        <v>160</v>
      </c>
      <c r="G211" s="83" t="s">
        <v>161</v>
      </c>
      <c r="H211" s="83" t="s">
        <v>162</v>
      </c>
      <c r="I211" s="84" t="s">
        <v>151</v>
      </c>
      <c r="J211" s="84">
        <v>3</v>
      </c>
      <c r="K211" s="84">
        <v>0</v>
      </c>
      <c r="L211" s="84">
        <v>0</v>
      </c>
      <c r="M211" s="84" t="s">
        <v>146</v>
      </c>
      <c r="N211" s="84" t="s">
        <v>146</v>
      </c>
      <c r="O211" s="84" t="s">
        <v>151</v>
      </c>
      <c r="P211" s="84" t="s">
        <v>146</v>
      </c>
      <c r="Q211" s="84" t="s">
        <v>146</v>
      </c>
      <c r="R211" s="83"/>
      <c r="S211" s="83"/>
    </row>
    <row r="212" spans="1:19" hidden="1" x14ac:dyDescent="0.25">
      <c r="A212" t="str">
        <f t="shared" si="6"/>
        <v>LLC_BI__Spread_Statement_Record__cCreatedDate</v>
      </c>
      <c r="B212">
        <f t="shared" si="7"/>
        <v>0</v>
      </c>
      <c r="C212" s="83" t="s">
        <v>90</v>
      </c>
      <c r="D212" s="83" t="s">
        <v>91</v>
      </c>
      <c r="E212" s="83" t="s">
        <v>585</v>
      </c>
      <c r="F212" s="83" t="s">
        <v>164</v>
      </c>
      <c r="G212" s="83" t="s">
        <v>165</v>
      </c>
      <c r="H212" s="83" t="s">
        <v>166</v>
      </c>
      <c r="I212" s="84" t="s">
        <v>146</v>
      </c>
      <c r="J212" s="84">
        <v>0</v>
      </c>
      <c r="K212" s="84">
        <v>0</v>
      </c>
      <c r="L212" s="84">
        <v>0</v>
      </c>
      <c r="M212" s="84" t="s">
        <v>146</v>
      </c>
      <c r="N212" s="84" t="s">
        <v>146</v>
      </c>
      <c r="O212" s="84" t="s">
        <v>146</v>
      </c>
      <c r="P212" s="84" t="s">
        <v>146</v>
      </c>
      <c r="Q212" s="84" t="s">
        <v>146</v>
      </c>
      <c r="R212" s="83"/>
      <c r="S212" s="83"/>
    </row>
    <row r="213" spans="1:19" hidden="1" x14ac:dyDescent="0.25">
      <c r="A213" t="str">
        <f t="shared" si="6"/>
        <v>LLC_BI__Spread_Statement_Record__cCreatedById</v>
      </c>
      <c r="B213">
        <f t="shared" si="7"/>
        <v>18</v>
      </c>
      <c r="C213" s="83" t="s">
        <v>90</v>
      </c>
      <c r="D213" s="83" t="s">
        <v>91</v>
      </c>
      <c r="E213" s="83" t="s">
        <v>586</v>
      </c>
      <c r="F213" s="83" t="s">
        <v>168</v>
      </c>
      <c r="G213" s="83" t="s">
        <v>169</v>
      </c>
      <c r="H213" s="83" t="s">
        <v>170</v>
      </c>
      <c r="I213" s="84" t="s">
        <v>146</v>
      </c>
      <c r="J213" s="84">
        <v>18</v>
      </c>
      <c r="K213" s="84">
        <v>0</v>
      </c>
      <c r="L213" s="84">
        <v>0</v>
      </c>
      <c r="M213" s="84" t="s">
        <v>146</v>
      </c>
      <c r="N213" s="84" t="s">
        <v>146</v>
      </c>
      <c r="O213" s="84" t="s">
        <v>146</v>
      </c>
      <c r="P213" s="84" t="s">
        <v>146</v>
      </c>
      <c r="Q213" s="84" t="s">
        <v>146</v>
      </c>
      <c r="R213" s="83"/>
      <c r="S213" s="83"/>
    </row>
    <row r="214" spans="1:19" hidden="1" x14ac:dyDescent="0.25">
      <c r="A214" t="str">
        <f t="shared" si="6"/>
        <v>LLC_BI__Spread_Statement_Record__cLastModifiedDate</v>
      </c>
      <c r="B214">
        <f t="shared" si="7"/>
        <v>0</v>
      </c>
      <c r="C214" s="83" t="s">
        <v>90</v>
      </c>
      <c r="D214" s="83" t="s">
        <v>91</v>
      </c>
      <c r="E214" s="83" t="s">
        <v>587</v>
      </c>
      <c r="F214" s="83" t="s">
        <v>172</v>
      </c>
      <c r="G214" s="83" t="s">
        <v>173</v>
      </c>
      <c r="H214" s="83" t="s">
        <v>166</v>
      </c>
      <c r="I214" s="84" t="s">
        <v>146</v>
      </c>
      <c r="J214" s="84">
        <v>0</v>
      </c>
      <c r="K214" s="84">
        <v>0</v>
      </c>
      <c r="L214" s="84">
        <v>0</v>
      </c>
      <c r="M214" s="84" t="s">
        <v>146</v>
      </c>
      <c r="N214" s="84" t="s">
        <v>146</v>
      </c>
      <c r="O214" s="84" t="s">
        <v>146</v>
      </c>
      <c r="P214" s="84" t="s">
        <v>146</v>
      </c>
      <c r="Q214" s="84" t="s">
        <v>146</v>
      </c>
      <c r="R214" s="83"/>
      <c r="S214" s="83"/>
    </row>
    <row r="215" spans="1:19" hidden="1" x14ac:dyDescent="0.25">
      <c r="A215" t="str">
        <f t="shared" si="6"/>
        <v>LLC_BI__Spread_Statement_Record__cLastModifiedById</v>
      </c>
      <c r="B215">
        <f t="shared" si="7"/>
        <v>18</v>
      </c>
      <c r="C215" s="83" t="s">
        <v>90</v>
      </c>
      <c r="D215" s="83" t="s">
        <v>91</v>
      </c>
      <c r="E215" s="83" t="s">
        <v>588</v>
      </c>
      <c r="F215" s="83" t="s">
        <v>175</v>
      </c>
      <c r="G215" s="83" t="s">
        <v>176</v>
      </c>
      <c r="H215" s="83" t="s">
        <v>170</v>
      </c>
      <c r="I215" s="84" t="s">
        <v>146</v>
      </c>
      <c r="J215" s="84">
        <v>18</v>
      </c>
      <c r="K215" s="84">
        <v>0</v>
      </c>
      <c r="L215" s="84">
        <v>0</v>
      </c>
      <c r="M215" s="84" t="s">
        <v>146</v>
      </c>
      <c r="N215" s="84" t="s">
        <v>146</v>
      </c>
      <c r="O215" s="84" t="s">
        <v>146</v>
      </c>
      <c r="P215" s="84" t="s">
        <v>146</v>
      </c>
      <c r="Q215" s="84" t="s">
        <v>146</v>
      </c>
      <c r="R215" s="83"/>
      <c r="S215" s="83"/>
    </row>
    <row r="216" spans="1:19" hidden="1" x14ac:dyDescent="0.25">
      <c r="A216" t="str">
        <f t="shared" si="6"/>
        <v>LLC_BI__Spread_Statement_Record__cSystemModstamp</v>
      </c>
      <c r="B216">
        <f t="shared" si="7"/>
        <v>0</v>
      </c>
      <c r="C216" s="83" t="s">
        <v>90</v>
      </c>
      <c r="D216" s="83" t="s">
        <v>91</v>
      </c>
      <c r="E216" s="83" t="s">
        <v>589</v>
      </c>
      <c r="F216" s="83" t="s">
        <v>178</v>
      </c>
      <c r="G216" s="83" t="s">
        <v>179</v>
      </c>
      <c r="H216" s="83" t="s">
        <v>166</v>
      </c>
      <c r="I216" s="84" t="s">
        <v>146</v>
      </c>
      <c r="J216" s="84">
        <v>0</v>
      </c>
      <c r="K216" s="84">
        <v>0</v>
      </c>
      <c r="L216" s="84">
        <v>0</v>
      </c>
      <c r="M216" s="84" t="s">
        <v>146</v>
      </c>
      <c r="N216" s="84" t="s">
        <v>146</v>
      </c>
      <c r="O216" s="84" t="s">
        <v>146</v>
      </c>
      <c r="P216" s="84" t="s">
        <v>146</v>
      </c>
      <c r="Q216" s="84" t="s">
        <v>146</v>
      </c>
      <c r="R216" s="83"/>
      <c r="S216" s="83"/>
    </row>
    <row r="217" spans="1:19" hidden="1" x14ac:dyDescent="0.25">
      <c r="A217" t="str">
        <f t="shared" si="6"/>
        <v>LLC_BI__Spread_Statement_Record__cConnectionReceivedId</v>
      </c>
      <c r="B217">
        <f t="shared" si="7"/>
        <v>18</v>
      </c>
      <c r="C217" s="83" t="s">
        <v>90</v>
      </c>
      <c r="D217" s="83" t="s">
        <v>91</v>
      </c>
      <c r="E217" s="83" t="s">
        <v>590</v>
      </c>
      <c r="F217" s="83" t="s">
        <v>181</v>
      </c>
      <c r="G217" s="83" t="s">
        <v>182</v>
      </c>
      <c r="H217" s="83" t="s">
        <v>183</v>
      </c>
      <c r="I217" s="84" t="s">
        <v>151</v>
      </c>
      <c r="J217" s="84">
        <v>18</v>
      </c>
      <c r="K217" s="84">
        <v>0</v>
      </c>
      <c r="L217" s="84">
        <v>0</v>
      </c>
      <c r="M217" s="84" t="s">
        <v>146</v>
      </c>
      <c r="N217" s="84" t="s">
        <v>146</v>
      </c>
      <c r="O217" s="84" t="s">
        <v>146</v>
      </c>
      <c r="P217" s="84" t="s">
        <v>146</v>
      </c>
      <c r="Q217" s="84" t="s">
        <v>146</v>
      </c>
      <c r="R217" s="83"/>
      <c r="S217" s="83"/>
    </row>
    <row r="218" spans="1:19" hidden="1" x14ac:dyDescent="0.25">
      <c r="A218" t="str">
        <f t="shared" si="6"/>
        <v>LLC_BI__Spread_Statement_Record__cConnectionSentId</v>
      </c>
      <c r="B218">
        <f t="shared" si="7"/>
        <v>18</v>
      </c>
      <c r="C218" s="83" t="s">
        <v>90</v>
      </c>
      <c r="D218" s="83" t="s">
        <v>91</v>
      </c>
      <c r="E218" s="83" t="s">
        <v>591</v>
      </c>
      <c r="F218" s="83" t="s">
        <v>185</v>
      </c>
      <c r="G218" s="83" t="s">
        <v>186</v>
      </c>
      <c r="H218" s="83" t="s">
        <v>183</v>
      </c>
      <c r="I218" s="84" t="s">
        <v>151</v>
      </c>
      <c r="J218" s="84">
        <v>18</v>
      </c>
      <c r="K218" s="84">
        <v>0</v>
      </c>
      <c r="L218" s="84">
        <v>0</v>
      </c>
      <c r="M218" s="84" t="s">
        <v>146</v>
      </c>
      <c r="N218" s="84" t="s">
        <v>146</v>
      </c>
      <c r="O218" s="84" t="s">
        <v>146</v>
      </c>
      <c r="P218" s="84" t="s">
        <v>146</v>
      </c>
      <c r="Q218" s="84" t="s">
        <v>146</v>
      </c>
      <c r="R218" s="83"/>
      <c r="S218" s="83"/>
    </row>
    <row r="219" spans="1:19" hidden="1" x14ac:dyDescent="0.25">
      <c r="A219" t="str">
        <f t="shared" si="6"/>
        <v>LLC_BI__Spread_Statement_Record__cLLC_BI__Spread_Statement_Type__c</v>
      </c>
      <c r="B219">
        <f t="shared" si="7"/>
        <v>18</v>
      </c>
      <c r="C219" s="83" t="s">
        <v>90</v>
      </c>
      <c r="D219" s="83" t="s">
        <v>91</v>
      </c>
      <c r="E219" s="83" t="s">
        <v>592</v>
      </c>
      <c r="F219" s="83" t="s">
        <v>96</v>
      </c>
      <c r="G219" s="83" t="s">
        <v>352</v>
      </c>
      <c r="H219" s="83" t="s">
        <v>353</v>
      </c>
      <c r="I219" s="84" t="s">
        <v>146</v>
      </c>
      <c r="J219" s="84">
        <v>18</v>
      </c>
      <c r="K219" s="84">
        <v>0</v>
      </c>
      <c r="L219" s="84">
        <v>0</v>
      </c>
      <c r="M219" s="84" t="s">
        <v>151</v>
      </c>
      <c r="N219" s="84" t="s">
        <v>146</v>
      </c>
      <c r="O219" s="84" t="s">
        <v>146</v>
      </c>
      <c r="P219" s="84" t="s">
        <v>146</v>
      </c>
      <c r="Q219" s="84" t="s">
        <v>146</v>
      </c>
      <c r="R219" s="83"/>
      <c r="S219" s="83"/>
    </row>
    <row r="220" spans="1:19" hidden="1" x14ac:dyDescent="0.25">
      <c r="A220" t="str">
        <f t="shared" si="6"/>
        <v>LLC_BI__Spread_Statement_Record__cLLC_BI__Debit__c</v>
      </c>
      <c r="B220">
        <f t="shared" si="7"/>
        <v>0</v>
      </c>
      <c r="C220" s="83" t="s">
        <v>90</v>
      </c>
      <c r="D220" s="83" t="s">
        <v>91</v>
      </c>
      <c r="E220" s="83" t="s">
        <v>593</v>
      </c>
      <c r="F220" s="83" t="s">
        <v>494</v>
      </c>
      <c r="G220" s="83" t="s">
        <v>495</v>
      </c>
      <c r="H220" s="83" t="s">
        <v>155</v>
      </c>
      <c r="I220" s="84" t="s">
        <v>146</v>
      </c>
      <c r="J220" s="84">
        <v>0</v>
      </c>
      <c r="K220" s="84">
        <v>0</v>
      </c>
      <c r="L220" s="84">
        <v>0</v>
      </c>
      <c r="M220" s="84" t="s">
        <v>151</v>
      </c>
      <c r="N220" s="84" t="s">
        <v>146</v>
      </c>
      <c r="O220" s="84" t="s">
        <v>151</v>
      </c>
      <c r="P220" s="84" t="s">
        <v>146</v>
      </c>
      <c r="Q220" s="84" t="s">
        <v>146</v>
      </c>
      <c r="R220" s="83"/>
      <c r="S220" s="83"/>
    </row>
    <row r="221" spans="1:19" hidden="1" x14ac:dyDescent="0.25">
      <c r="A221" t="str">
        <f t="shared" si="6"/>
        <v>LLC_BI__Spread_Statement_Record__cLLC_BI__Include_In_Total__c</v>
      </c>
      <c r="B221">
        <f t="shared" si="7"/>
        <v>0</v>
      </c>
      <c r="C221" s="83" t="s">
        <v>90</v>
      </c>
      <c r="D221" s="83" t="s">
        <v>91</v>
      </c>
      <c r="E221" s="83" t="s">
        <v>594</v>
      </c>
      <c r="F221" s="83" t="s">
        <v>503</v>
      </c>
      <c r="G221" s="83" t="s">
        <v>504</v>
      </c>
      <c r="H221" s="83" t="s">
        <v>155</v>
      </c>
      <c r="I221" s="84" t="s">
        <v>146</v>
      </c>
      <c r="J221" s="84">
        <v>0</v>
      </c>
      <c r="K221" s="84">
        <v>0</v>
      </c>
      <c r="L221" s="84">
        <v>0</v>
      </c>
      <c r="M221" s="84" t="s">
        <v>151</v>
      </c>
      <c r="N221" s="84" t="s">
        <v>146</v>
      </c>
      <c r="O221" s="84" t="s">
        <v>151</v>
      </c>
      <c r="P221" s="84" t="s">
        <v>146</v>
      </c>
      <c r="Q221" s="84" t="s">
        <v>146</v>
      </c>
      <c r="R221" s="83"/>
      <c r="S221" s="83"/>
    </row>
    <row r="222" spans="1:19" hidden="1" x14ac:dyDescent="0.25">
      <c r="A222" t="str">
        <f t="shared" si="6"/>
        <v>LLC_BI__Spread_Statement_Record__cLLC_BI__Is_Linked__c</v>
      </c>
      <c r="B222">
        <f t="shared" si="7"/>
        <v>0</v>
      </c>
      <c r="C222" s="83" t="s">
        <v>90</v>
      </c>
      <c r="D222" s="83" t="s">
        <v>91</v>
      </c>
      <c r="E222" s="83" t="s">
        <v>595</v>
      </c>
      <c r="F222" s="83" t="s">
        <v>572</v>
      </c>
      <c r="G222" s="83" t="s">
        <v>573</v>
      </c>
      <c r="H222" s="83" t="s">
        <v>155</v>
      </c>
      <c r="I222" s="84" t="s">
        <v>146</v>
      </c>
      <c r="J222" s="84">
        <v>0</v>
      </c>
      <c r="K222" s="84">
        <v>0</v>
      </c>
      <c r="L222" s="84">
        <v>0</v>
      </c>
      <c r="M222" s="84" t="s">
        <v>151</v>
      </c>
      <c r="N222" s="84" t="s">
        <v>146</v>
      </c>
      <c r="O222" s="84" t="s">
        <v>146</v>
      </c>
      <c r="P222" s="84" t="s">
        <v>146</v>
      </c>
      <c r="Q222" s="84" t="s">
        <v>151</v>
      </c>
      <c r="R222" s="83" t="s">
        <v>596</v>
      </c>
      <c r="S222" s="83"/>
    </row>
    <row r="223" spans="1:19" hidden="1" x14ac:dyDescent="0.25">
      <c r="A223" t="str">
        <f t="shared" si="6"/>
        <v>LLC_BI__Spread_Statement_Record__cLLC_BI__Linked_Spread_Statement_Record__c</v>
      </c>
      <c r="B223">
        <f t="shared" si="7"/>
        <v>18</v>
      </c>
      <c r="C223" s="83" t="s">
        <v>90</v>
      </c>
      <c r="D223" s="83" t="s">
        <v>91</v>
      </c>
      <c r="E223" s="83" t="s">
        <v>597</v>
      </c>
      <c r="F223" s="83" t="s">
        <v>598</v>
      </c>
      <c r="G223" s="83" t="s">
        <v>599</v>
      </c>
      <c r="H223" s="83" t="s">
        <v>273</v>
      </c>
      <c r="I223" s="84" t="s">
        <v>151</v>
      </c>
      <c r="J223" s="84">
        <v>18</v>
      </c>
      <c r="K223" s="84">
        <v>0</v>
      </c>
      <c r="L223" s="84">
        <v>0</v>
      </c>
      <c r="M223" s="84" t="s">
        <v>151</v>
      </c>
      <c r="N223" s="84" t="s">
        <v>146</v>
      </c>
      <c r="O223" s="84" t="s">
        <v>151</v>
      </c>
      <c r="P223" s="84" t="s">
        <v>146</v>
      </c>
      <c r="Q223" s="84" t="s">
        <v>146</v>
      </c>
      <c r="R223" s="83"/>
      <c r="S223" s="83"/>
    </row>
    <row r="224" spans="1:19" hidden="1" x14ac:dyDescent="0.25">
      <c r="A224" t="str">
        <f t="shared" si="6"/>
        <v>LLC_BI__Spread_Statement_Record__cLLC_BI__Linked_Spread_Statement_Total_Group__c</v>
      </c>
      <c r="B224">
        <f t="shared" si="7"/>
        <v>18</v>
      </c>
      <c r="C224" s="83" t="s">
        <v>90</v>
      </c>
      <c r="D224" s="83" t="s">
        <v>91</v>
      </c>
      <c r="E224" s="83" t="s">
        <v>600</v>
      </c>
      <c r="F224" s="83" t="s">
        <v>601</v>
      </c>
      <c r="G224" s="83" t="s">
        <v>602</v>
      </c>
      <c r="H224" s="83" t="s">
        <v>336</v>
      </c>
      <c r="I224" s="84" t="s">
        <v>151</v>
      </c>
      <c r="J224" s="84">
        <v>18</v>
      </c>
      <c r="K224" s="84">
        <v>0</v>
      </c>
      <c r="L224" s="84">
        <v>0</v>
      </c>
      <c r="M224" s="84" t="s">
        <v>151</v>
      </c>
      <c r="N224" s="84" t="s">
        <v>146</v>
      </c>
      <c r="O224" s="84" t="s">
        <v>151</v>
      </c>
      <c r="P224" s="84" t="s">
        <v>146</v>
      </c>
      <c r="Q224" s="84" t="s">
        <v>146</v>
      </c>
      <c r="R224" s="83"/>
      <c r="S224" s="83"/>
    </row>
    <row r="225" spans="1:19" hidden="1" x14ac:dyDescent="0.25">
      <c r="A225" t="str">
        <f t="shared" si="6"/>
        <v>LLC_BI__Spread_Statement_Record__cLLC_BI__Operation_Add__c</v>
      </c>
      <c r="B225">
        <f t="shared" si="7"/>
        <v>0</v>
      </c>
      <c r="C225" s="83" t="s">
        <v>90</v>
      </c>
      <c r="D225" s="83" t="s">
        <v>91</v>
      </c>
      <c r="E225" s="83" t="s">
        <v>603</v>
      </c>
      <c r="F225" s="83" t="s">
        <v>604</v>
      </c>
      <c r="G225" s="83" t="s">
        <v>605</v>
      </c>
      <c r="H225" s="83" t="s">
        <v>155</v>
      </c>
      <c r="I225" s="84" t="s">
        <v>146</v>
      </c>
      <c r="J225" s="84">
        <v>0</v>
      </c>
      <c r="K225" s="84">
        <v>0</v>
      </c>
      <c r="L225" s="84">
        <v>0</v>
      </c>
      <c r="M225" s="84" t="s">
        <v>151</v>
      </c>
      <c r="N225" s="84" t="s">
        <v>146</v>
      </c>
      <c r="O225" s="84" t="s">
        <v>146</v>
      </c>
      <c r="P225" s="84" t="s">
        <v>146</v>
      </c>
      <c r="Q225" s="84" t="s">
        <v>151</v>
      </c>
      <c r="R225" s="83" t="s">
        <v>606</v>
      </c>
      <c r="S225" s="83"/>
    </row>
    <row r="226" spans="1:19" hidden="1" x14ac:dyDescent="0.25">
      <c r="A226" t="str">
        <f t="shared" si="6"/>
        <v>LLC_BI__Spread_Statement_Record__cLLC_BI__Operation_Divide__c</v>
      </c>
      <c r="B226">
        <f t="shared" si="7"/>
        <v>0</v>
      </c>
      <c r="C226" s="83" t="s">
        <v>90</v>
      </c>
      <c r="D226" s="83" t="s">
        <v>91</v>
      </c>
      <c r="E226" s="83" t="s">
        <v>607</v>
      </c>
      <c r="F226" s="83" t="s">
        <v>608</v>
      </c>
      <c r="G226" s="83" t="s">
        <v>609</v>
      </c>
      <c r="H226" s="83" t="s">
        <v>155</v>
      </c>
      <c r="I226" s="84" t="s">
        <v>146</v>
      </c>
      <c r="J226" s="84">
        <v>0</v>
      </c>
      <c r="K226" s="84">
        <v>0</v>
      </c>
      <c r="L226" s="84">
        <v>0</v>
      </c>
      <c r="M226" s="84" t="s">
        <v>151</v>
      </c>
      <c r="N226" s="84" t="s">
        <v>146</v>
      </c>
      <c r="O226" s="84" t="s">
        <v>146</v>
      </c>
      <c r="P226" s="84" t="s">
        <v>146</v>
      </c>
      <c r="Q226" s="84" t="s">
        <v>151</v>
      </c>
      <c r="R226" s="83" t="s">
        <v>610</v>
      </c>
      <c r="S226" s="83"/>
    </row>
    <row r="227" spans="1:19" hidden="1" x14ac:dyDescent="0.25">
      <c r="A227" t="str">
        <f t="shared" si="6"/>
        <v>LLC_BI__Spread_Statement_Record__cLLC_BI__Operation_Multiply__c</v>
      </c>
      <c r="B227">
        <f t="shared" si="7"/>
        <v>0</v>
      </c>
      <c r="C227" s="83" t="s">
        <v>90</v>
      </c>
      <c r="D227" s="83" t="s">
        <v>91</v>
      </c>
      <c r="E227" s="83" t="s">
        <v>611</v>
      </c>
      <c r="F227" s="83" t="s">
        <v>612</v>
      </c>
      <c r="G227" s="83" t="s">
        <v>613</v>
      </c>
      <c r="H227" s="83" t="s">
        <v>155</v>
      </c>
      <c r="I227" s="84" t="s">
        <v>146</v>
      </c>
      <c r="J227" s="84">
        <v>0</v>
      </c>
      <c r="K227" s="84">
        <v>0</v>
      </c>
      <c r="L227" s="84">
        <v>0</v>
      </c>
      <c r="M227" s="84" t="s">
        <v>151</v>
      </c>
      <c r="N227" s="84" t="s">
        <v>146</v>
      </c>
      <c r="O227" s="84" t="s">
        <v>146</v>
      </c>
      <c r="P227" s="84" t="s">
        <v>146</v>
      </c>
      <c r="Q227" s="84" t="s">
        <v>151</v>
      </c>
      <c r="R227" s="83" t="s">
        <v>614</v>
      </c>
      <c r="S227" s="83"/>
    </row>
    <row r="228" spans="1:19" hidden="1" x14ac:dyDescent="0.25">
      <c r="A228" t="str">
        <f t="shared" si="6"/>
        <v>LLC_BI__Spread_Statement_Record__cLLC_BI__Operation_Subtract__c</v>
      </c>
      <c r="B228">
        <f t="shared" si="7"/>
        <v>0</v>
      </c>
      <c r="C228" s="83" t="s">
        <v>90</v>
      </c>
      <c r="D228" s="83" t="s">
        <v>91</v>
      </c>
      <c r="E228" s="83" t="s">
        <v>615</v>
      </c>
      <c r="F228" s="83" t="s">
        <v>616</v>
      </c>
      <c r="G228" s="83" t="s">
        <v>617</v>
      </c>
      <c r="H228" s="83" t="s">
        <v>155</v>
      </c>
      <c r="I228" s="84" t="s">
        <v>146</v>
      </c>
      <c r="J228" s="84">
        <v>0</v>
      </c>
      <c r="K228" s="84">
        <v>0</v>
      </c>
      <c r="L228" s="84">
        <v>0</v>
      </c>
      <c r="M228" s="84" t="s">
        <v>151</v>
      </c>
      <c r="N228" s="84" t="s">
        <v>146</v>
      </c>
      <c r="O228" s="84" t="s">
        <v>146</v>
      </c>
      <c r="P228" s="84" t="s">
        <v>146</v>
      </c>
      <c r="Q228" s="84" t="s">
        <v>151</v>
      </c>
      <c r="R228" s="83" t="s">
        <v>618</v>
      </c>
      <c r="S228" s="83"/>
    </row>
    <row r="229" spans="1:19" hidden="1" x14ac:dyDescent="0.25">
      <c r="A229" t="str">
        <f t="shared" si="6"/>
        <v>LLC_BI__Spread_Statement_Record__cLLC_BI__Operation__c</v>
      </c>
      <c r="B229">
        <f t="shared" si="7"/>
        <v>255</v>
      </c>
      <c r="C229" s="83" t="s">
        <v>90</v>
      </c>
      <c r="D229" s="83" t="s">
        <v>91</v>
      </c>
      <c r="E229" s="83" t="s">
        <v>619</v>
      </c>
      <c r="F229" s="83" t="s">
        <v>620</v>
      </c>
      <c r="G229" s="83" t="s">
        <v>621</v>
      </c>
      <c r="H229" s="83" t="s">
        <v>162</v>
      </c>
      <c r="I229" s="84" t="s">
        <v>151</v>
      </c>
      <c r="J229" s="84">
        <v>255</v>
      </c>
      <c r="K229" s="84">
        <v>0</v>
      </c>
      <c r="L229" s="84">
        <v>0</v>
      </c>
      <c r="M229" s="84" t="s">
        <v>151</v>
      </c>
      <c r="N229" s="84" t="s">
        <v>146</v>
      </c>
      <c r="O229" s="84" t="s">
        <v>151</v>
      </c>
      <c r="P229" s="84" t="s">
        <v>146</v>
      </c>
      <c r="Q229" s="84" t="s">
        <v>146</v>
      </c>
      <c r="R229" s="83"/>
      <c r="S229" s="83"/>
    </row>
    <row r="230" spans="1:19" hidden="1" x14ac:dyDescent="0.25">
      <c r="A230" t="str">
        <f t="shared" si="6"/>
        <v>LLC_BI__Spread_Statement_Record__cLLC_BI__Period_Over_Period_Change__c</v>
      </c>
      <c r="B230">
        <f t="shared" si="7"/>
        <v>0</v>
      </c>
      <c r="C230" s="83" t="s">
        <v>90</v>
      </c>
      <c r="D230" s="83" t="s">
        <v>91</v>
      </c>
      <c r="E230" s="83" t="s">
        <v>622</v>
      </c>
      <c r="F230" s="83" t="s">
        <v>623</v>
      </c>
      <c r="G230" s="83" t="s">
        <v>624</v>
      </c>
      <c r="H230" s="83" t="s">
        <v>155</v>
      </c>
      <c r="I230" s="84" t="s">
        <v>146</v>
      </c>
      <c r="J230" s="84">
        <v>0</v>
      </c>
      <c r="K230" s="84">
        <v>0</v>
      </c>
      <c r="L230" s="84">
        <v>0</v>
      </c>
      <c r="M230" s="84" t="s">
        <v>151</v>
      </c>
      <c r="N230" s="84" t="s">
        <v>146</v>
      </c>
      <c r="O230" s="84" t="s">
        <v>151</v>
      </c>
      <c r="P230" s="84" t="s">
        <v>146</v>
      </c>
      <c r="Q230" s="84" t="s">
        <v>146</v>
      </c>
      <c r="R230" s="83"/>
      <c r="S230" s="83" t="s">
        <v>625</v>
      </c>
    </row>
    <row r="231" spans="1:19" hidden="1" x14ac:dyDescent="0.25">
      <c r="A231" t="str">
        <f t="shared" si="6"/>
        <v>LLC_BI__Spread_Statement_Record__cLLC_BI__Row_Number__c</v>
      </c>
      <c r="B231" t="str">
        <f t="shared" si="7"/>
        <v>18, 0</v>
      </c>
      <c r="C231" s="83" t="s">
        <v>90</v>
      </c>
      <c r="D231" s="83" t="s">
        <v>91</v>
      </c>
      <c r="E231" s="83" t="s">
        <v>626</v>
      </c>
      <c r="F231" s="83" t="s">
        <v>510</v>
      </c>
      <c r="G231" s="83" t="s">
        <v>511</v>
      </c>
      <c r="H231" s="83" t="s">
        <v>360</v>
      </c>
      <c r="I231" s="84" t="s">
        <v>146</v>
      </c>
      <c r="J231" s="84">
        <v>0</v>
      </c>
      <c r="K231" s="84">
        <v>18</v>
      </c>
      <c r="L231" s="84">
        <v>0</v>
      </c>
      <c r="M231" s="84" t="s">
        <v>151</v>
      </c>
      <c r="N231" s="84" t="s">
        <v>146</v>
      </c>
      <c r="O231" s="84" t="s">
        <v>151</v>
      </c>
      <c r="P231" s="84" t="s">
        <v>146</v>
      </c>
      <c r="Q231" s="84" t="s">
        <v>146</v>
      </c>
      <c r="R231" s="83"/>
      <c r="S231" s="83"/>
    </row>
    <row r="232" spans="1:19" hidden="1" x14ac:dyDescent="0.25">
      <c r="A232" t="str">
        <f t="shared" si="6"/>
        <v>LLC_BI__Spread_Statement_Record__cLLC_BI__Spread_Statement_Record_Total__c</v>
      </c>
      <c r="B232">
        <f t="shared" si="7"/>
        <v>18</v>
      </c>
      <c r="C232" s="83" t="s">
        <v>90</v>
      </c>
      <c r="D232" s="83" t="s">
        <v>91</v>
      </c>
      <c r="E232" s="83" t="s">
        <v>627</v>
      </c>
      <c r="F232" s="83" t="s">
        <v>99</v>
      </c>
      <c r="G232" s="83" t="s">
        <v>628</v>
      </c>
      <c r="H232" s="83" t="s">
        <v>336</v>
      </c>
      <c r="I232" s="84" t="s">
        <v>151</v>
      </c>
      <c r="J232" s="84">
        <v>18</v>
      </c>
      <c r="K232" s="84">
        <v>0</v>
      </c>
      <c r="L232" s="84">
        <v>0</v>
      </c>
      <c r="M232" s="84" t="s">
        <v>151</v>
      </c>
      <c r="N232" s="84" t="s">
        <v>146</v>
      </c>
      <c r="O232" s="84" t="s">
        <v>151</v>
      </c>
      <c r="P232" s="84" t="s">
        <v>146</v>
      </c>
      <c r="Q232" s="84" t="s">
        <v>146</v>
      </c>
      <c r="R232" s="83"/>
      <c r="S232" s="83"/>
    </row>
    <row r="233" spans="1:19" hidden="1" x14ac:dyDescent="0.25">
      <c r="A233" t="str">
        <f t="shared" si="6"/>
        <v>LLC_BI__Spread_Statement_Record__cLLC_BI__lookupKey__c</v>
      </c>
      <c r="B233">
        <f t="shared" si="7"/>
        <v>255</v>
      </c>
      <c r="C233" s="83" t="s">
        <v>90</v>
      </c>
      <c r="D233" s="83" t="s">
        <v>91</v>
      </c>
      <c r="E233" s="83" t="s">
        <v>629</v>
      </c>
      <c r="F233" s="83" t="s">
        <v>192</v>
      </c>
      <c r="G233" s="83" t="s">
        <v>193</v>
      </c>
      <c r="H233" s="83" t="s">
        <v>158</v>
      </c>
      <c r="I233" s="84" t="s">
        <v>151</v>
      </c>
      <c r="J233" s="84">
        <v>255</v>
      </c>
      <c r="K233" s="84">
        <v>0</v>
      </c>
      <c r="L233" s="84">
        <v>0</v>
      </c>
      <c r="M233" s="84" t="s">
        <v>151</v>
      </c>
      <c r="N233" s="84" t="s">
        <v>151</v>
      </c>
      <c r="O233" s="84" t="s">
        <v>151</v>
      </c>
      <c r="P233" s="84" t="s">
        <v>151</v>
      </c>
      <c r="Q233" s="84" t="s">
        <v>146</v>
      </c>
      <c r="R233" s="83"/>
      <c r="S233" s="83"/>
    </row>
    <row r="234" spans="1:19" hidden="1" x14ac:dyDescent="0.25">
      <c r="A234" t="str">
        <f t="shared" si="6"/>
        <v>LLC_BI__Spread_Statement_Record__cLLC_BI__Record_Type__c</v>
      </c>
      <c r="B234">
        <f t="shared" si="7"/>
        <v>255</v>
      </c>
      <c r="C234" s="83" t="s">
        <v>90</v>
      </c>
      <c r="D234" s="83" t="s">
        <v>91</v>
      </c>
      <c r="E234" s="83" t="s">
        <v>630</v>
      </c>
      <c r="F234" s="83" t="s">
        <v>631</v>
      </c>
      <c r="G234" s="83" t="s">
        <v>632</v>
      </c>
      <c r="H234" s="83" t="s">
        <v>162</v>
      </c>
      <c r="I234" s="84" t="s">
        <v>151</v>
      </c>
      <c r="J234" s="84">
        <v>255</v>
      </c>
      <c r="K234" s="84">
        <v>0</v>
      </c>
      <c r="L234" s="84">
        <v>0</v>
      </c>
      <c r="M234" s="84" t="s">
        <v>151</v>
      </c>
      <c r="N234" s="84" t="s">
        <v>146</v>
      </c>
      <c r="O234" s="84" t="s">
        <v>151</v>
      </c>
      <c r="P234" s="84" t="s">
        <v>146</v>
      </c>
      <c r="Q234" s="84" t="s">
        <v>146</v>
      </c>
      <c r="R234" s="83"/>
      <c r="S234" s="83"/>
    </row>
    <row r="235" spans="1:19" hidden="1" x14ac:dyDescent="0.25">
      <c r="A235" t="str">
        <f t="shared" si="6"/>
        <v>LLC_BI__Spread_Statement_Record__cLLC_BI__Prior_Fiscal_Year__c</v>
      </c>
      <c r="B235">
        <f t="shared" si="7"/>
        <v>0</v>
      </c>
      <c r="C235" s="83" t="s">
        <v>90</v>
      </c>
      <c r="D235" s="83" t="s">
        <v>91</v>
      </c>
      <c r="E235" s="83" t="s">
        <v>633</v>
      </c>
      <c r="F235" s="83" t="s">
        <v>634</v>
      </c>
      <c r="G235" s="83" t="s">
        <v>635</v>
      </c>
      <c r="H235" s="83" t="s">
        <v>155</v>
      </c>
      <c r="I235" s="84" t="s">
        <v>146</v>
      </c>
      <c r="J235" s="84">
        <v>0</v>
      </c>
      <c r="K235" s="84">
        <v>0</v>
      </c>
      <c r="L235" s="84">
        <v>0</v>
      </c>
      <c r="M235" s="84" t="s">
        <v>151</v>
      </c>
      <c r="N235" s="84" t="s">
        <v>146</v>
      </c>
      <c r="O235" s="84" t="s">
        <v>151</v>
      </c>
      <c r="P235" s="84" t="s">
        <v>146</v>
      </c>
      <c r="Q235" s="84" t="s">
        <v>146</v>
      </c>
      <c r="R235" s="83"/>
      <c r="S235" s="83"/>
    </row>
    <row r="236" spans="1:19" hidden="1" x14ac:dyDescent="0.25">
      <c r="A236" t="str">
        <f t="shared" si="6"/>
        <v>LLC_BI__Spread_Statement_Record__cLLC_BI__Display_Type__c</v>
      </c>
      <c r="B236">
        <f t="shared" si="7"/>
        <v>255</v>
      </c>
      <c r="C236" s="83" t="s">
        <v>90</v>
      </c>
      <c r="D236" s="83" t="s">
        <v>91</v>
      </c>
      <c r="E236" s="83" t="s">
        <v>636</v>
      </c>
      <c r="F236" s="83" t="s">
        <v>637</v>
      </c>
      <c r="G236" s="83" t="s">
        <v>638</v>
      </c>
      <c r="H236" s="83" t="s">
        <v>162</v>
      </c>
      <c r="I236" s="84" t="s">
        <v>151</v>
      </c>
      <c r="J236" s="84">
        <v>255</v>
      </c>
      <c r="K236" s="84">
        <v>0</v>
      </c>
      <c r="L236" s="84">
        <v>0</v>
      </c>
      <c r="M236" s="84" t="s">
        <v>151</v>
      </c>
      <c r="N236" s="84" t="s">
        <v>146</v>
      </c>
      <c r="O236" s="84" t="s">
        <v>151</v>
      </c>
      <c r="P236" s="84" t="s">
        <v>146</v>
      </c>
      <c r="Q236" s="84" t="s">
        <v>146</v>
      </c>
      <c r="R236" s="83"/>
      <c r="S236" s="83"/>
    </row>
    <row r="237" spans="1:19" hidden="1" x14ac:dyDescent="0.25">
      <c r="A237" t="str">
        <f t="shared" si="6"/>
        <v>LLC_BI__Spread_Statement_Record__cLLC_BI__KPI_Type__c</v>
      </c>
      <c r="B237">
        <f t="shared" si="7"/>
        <v>255</v>
      </c>
      <c r="C237" s="83" t="s">
        <v>90</v>
      </c>
      <c r="D237" s="83" t="s">
        <v>91</v>
      </c>
      <c r="E237" s="83" t="s">
        <v>639</v>
      </c>
      <c r="F237" s="83" t="s">
        <v>531</v>
      </c>
      <c r="G237" s="83" t="s">
        <v>532</v>
      </c>
      <c r="H237" s="83" t="s">
        <v>162</v>
      </c>
      <c r="I237" s="84" t="s">
        <v>151</v>
      </c>
      <c r="J237" s="84">
        <v>255</v>
      </c>
      <c r="K237" s="84">
        <v>0</v>
      </c>
      <c r="L237" s="84">
        <v>0</v>
      </c>
      <c r="M237" s="84" t="s">
        <v>151</v>
      </c>
      <c r="N237" s="84" t="s">
        <v>146</v>
      </c>
      <c r="O237" s="84" t="s">
        <v>151</v>
      </c>
      <c r="P237" s="84" t="s">
        <v>146</v>
      </c>
      <c r="Q237" s="84" t="s">
        <v>146</v>
      </c>
      <c r="R237" s="83"/>
      <c r="S237" s="83"/>
    </row>
    <row r="238" spans="1:19" hidden="1" x14ac:dyDescent="0.25">
      <c r="A238" t="str">
        <f t="shared" si="6"/>
        <v>LLC_BI__Spread_Statement_Record__cLLC_BI__Period_Over_Prior_Fiscal_Year__c</v>
      </c>
      <c r="B238">
        <f t="shared" si="7"/>
        <v>0</v>
      </c>
      <c r="C238" s="83" t="s">
        <v>90</v>
      </c>
      <c r="D238" s="83" t="s">
        <v>91</v>
      </c>
      <c r="E238" s="83" t="s">
        <v>640</v>
      </c>
      <c r="F238" s="83" t="s">
        <v>641</v>
      </c>
      <c r="G238" s="83" t="s">
        <v>642</v>
      </c>
      <c r="H238" s="83" t="s">
        <v>155</v>
      </c>
      <c r="I238" s="84" t="s">
        <v>146</v>
      </c>
      <c r="J238" s="84">
        <v>0</v>
      </c>
      <c r="K238" s="84">
        <v>0</v>
      </c>
      <c r="L238" s="84">
        <v>0</v>
      </c>
      <c r="M238" s="84" t="s">
        <v>151</v>
      </c>
      <c r="N238" s="84" t="s">
        <v>146</v>
      </c>
      <c r="O238" s="84" t="s">
        <v>151</v>
      </c>
      <c r="P238" s="84" t="s">
        <v>146</v>
      </c>
      <c r="Q238" s="84" t="s">
        <v>146</v>
      </c>
      <c r="R238" s="83"/>
      <c r="S238" s="83" t="s">
        <v>643</v>
      </c>
    </row>
    <row r="239" spans="1:19" hidden="1" x14ac:dyDescent="0.25">
      <c r="A239" t="str">
        <f t="shared" si="6"/>
        <v>LLC_BI__Spread_Statement_Record__cLLC_BI__Formula__c</v>
      </c>
      <c r="B239">
        <f t="shared" si="7"/>
        <v>255</v>
      </c>
      <c r="C239" s="83" t="s">
        <v>90</v>
      </c>
      <c r="D239" s="83" t="s">
        <v>91</v>
      </c>
      <c r="E239" s="83" t="s">
        <v>644</v>
      </c>
      <c r="F239" s="83" t="s">
        <v>578</v>
      </c>
      <c r="G239" s="83" t="s">
        <v>645</v>
      </c>
      <c r="H239" s="83" t="s">
        <v>158</v>
      </c>
      <c r="I239" s="84" t="s">
        <v>151</v>
      </c>
      <c r="J239" s="84">
        <v>255</v>
      </c>
      <c r="K239" s="84">
        <v>0</v>
      </c>
      <c r="L239" s="84">
        <v>0</v>
      </c>
      <c r="M239" s="84" t="s">
        <v>151</v>
      </c>
      <c r="N239" s="84" t="s">
        <v>146</v>
      </c>
      <c r="O239" s="84" t="s">
        <v>151</v>
      </c>
      <c r="P239" s="84" t="s">
        <v>146</v>
      </c>
      <c r="Q239" s="84" t="s">
        <v>146</v>
      </c>
      <c r="R239" s="83"/>
      <c r="S239" s="83"/>
    </row>
    <row r="240" spans="1:19" hidden="1" x14ac:dyDescent="0.25">
      <c r="A240" t="str">
        <f t="shared" si="6"/>
        <v>LLC_BI__Spread_Statement_Record__cLLC_BI__Source_Row__c</v>
      </c>
      <c r="B240">
        <f t="shared" si="7"/>
        <v>18</v>
      </c>
      <c r="C240" s="83" t="s">
        <v>90</v>
      </c>
      <c r="D240" s="83" t="s">
        <v>91</v>
      </c>
      <c r="E240" s="83" t="s">
        <v>646</v>
      </c>
      <c r="F240" s="83" t="s">
        <v>647</v>
      </c>
      <c r="G240" s="83" t="s">
        <v>648</v>
      </c>
      <c r="H240" s="83" t="s">
        <v>273</v>
      </c>
      <c r="I240" s="84" t="s">
        <v>151</v>
      </c>
      <c r="J240" s="84">
        <v>18</v>
      </c>
      <c r="K240" s="84">
        <v>0</v>
      </c>
      <c r="L240" s="84">
        <v>0</v>
      </c>
      <c r="M240" s="84" t="s">
        <v>151</v>
      </c>
      <c r="N240" s="84" t="s">
        <v>146</v>
      </c>
      <c r="O240" s="84" t="s">
        <v>151</v>
      </c>
      <c r="P240" s="84" t="s">
        <v>146</v>
      </c>
      <c r="Q240" s="84" t="s">
        <v>146</v>
      </c>
      <c r="R240" s="83"/>
      <c r="S240" s="83"/>
    </row>
    <row r="241" spans="1:19" hidden="1" x14ac:dyDescent="0.25">
      <c r="A241" t="str">
        <f t="shared" si="6"/>
        <v>LLC_BI__Spread_Statement_Record__cLLC_BI__Cloned_Source_Row__c</v>
      </c>
      <c r="B241">
        <f t="shared" si="7"/>
        <v>18</v>
      </c>
      <c r="C241" s="83" t="s">
        <v>90</v>
      </c>
      <c r="D241" s="83" t="s">
        <v>91</v>
      </c>
      <c r="E241" s="83" t="s">
        <v>649</v>
      </c>
      <c r="F241" s="83" t="s">
        <v>650</v>
      </c>
      <c r="G241" s="83" t="s">
        <v>651</v>
      </c>
      <c r="H241" s="83" t="s">
        <v>273</v>
      </c>
      <c r="I241" s="84" t="s">
        <v>151</v>
      </c>
      <c r="J241" s="84">
        <v>18</v>
      </c>
      <c r="K241" s="84">
        <v>0</v>
      </c>
      <c r="L241" s="84">
        <v>0</v>
      </c>
      <c r="M241" s="84" t="s">
        <v>151</v>
      </c>
      <c r="N241" s="84" t="s">
        <v>146</v>
      </c>
      <c r="O241" s="84" t="s">
        <v>151</v>
      </c>
      <c r="P241" s="84" t="s">
        <v>146</v>
      </c>
      <c r="Q241" s="84" t="s">
        <v>146</v>
      </c>
      <c r="R241" s="83"/>
      <c r="S241" s="83"/>
    </row>
    <row r="242" spans="1:19" hidden="1" x14ac:dyDescent="0.25">
      <c r="A242" t="str">
        <f t="shared" si="6"/>
        <v>LLC_BI__Spread_Statement_Record__cLLC_BI__Formula_Long_Text__c</v>
      </c>
      <c r="B242">
        <f t="shared" si="7"/>
        <v>32768</v>
      </c>
      <c r="C242" s="83" t="s">
        <v>90</v>
      </c>
      <c r="D242" s="83" t="s">
        <v>91</v>
      </c>
      <c r="E242" s="83" t="s">
        <v>652</v>
      </c>
      <c r="F242" s="83" t="s">
        <v>653</v>
      </c>
      <c r="G242" s="83" t="s">
        <v>579</v>
      </c>
      <c r="H242" s="83" t="s">
        <v>242</v>
      </c>
      <c r="I242" s="84" t="s">
        <v>151</v>
      </c>
      <c r="J242" s="84">
        <v>32768</v>
      </c>
      <c r="K242" s="84">
        <v>0</v>
      </c>
      <c r="L242" s="84">
        <v>0</v>
      </c>
      <c r="M242" s="84" t="s">
        <v>151</v>
      </c>
      <c r="N242" s="84" t="s">
        <v>146</v>
      </c>
      <c r="O242" s="84" t="s">
        <v>151</v>
      </c>
      <c r="P242" s="84" t="s">
        <v>146</v>
      </c>
      <c r="Q242" s="84" t="s">
        <v>146</v>
      </c>
      <c r="R242" s="83"/>
      <c r="S242" s="83"/>
    </row>
    <row r="243" spans="1:19" hidden="1" x14ac:dyDescent="0.25">
      <c r="A243" t="str">
        <f t="shared" si="6"/>
        <v>LLC_BI__Spread_Statement_Record__cLLC_BI__Associated_Parent_Record__c</v>
      </c>
      <c r="B243">
        <f t="shared" si="7"/>
        <v>18</v>
      </c>
      <c r="C243" s="83" t="s">
        <v>90</v>
      </c>
      <c r="D243" s="83" t="s">
        <v>91</v>
      </c>
      <c r="E243" s="83" t="s">
        <v>654</v>
      </c>
      <c r="F243" s="83" t="s">
        <v>655</v>
      </c>
      <c r="G243" s="83" t="s">
        <v>656</v>
      </c>
      <c r="H243" s="83" t="s">
        <v>273</v>
      </c>
      <c r="I243" s="84" t="s">
        <v>151</v>
      </c>
      <c r="J243" s="84">
        <v>18</v>
      </c>
      <c r="K243" s="84">
        <v>0</v>
      </c>
      <c r="L243" s="84">
        <v>0</v>
      </c>
      <c r="M243" s="84" t="s">
        <v>151</v>
      </c>
      <c r="N243" s="84" t="s">
        <v>146</v>
      </c>
      <c r="O243" s="84" t="s">
        <v>151</v>
      </c>
      <c r="P243" s="84" t="s">
        <v>146</v>
      </c>
      <c r="Q243" s="84" t="s">
        <v>146</v>
      </c>
      <c r="R243" s="83"/>
      <c r="S243" s="83"/>
    </row>
    <row r="244" spans="1:19" hidden="1" x14ac:dyDescent="0.25">
      <c r="A244" t="str">
        <f t="shared" si="6"/>
        <v>LLC_BI__Spread_Statement_Type__cId</v>
      </c>
      <c r="B244">
        <f t="shared" si="7"/>
        <v>18</v>
      </c>
      <c r="C244" s="83" t="s">
        <v>96</v>
      </c>
      <c r="D244" s="83" t="s">
        <v>97</v>
      </c>
      <c r="E244" s="83" t="s">
        <v>657</v>
      </c>
      <c r="F244" s="83" t="s">
        <v>143</v>
      </c>
      <c r="G244" s="83" t="s">
        <v>144</v>
      </c>
      <c r="H244" s="83" t="s">
        <v>145</v>
      </c>
      <c r="I244" s="84" t="s">
        <v>146</v>
      </c>
      <c r="J244" s="84">
        <v>18</v>
      </c>
      <c r="K244" s="84">
        <v>0</v>
      </c>
      <c r="L244" s="84">
        <v>0</v>
      </c>
      <c r="M244" s="84" t="s">
        <v>146</v>
      </c>
      <c r="N244" s="84" t="s">
        <v>146</v>
      </c>
      <c r="O244" s="84" t="s">
        <v>146</v>
      </c>
      <c r="P244" s="84" t="s">
        <v>146</v>
      </c>
      <c r="Q244" s="84" t="s">
        <v>146</v>
      </c>
      <c r="R244" s="83"/>
      <c r="S244" s="83"/>
    </row>
    <row r="245" spans="1:19" hidden="1" x14ac:dyDescent="0.25">
      <c r="A245" t="str">
        <f t="shared" si="6"/>
        <v>LLC_BI__Spread_Statement_Type__cOwnerId</v>
      </c>
      <c r="B245">
        <f t="shared" si="7"/>
        <v>18</v>
      </c>
      <c r="C245" s="83" t="s">
        <v>96</v>
      </c>
      <c r="D245" s="83" t="s">
        <v>97</v>
      </c>
      <c r="E245" s="83" t="s">
        <v>658</v>
      </c>
      <c r="F245" s="83" t="s">
        <v>148</v>
      </c>
      <c r="G245" s="83" t="s">
        <v>149</v>
      </c>
      <c r="H245" s="83" t="s">
        <v>150</v>
      </c>
      <c r="I245" s="84" t="s">
        <v>146</v>
      </c>
      <c r="J245" s="84">
        <v>18</v>
      </c>
      <c r="K245" s="84">
        <v>0</v>
      </c>
      <c r="L245" s="84">
        <v>0</v>
      </c>
      <c r="M245" s="84" t="s">
        <v>146</v>
      </c>
      <c r="N245" s="84" t="s">
        <v>146</v>
      </c>
      <c r="O245" s="84" t="s">
        <v>151</v>
      </c>
      <c r="P245" s="84" t="s">
        <v>146</v>
      </c>
      <c r="Q245" s="84" t="s">
        <v>146</v>
      </c>
      <c r="R245" s="83"/>
      <c r="S245" s="83"/>
    </row>
    <row r="246" spans="1:19" hidden="1" x14ac:dyDescent="0.25">
      <c r="A246" t="str">
        <f t="shared" si="6"/>
        <v>LLC_BI__Spread_Statement_Type__cIsDeleted</v>
      </c>
      <c r="B246">
        <f t="shared" si="7"/>
        <v>0</v>
      </c>
      <c r="C246" s="83" t="s">
        <v>96</v>
      </c>
      <c r="D246" s="83" t="s">
        <v>97</v>
      </c>
      <c r="E246" s="83" t="s">
        <v>659</v>
      </c>
      <c r="F246" s="83" t="s">
        <v>153</v>
      </c>
      <c r="G246" s="83" t="s">
        <v>154</v>
      </c>
      <c r="H246" s="83" t="s">
        <v>155</v>
      </c>
      <c r="I246" s="84" t="s">
        <v>146</v>
      </c>
      <c r="J246" s="84">
        <v>0</v>
      </c>
      <c r="K246" s="84">
        <v>0</v>
      </c>
      <c r="L246" s="84">
        <v>0</v>
      </c>
      <c r="M246" s="84" t="s">
        <v>146</v>
      </c>
      <c r="N246" s="84" t="s">
        <v>146</v>
      </c>
      <c r="O246" s="84" t="s">
        <v>146</v>
      </c>
      <c r="P246" s="84" t="s">
        <v>146</v>
      </c>
      <c r="Q246" s="84" t="s">
        <v>146</v>
      </c>
      <c r="R246" s="83"/>
      <c r="S246" s="83"/>
    </row>
    <row r="247" spans="1:19" hidden="1" x14ac:dyDescent="0.25">
      <c r="A247" t="str">
        <f t="shared" si="6"/>
        <v>LLC_BI__Spread_Statement_Type__cName</v>
      </c>
      <c r="B247">
        <f t="shared" si="7"/>
        <v>80</v>
      </c>
      <c r="C247" s="83" t="s">
        <v>96</v>
      </c>
      <c r="D247" s="83" t="s">
        <v>97</v>
      </c>
      <c r="E247" s="83" t="s">
        <v>660</v>
      </c>
      <c r="F247" s="83" t="s">
        <v>28</v>
      </c>
      <c r="G247" s="83" t="s">
        <v>661</v>
      </c>
      <c r="H247" s="83" t="s">
        <v>158</v>
      </c>
      <c r="I247" s="84" t="s">
        <v>146</v>
      </c>
      <c r="J247" s="84">
        <v>80</v>
      </c>
      <c r="K247" s="84">
        <v>0</v>
      </c>
      <c r="L247" s="84">
        <v>0</v>
      </c>
      <c r="M247" s="84" t="s">
        <v>146</v>
      </c>
      <c r="N247" s="84" t="s">
        <v>146</v>
      </c>
      <c r="O247" s="84" t="s">
        <v>146</v>
      </c>
      <c r="P247" s="84" t="s">
        <v>146</v>
      </c>
      <c r="Q247" s="84" t="s">
        <v>146</v>
      </c>
      <c r="R247" s="83"/>
      <c r="S247" s="83"/>
    </row>
    <row r="248" spans="1:19" hidden="1" x14ac:dyDescent="0.25">
      <c r="A248" t="str">
        <f t="shared" si="6"/>
        <v>LLC_BI__Spread_Statement_Type__cCurrencyIsoCode</v>
      </c>
      <c r="B248">
        <f t="shared" si="7"/>
        <v>3</v>
      </c>
      <c r="C248" s="83" t="s">
        <v>96</v>
      </c>
      <c r="D248" s="83" t="s">
        <v>97</v>
      </c>
      <c r="E248" s="83" t="s">
        <v>662</v>
      </c>
      <c r="F248" s="83" t="s">
        <v>160</v>
      </c>
      <c r="G248" s="83" t="s">
        <v>161</v>
      </c>
      <c r="H248" s="83" t="s">
        <v>162</v>
      </c>
      <c r="I248" s="84" t="s">
        <v>151</v>
      </c>
      <c r="J248" s="84">
        <v>3</v>
      </c>
      <c r="K248" s="84">
        <v>0</v>
      </c>
      <c r="L248" s="84">
        <v>0</v>
      </c>
      <c r="M248" s="84" t="s">
        <v>146</v>
      </c>
      <c r="N248" s="84" t="s">
        <v>146</v>
      </c>
      <c r="O248" s="84" t="s">
        <v>151</v>
      </c>
      <c r="P248" s="84" t="s">
        <v>146</v>
      </c>
      <c r="Q248" s="84" t="s">
        <v>146</v>
      </c>
      <c r="R248" s="83"/>
      <c r="S248" s="83"/>
    </row>
    <row r="249" spans="1:19" hidden="1" x14ac:dyDescent="0.25">
      <c r="A249" t="str">
        <f t="shared" si="6"/>
        <v>LLC_BI__Spread_Statement_Type__cCreatedDate</v>
      </c>
      <c r="B249">
        <f t="shared" si="7"/>
        <v>0</v>
      </c>
      <c r="C249" s="83" t="s">
        <v>96</v>
      </c>
      <c r="D249" s="83" t="s">
        <v>97</v>
      </c>
      <c r="E249" s="83" t="s">
        <v>663</v>
      </c>
      <c r="F249" s="83" t="s">
        <v>164</v>
      </c>
      <c r="G249" s="83" t="s">
        <v>165</v>
      </c>
      <c r="H249" s="83" t="s">
        <v>166</v>
      </c>
      <c r="I249" s="84" t="s">
        <v>146</v>
      </c>
      <c r="J249" s="84">
        <v>0</v>
      </c>
      <c r="K249" s="84">
        <v>0</v>
      </c>
      <c r="L249" s="84">
        <v>0</v>
      </c>
      <c r="M249" s="84" t="s">
        <v>146</v>
      </c>
      <c r="N249" s="84" t="s">
        <v>146</v>
      </c>
      <c r="O249" s="84" t="s">
        <v>146</v>
      </c>
      <c r="P249" s="84" t="s">
        <v>146</v>
      </c>
      <c r="Q249" s="84" t="s">
        <v>146</v>
      </c>
      <c r="R249" s="83"/>
      <c r="S249" s="83"/>
    </row>
    <row r="250" spans="1:19" hidden="1" x14ac:dyDescent="0.25">
      <c r="A250" t="str">
        <f t="shared" si="6"/>
        <v>LLC_BI__Spread_Statement_Type__cCreatedById</v>
      </c>
      <c r="B250">
        <f t="shared" si="7"/>
        <v>18</v>
      </c>
      <c r="C250" s="83" t="s">
        <v>96</v>
      </c>
      <c r="D250" s="83" t="s">
        <v>97</v>
      </c>
      <c r="E250" s="83" t="s">
        <v>664</v>
      </c>
      <c r="F250" s="83" t="s">
        <v>168</v>
      </c>
      <c r="G250" s="83" t="s">
        <v>169</v>
      </c>
      <c r="H250" s="83" t="s">
        <v>170</v>
      </c>
      <c r="I250" s="84" t="s">
        <v>146</v>
      </c>
      <c r="J250" s="84">
        <v>18</v>
      </c>
      <c r="K250" s="84">
        <v>0</v>
      </c>
      <c r="L250" s="84">
        <v>0</v>
      </c>
      <c r="M250" s="84" t="s">
        <v>146</v>
      </c>
      <c r="N250" s="84" t="s">
        <v>146</v>
      </c>
      <c r="O250" s="84" t="s">
        <v>146</v>
      </c>
      <c r="P250" s="84" t="s">
        <v>146</v>
      </c>
      <c r="Q250" s="84" t="s">
        <v>146</v>
      </c>
      <c r="R250" s="83"/>
      <c r="S250" s="83"/>
    </row>
    <row r="251" spans="1:19" hidden="1" x14ac:dyDescent="0.25">
      <c r="A251" t="str">
        <f t="shared" si="6"/>
        <v>LLC_BI__Spread_Statement_Type__cLastModifiedDate</v>
      </c>
      <c r="B251">
        <f t="shared" si="7"/>
        <v>0</v>
      </c>
      <c r="C251" s="83" t="s">
        <v>96</v>
      </c>
      <c r="D251" s="83" t="s">
        <v>97</v>
      </c>
      <c r="E251" s="83" t="s">
        <v>665</v>
      </c>
      <c r="F251" s="83" t="s">
        <v>172</v>
      </c>
      <c r="G251" s="83" t="s">
        <v>173</v>
      </c>
      <c r="H251" s="83" t="s">
        <v>166</v>
      </c>
      <c r="I251" s="84" t="s">
        <v>146</v>
      </c>
      <c r="J251" s="84">
        <v>0</v>
      </c>
      <c r="K251" s="84">
        <v>0</v>
      </c>
      <c r="L251" s="84">
        <v>0</v>
      </c>
      <c r="M251" s="84" t="s">
        <v>146</v>
      </c>
      <c r="N251" s="84" t="s">
        <v>146</v>
      </c>
      <c r="O251" s="84" t="s">
        <v>146</v>
      </c>
      <c r="P251" s="84" t="s">
        <v>146</v>
      </c>
      <c r="Q251" s="84" t="s">
        <v>146</v>
      </c>
      <c r="R251" s="83"/>
      <c r="S251" s="83"/>
    </row>
    <row r="252" spans="1:19" hidden="1" x14ac:dyDescent="0.25">
      <c r="A252" t="str">
        <f t="shared" si="6"/>
        <v>LLC_BI__Spread_Statement_Type__cLastModifiedById</v>
      </c>
      <c r="B252">
        <f t="shared" si="7"/>
        <v>18</v>
      </c>
      <c r="C252" s="83" t="s">
        <v>96</v>
      </c>
      <c r="D252" s="83" t="s">
        <v>97</v>
      </c>
      <c r="E252" s="83" t="s">
        <v>666</v>
      </c>
      <c r="F252" s="83" t="s">
        <v>175</v>
      </c>
      <c r="G252" s="83" t="s">
        <v>176</v>
      </c>
      <c r="H252" s="83" t="s">
        <v>170</v>
      </c>
      <c r="I252" s="84" t="s">
        <v>146</v>
      </c>
      <c r="J252" s="84">
        <v>18</v>
      </c>
      <c r="K252" s="84">
        <v>0</v>
      </c>
      <c r="L252" s="84">
        <v>0</v>
      </c>
      <c r="M252" s="84" t="s">
        <v>146</v>
      </c>
      <c r="N252" s="84" t="s">
        <v>146</v>
      </c>
      <c r="O252" s="84" t="s">
        <v>146</v>
      </c>
      <c r="P252" s="84" t="s">
        <v>146</v>
      </c>
      <c r="Q252" s="84" t="s">
        <v>146</v>
      </c>
      <c r="R252" s="83"/>
      <c r="S252" s="83"/>
    </row>
    <row r="253" spans="1:19" hidden="1" x14ac:dyDescent="0.25">
      <c r="A253" t="str">
        <f t="shared" si="6"/>
        <v>LLC_BI__Spread_Statement_Type__cSystemModstamp</v>
      </c>
      <c r="B253">
        <f t="shared" si="7"/>
        <v>0</v>
      </c>
      <c r="C253" s="83" t="s">
        <v>96</v>
      </c>
      <c r="D253" s="83" t="s">
        <v>97</v>
      </c>
      <c r="E253" s="83" t="s">
        <v>667</v>
      </c>
      <c r="F253" s="83" t="s">
        <v>178</v>
      </c>
      <c r="G253" s="83" t="s">
        <v>179</v>
      </c>
      <c r="H253" s="83" t="s">
        <v>166</v>
      </c>
      <c r="I253" s="84" t="s">
        <v>146</v>
      </c>
      <c r="J253" s="84">
        <v>0</v>
      </c>
      <c r="K253" s="84">
        <v>0</v>
      </c>
      <c r="L253" s="84">
        <v>0</v>
      </c>
      <c r="M253" s="84" t="s">
        <v>146</v>
      </c>
      <c r="N253" s="84" t="s">
        <v>146</v>
      </c>
      <c r="O253" s="84" t="s">
        <v>146</v>
      </c>
      <c r="P253" s="84" t="s">
        <v>146</v>
      </c>
      <c r="Q253" s="84" t="s">
        <v>146</v>
      </c>
      <c r="R253" s="83"/>
      <c r="S253" s="83"/>
    </row>
    <row r="254" spans="1:19" hidden="1" x14ac:dyDescent="0.25">
      <c r="A254" t="str">
        <f t="shared" si="6"/>
        <v>LLC_BI__Spread_Statement_Type__cLastViewedDate</v>
      </c>
      <c r="B254">
        <f t="shared" si="7"/>
        <v>0</v>
      </c>
      <c r="C254" s="83" t="s">
        <v>96</v>
      </c>
      <c r="D254" s="83" t="s">
        <v>97</v>
      </c>
      <c r="E254" s="83" t="s">
        <v>668</v>
      </c>
      <c r="F254" s="83" t="s">
        <v>485</v>
      </c>
      <c r="G254" s="83" t="s">
        <v>486</v>
      </c>
      <c r="H254" s="83" t="s">
        <v>166</v>
      </c>
      <c r="I254" s="84" t="s">
        <v>151</v>
      </c>
      <c r="J254" s="84">
        <v>0</v>
      </c>
      <c r="K254" s="84">
        <v>0</v>
      </c>
      <c r="L254" s="84">
        <v>0</v>
      </c>
      <c r="M254" s="84" t="s">
        <v>146</v>
      </c>
      <c r="N254" s="84" t="s">
        <v>146</v>
      </c>
      <c r="O254" s="84" t="s">
        <v>146</v>
      </c>
      <c r="P254" s="84" t="s">
        <v>146</v>
      </c>
      <c r="Q254" s="84" t="s">
        <v>146</v>
      </c>
      <c r="R254" s="83"/>
      <c r="S254" s="83"/>
    </row>
    <row r="255" spans="1:19" hidden="1" x14ac:dyDescent="0.25">
      <c r="A255" t="str">
        <f t="shared" si="6"/>
        <v>LLC_BI__Spread_Statement_Type__cLastReferencedDate</v>
      </c>
      <c r="B255">
        <f t="shared" si="7"/>
        <v>0</v>
      </c>
      <c r="C255" s="83" t="s">
        <v>96</v>
      </c>
      <c r="D255" s="83" t="s">
        <v>97</v>
      </c>
      <c r="E255" s="83" t="s">
        <v>669</v>
      </c>
      <c r="F255" s="83" t="s">
        <v>488</v>
      </c>
      <c r="G255" s="83" t="s">
        <v>489</v>
      </c>
      <c r="H255" s="83" t="s">
        <v>166</v>
      </c>
      <c r="I255" s="84" t="s">
        <v>151</v>
      </c>
      <c r="J255" s="84">
        <v>0</v>
      </c>
      <c r="K255" s="84">
        <v>0</v>
      </c>
      <c r="L255" s="84">
        <v>0</v>
      </c>
      <c r="M255" s="84" t="s">
        <v>146</v>
      </c>
      <c r="N255" s="84" t="s">
        <v>146</v>
      </c>
      <c r="O255" s="84" t="s">
        <v>146</v>
      </c>
      <c r="P255" s="84" t="s">
        <v>146</v>
      </c>
      <c r="Q255" s="84" t="s">
        <v>146</v>
      </c>
      <c r="R255" s="83"/>
      <c r="S255" s="83"/>
    </row>
    <row r="256" spans="1:19" hidden="1" x14ac:dyDescent="0.25">
      <c r="A256" t="str">
        <f t="shared" si="6"/>
        <v>LLC_BI__Spread_Statement_Type__cConnectionReceivedId</v>
      </c>
      <c r="B256">
        <f t="shared" si="7"/>
        <v>18</v>
      </c>
      <c r="C256" s="83" t="s">
        <v>96</v>
      </c>
      <c r="D256" s="83" t="s">
        <v>97</v>
      </c>
      <c r="E256" s="83" t="s">
        <v>670</v>
      </c>
      <c r="F256" s="83" t="s">
        <v>181</v>
      </c>
      <c r="G256" s="83" t="s">
        <v>182</v>
      </c>
      <c r="H256" s="83" t="s">
        <v>183</v>
      </c>
      <c r="I256" s="84" t="s">
        <v>151</v>
      </c>
      <c r="J256" s="84">
        <v>18</v>
      </c>
      <c r="K256" s="84">
        <v>0</v>
      </c>
      <c r="L256" s="84">
        <v>0</v>
      </c>
      <c r="M256" s="84" t="s">
        <v>146</v>
      </c>
      <c r="N256" s="84" t="s">
        <v>146</v>
      </c>
      <c r="O256" s="84" t="s">
        <v>146</v>
      </c>
      <c r="P256" s="84" t="s">
        <v>146</v>
      </c>
      <c r="Q256" s="84" t="s">
        <v>146</v>
      </c>
      <c r="R256" s="83"/>
      <c r="S256" s="83"/>
    </row>
    <row r="257" spans="1:19" hidden="1" x14ac:dyDescent="0.25">
      <c r="A257" t="str">
        <f t="shared" si="6"/>
        <v>LLC_BI__Spread_Statement_Type__cConnectionSentId</v>
      </c>
      <c r="B257">
        <f t="shared" si="7"/>
        <v>18</v>
      </c>
      <c r="C257" s="83" t="s">
        <v>96</v>
      </c>
      <c r="D257" s="83" t="s">
        <v>97</v>
      </c>
      <c r="E257" s="83" t="s">
        <v>671</v>
      </c>
      <c r="F257" s="83" t="s">
        <v>185</v>
      </c>
      <c r="G257" s="83" t="s">
        <v>186</v>
      </c>
      <c r="H257" s="83" t="s">
        <v>183</v>
      </c>
      <c r="I257" s="84" t="s">
        <v>151</v>
      </c>
      <c r="J257" s="84">
        <v>18</v>
      </c>
      <c r="K257" s="84">
        <v>0</v>
      </c>
      <c r="L257" s="84">
        <v>0</v>
      </c>
      <c r="M257" s="84" t="s">
        <v>146</v>
      </c>
      <c r="N257" s="84" t="s">
        <v>146</v>
      </c>
      <c r="O257" s="84" t="s">
        <v>146</v>
      </c>
      <c r="P257" s="84" t="s">
        <v>146</v>
      </c>
      <c r="Q257" s="84" t="s">
        <v>146</v>
      </c>
      <c r="R257" s="83"/>
      <c r="S257" s="83"/>
    </row>
    <row r="258" spans="1:19" hidden="1" x14ac:dyDescent="0.25">
      <c r="A258" t="str">
        <f t="shared" ref="A258:A321" si="8">C258&amp;F258</f>
        <v>LLC_BI__Spread_Statement_Type__cLLC_BI__Allow_Record_Filtering__c</v>
      </c>
      <c r="B258">
        <f t="shared" ref="B258:B321" si="9">IF(H258="double", K258&amp;", "&amp;L258, J258)</f>
        <v>0</v>
      </c>
      <c r="C258" s="83" t="s">
        <v>96</v>
      </c>
      <c r="D258" s="83" t="s">
        <v>97</v>
      </c>
      <c r="E258" s="83" t="s">
        <v>672</v>
      </c>
      <c r="F258" s="83" t="s">
        <v>673</v>
      </c>
      <c r="G258" s="83" t="s">
        <v>674</v>
      </c>
      <c r="H258" s="83" t="s">
        <v>155</v>
      </c>
      <c r="I258" s="84" t="s">
        <v>146</v>
      </c>
      <c r="J258" s="84">
        <v>0</v>
      </c>
      <c r="K258" s="84">
        <v>0</v>
      </c>
      <c r="L258" s="84">
        <v>0</v>
      </c>
      <c r="M258" s="84" t="s">
        <v>151</v>
      </c>
      <c r="N258" s="84" t="s">
        <v>146</v>
      </c>
      <c r="O258" s="84" t="s">
        <v>151</v>
      </c>
      <c r="P258" s="84" t="s">
        <v>146</v>
      </c>
      <c r="Q258" s="84" t="s">
        <v>146</v>
      </c>
      <c r="R258" s="83"/>
      <c r="S258" s="83" t="s">
        <v>675</v>
      </c>
    </row>
    <row r="259" spans="1:19" hidden="1" x14ac:dyDescent="0.25">
      <c r="A259" t="str">
        <f t="shared" si="8"/>
        <v>LLC_BI__Spread_Statement_Type__cLLC_BI__Balance_Total__c</v>
      </c>
      <c r="B259">
        <f t="shared" si="9"/>
        <v>0</v>
      </c>
      <c r="C259" s="83" t="s">
        <v>96</v>
      </c>
      <c r="D259" s="83" t="s">
        <v>97</v>
      </c>
      <c r="E259" s="83" t="s">
        <v>676</v>
      </c>
      <c r="F259" s="83" t="s">
        <v>677</v>
      </c>
      <c r="G259" s="83" t="s">
        <v>678</v>
      </c>
      <c r="H259" s="83" t="s">
        <v>155</v>
      </c>
      <c r="I259" s="84" t="s">
        <v>146</v>
      </c>
      <c r="J259" s="84">
        <v>0</v>
      </c>
      <c r="K259" s="84">
        <v>0</v>
      </c>
      <c r="L259" s="84">
        <v>0</v>
      </c>
      <c r="M259" s="84" t="s">
        <v>151</v>
      </c>
      <c r="N259" s="84" t="s">
        <v>146</v>
      </c>
      <c r="O259" s="84" t="s">
        <v>151</v>
      </c>
      <c r="P259" s="84" t="s">
        <v>146</v>
      </c>
      <c r="Q259" s="84" t="s">
        <v>146</v>
      </c>
      <c r="R259" s="83"/>
      <c r="S259" s="83" t="s">
        <v>679</v>
      </c>
    </row>
    <row r="260" spans="1:19" hidden="1" x14ac:dyDescent="0.25">
      <c r="A260" t="str">
        <f t="shared" si="8"/>
        <v>LLC_BI__Spread_Statement_Type__cLLC_BI__Borrower_Type__c</v>
      </c>
      <c r="B260">
        <f t="shared" si="9"/>
        <v>255</v>
      </c>
      <c r="C260" s="83" t="s">
        <v>96</v>
      </c>
      <c r="D260" s="83" t="s">
        <v>97</v>
      </c>
      <c r="E260" s="83" t="s">
        <v>680</v>
      </c>
      <c r="F260" s="83" t="s">
        <v>681</v>
      </c>
      <c r="G260" s="83" t="s">
        <v>682</v>
      </c>
      <c r="H260" s="83" t="s">
        <v>162</v>
      </c>
      <c r="I260" s="84" t="s">
        <v>151</v>
      </c>
      <c r="J260" s="84">
        <v>255</v>
      </c>
      <c r="K260" s="84">
        <v>0</v>
      </c>
      <c r="L260" s="84">
        <v>0</v>
      </c>
      <c r="M260" s="84" t="s">
        <v>151</v>
      </c>
      <c r="N260" s="84" t="s">
        <v>146</v>
      </c>
      <c r="O260" s="84" t="s">
        <v>151</v>
      </c>
      <c r="P260" s="84" t="s">
        <v>146</v>
      </c>
      <c r="Q260" s="84" t="s">
        <v>146</v>
      </c>
      <c r="R260" s="83"/>
      <c r="S260" s="83"/>
    </row>
    <row r="261" spans="1:19" hidden="1" x14ac:dyDescent="0.25">
      <c r="A261" t="str">
        <f t="shared" si="8"/>
        <v>LLC_BI__Spread_Statement_Type__cLLC_BI__Bundle__c</v>
      </c>
      <c r="B261">
        <f t="shared" si="9"/>
        <v>18</v>
      </c>
      <c r="C261" s="83" t="s">
        <v>96</v>
      </c>
      <c r="D261" s="83" t="s">
        <v>97</v>
      </c>
      <c r="E261" s="83" t="s">
        <v>683</v>
      </c>
      <c r="F261" s="83" t="s">
        <v>236</v>
      </c>
      <c r="G261" s="83" t="s">
        <v>237</v>
      </c>
      <c r="H261" s="83" t="s">
        <v>238</v>
      </c>
      <c r="I261" s="84" t="s">
        <v>151</v>
      </c>
      <c r="J261" s="84">
        <v>18</v>
      </c>
      <c r="K261" s="84">
        <v>0</v>
      </c>
      <c r="L261" s="84">
        <v>0</v>
      </c>
      <c r="M261" s="84" t="s">
        <v>151</v>
      </c>
      <c r="N261" s="84" t="s">
        <v>146</v>
      </c>
      <c r="O261" s="84" t="s">
        <v>151</v>
      </c>
      <c r="P261" s="84" t="s">
        <v>146</v>
      </c>
      <c r="Q261" s="84" t="s">
        <v>146</v>
      </c>
      <c r="R261" s="83"/>
      <c r="S261" s="83" t="s">
        <v>684</v>
      </c>
    </row>
    <row r="262" spans="1:19" hidden="1" x14ac:dyDescent="0.25">
      <c r="A262" t="str">
        <f t="shared" si="8"/>
        <v>LLC_BI__Spread_Statement_Type__cLLC_BI__Description__c</v>
      </c>
      <c r="B262">
        <f t="shared" si="9"/>
        <v>255</v>
      </c>
      <c r="C262" s="83" t="s">
        <v>96</v>
      </c>
      <c r="D262" s="83" t="s">
        <v>97</v>
      </c>
      <c r="E262" s="83" t="s">
        <v>685</v>
      </c>
      <c r="F262" s="83" t="s">
        <v>294</v>
      </c>
      <c r="G262" s="83" t="s">
        <v>1</v>
      </c>
      <c r="H262" s="83" t="s">
        <v>242</v>
      </c>
      <c r="I262" s="84" t="s">
        <v>151</v>
      </c>
      <c r="J262" s="84">
        <v>255</v>
      </c>
      <c r="K262" s="84">
        <v>0</v>
      </c>
      <c r="L262" s="84">
        <v>0</v>
      </c>
      <c r="M262" s="84" t="s">
        <v>151</v>
      </c>
      <c r="N262" s="84" t="s">
        <v>146</v>
      </c>
      <c r="O262" s="84" t="s">
        <v>151</v>
      </c>
      <c r="P262" s="84" t="s">
        <v>146</v>
      </c>
      <c r="Q262" s="84" t="s">
        <v>146</v>
      </c>
      <c r="R262" s="83"/>
      <c r="S262" s="83"/>
    </row>
    <row r="263" spans="1:19" hidden="1" x14ac:dyDescent="0.25">
      <c r="A263" t="str">
        <f t="shared" si="8"/>
        <v>LLC_BI__Spread_Statement_Type__cLLC_BI__End_Date_Quarter__c</v>
      </c>
      <c r="B263" t="str">
        <f t="shared" si="9"/>
        <v>18, 0</v>
      </c>
      <c r="C263" s="83" t="s">
        <v>96</v>
      </c>
      <c r="D263" s="83" t="s">
        <v>97</v>
      </c>
      <c r="E263" s="83" t="s">
        <v>686</v>
      </c>
      <c r="F263" s="83" t="s">
        <v>687</v>
      </c>
      <c r="G263" s="83" t="s">
        <v>688</v>
      </c>
      <c r="H263" s="83" t="s">
        <v>360</v>
      </c>
      <c r="I263" s="84" t="s">
        <v>151</v>
      </c>
      <c r="J263" s="84">
        <v>0</v>
      </c>
      <c r="K263" s="84">
        <v>18</v>
      </c>
      <c r="L263" s="84">
        <v>0</v>
      </c>
      <c r="M263" s="84" t="s">
        <v>151</v>
      </c>
      <c r="N263" s="84" t="s">
        <v>146</v>
      </c>
      <c r="O263" s="84" t="s">
        <v>146</v>
      </c>
      <c r="P263" s="84" t="s">
        <v>146</v>
      </c>
      <c r="Q263" s="84" t="s">
        <v>151</v>
      </c>
      <c r="R263" s="83" t="s">
        <v>689</v>
      </c>
      <c r="S263" s="83"/>
    </row>
    <row r="264" spans="1:19" hidden="1" x14ac:dyDescent="0.25">
      <c r="A264" t="str">
        <f t="shared" si="8"/>
        <v>LLC_BI__Spread_Statement_Type__cLLC_BI__End_Date__c</v>
      </c>
      <c r="B264">
        <f t="shared" si="9"/>
        <v>0</v>
      </c>
      <c r="C264" s="83" t="s">
        <v>96</v>
      </c>
      <c r="D264" s="83" t="s">
        <v>97</v>
      </c>
      <c r="E264" s="83" t="s">
        <v>690</v>
      </c>
      <c r="F264" s="83" t="s">
        <v>691</v>
      </c>
      <c r="G264" s="83" t="s">
        <v>692</v>
      </c>
      <c r="H264" s="83" t="s">
        <v>210</v>
      </c>
      <c r="I264" s="84" t="s">
        <v>151</v>
      </c>
      <c r="J264" s="84">
        <v>0</v>
      </c>
      <c r="K264" s="84">
        <v>0</v>
      </c>
      <c r="L264" s="84">
        <v>0</v>
      </c>
      <c r="M264" s="84" t="s">
        <v>151</v>
      </c>
      <c r="N264" s="84" t="s">
        <v>146</v>
      </c>
      <c r="O264" s="84" t="s">
        <v>151</v>
      </c>
      <c r="P264" s="84" t="s">
        <v>146</v>
      </c>
      <c r="Q264" s="84" t="s">
        <v>146</v>
      </c>
      <c r="R264" s="83"/>
      <c r="S264" s="83"/>
    </row>
    <row r="265" spans="1:19" hidden="1" x14ac:dyDescent="0.25">
      <c r="A265" t="str">
        <f t="shared" si="8"/>
        <v>LLC_BI__Spread_Statement_Type__cLLC_BI__Entity_Type__c</v>
      </c>
      <c r="B265">
        <f t="shared" si="9"/>
        <v>255</v>
      </c>
      <c r="C265" s="83" t="s">
        <v>96</v>
      </c>
      <c r="D265" s="83" t="s">
        <v>97</v>
      </c>
      <c r="E265" s="83" t="s">
        <v>693</v>
      </c>
      <c r="F265" s="83" t="s">
        <v>694</v>
      </c>
      <c r="G265" s="83" t="s">
        <v>695</v>
      </c>
      <c r="H265" s="83" t="s">
        <v>162</v>
      </c>
      <c r="I265" s="84" t="s">
        <v>151</v>
      </c>
      <c r="J265" s="84">
        <v>255</v>
      </c>
      <c r="K265" s="84">
        <v>0</v>
      </c>
      <c r="L265" s="84">
        <v>0</v>
      </c>
      <c r="M265" s="84" t="s">
        <v>151</v>
      </c>
      <c r="N265" s="84" t="s">
        <v>146</v>
      </c>
      <c r="O265" s="84" t="s">
        <v>151</v>
      </c>
      <c r="P265" s="84" t="s">
        <v>146</v>
      </c>
      <c r="Q265" s="84" t="s">
        <v>146</v>
      </c>
      <c r="R265" s="83"/>
      <c r="S265" s="83"/>
    </row>
    <row r="266" spans="1:19" hidden="1" x14ac:dyDescent="0.25">
      <c r="A266" t="str">
        <f t="shared" si="8"/>
        <v>LLC_BI__Spread_Statement_Type__cLLC_BI__Group_Columns__c</v>
      </c>
      <c r="B266">
        <f t="shared" si="9"/>
        <v>0</v>
      </c>
      <c r="C266" s="83" t="s">
        <v>96</v>
      </c>
      <c r="D266" s="83" t="s">
        <v>97</v>
      </c>
      <c r="E266" s="83" t="s">
        <v>696</v>
      </c>
      <c r="F266" s="83" t="s">
        <v>697</v>
      </c>
      <c r="G266" s="83" t="s">
        <v>698</v>
      </c>
      <c r="H266" s="83" t="s">
        <v>155</v>
      </c>
      <c r="I266" s="84" t="s">
        <v>146</v>
      </c>
      <c r="J266" s="84">
        <v>0</v>
      </c>
      <c r="K266" s="84">
        <v>0</v>
      </c>
      <c r="L266" s="84">
        <v>0</v>
      </c>
      <c r="M266" s="84" t="s">
        <v>151</v>
      </c>
      <c r="N266" s="84" t="s">
        <v>146</v>
      </c>
      <c r="O266" s="84" t="s">
        <v>151</v>
      </c>
      <c r="P266" s="84" t="s">
        <v>146</v>
      </c>
      <c r="Q266" s="84" t="s">
        <v>146</v>
      </c>
      <c r="R266" s="83"/>
      <c r="S266" s="83" t="s">
        <v>699</v>
      </c>
    </row>
    <row r="267" spans="1:19" hidden="1" x14ac:dyDescent="0.25">
      <c r="A267" t="str">
        <f t="shared" si="8"/>
        <v>LLC_BI__Spread_Statement_Type__cLLC_BI__Interaction__c</v>
      </c>
      <c r="B267">
        <f t="shared" si="9"/>
        <v>255</v>
      </c>
      <c r="C267" s="83" t="s">
        <v>96</v>
      </c>
      <c r="D267" s="83" t="s">
        <v>97</v>
      </c>
      <c r="E267" s="83" t="s">
        <v>700</v>
      </c>
      <c r="F267" s="83" t="s">
        <v>701</v>
      </c>
      <c r="G267" s="83" t="s">
        <v>702</v>
      </c>
      <c r="H267" s="83" t="s">
        <v>162</v>
      </c>
      <c r="I267" s="84" t="s">
        <v>151</v>
      </c>
      <c r="J267" s="84">
        <v>255</v>
      </c>
      <c r="K267" s="84">
        <v>0</v>
      </c>
      <c r="L267" s="84">
        <v>0</v>
      </c>
      <c r="M267" s="84" t="s">
        <v>151</v>
      </c>
      <c r="N267" s="84" t="s">
        <v>146</v>
      </c>
      <c r="O267" s="84" t="s">
        <v>151</v>
      </c>
      <c r="P267" s="84" t="s">
        <v>146</v>
      </c>
      <c r="Q267" s="84" t="s">
        <v>146</v>
      </c>
      <c r="R267" s="83"/>
      <c r="S267" s="83" t="s">
        <v>703</v>
      </c>
    </row>
    <row r="268" spans="1:19" hidden="1" x14ac:dyDescent="0.25">
      <c r="A268" t="str">
        <f t="shared" si="8"/>
        <v>LLC_BI__Spread_Statement_Type__cLLC_BI__Is_Balance_Sheet__c</v>
      </c>
      <c r="B268" t="str">
        <f t="shared" si="9"/>
        <v>18, 0</v>
      </c>
      <c r="C268" s="83" t="s">
        <v>96</v>
      </c>
      <c r="D268" s="83" t="s">
        <v>97</v>
      </c>
      <c r="E268" s="83" t="s">
        <v>704</v>
      </c>
      <c r="F268" s="83" t="s">
        <v>705</v>
      </c>
      <c r="G268" s="83" t="s">
        <v>706</v>
      </c>
      <c r="H268" s="83" t="s">
        <v>360</v>
      </c>
      <c r="I268" s="84" t="s">
        <v>151</v>
      </c>
      <c r="J268" s="84">
        <v>0</v>
      </c>
      <c r="K268" s="84">
        <v>18</v>
      </c>
      <c r="L268" s="84">
        <v>0</v>
      </c>
      <c r="M268" s="84" t="s">
        <v>151</v>
      </c>
      <c r="N268" s="84" t="s">
        <v>146</v>
      </c>
      <c r="O268" s="84" t="s">
        <v>146</v>
      </c>
      <c r="P268" s="84" t="s">
        <v>146</v>
      </c>
      <c r="Q268" s="84" t="s">
        <v>151</v>
      </c>
      <c r="R268" s="83" t="s">
        <v>707</v>
      </c>
      <c r="S268" s="83"/>
    </row>
    <row r="269" spans="1:19" hidden="1" x14ac:dyDescent="0.25">
      <c r="A269" t="str">
        <f t="shared" si="8"/>
        <v>LLC_BI__Spread_Statement_Type__cLLC_BI__Is_Budget__c</v>
      </c>
      <c r="B269" t="str">
        <f t="shared" si="9"/>
        <v>18, 0</v>
      </c>
      <c r="C269" s="83" t="s">
        <v>96</v>
      </c>
      <c r="D269" s="83" t="s">
        <v>97</v>
      </c>
      <c r="E269" s="83" t="s">
        <v>708</v>
      </c>
      <c r="F269" s="83" t="s">
        <v>709</v>
      </c>
      <c r="G269" s="83" t="s">
        <v>710</v>
      </c>
      <c r="H269" s="83" t="s">
        <v>360</v>
      </c>
      <c r="I269" s="84" t="s">
        <v>151</v>
      </c>
      <c r="J269" s="84">
        <v>0</v>
      </c>
      <c r="K269" s="84">
        <v>18</v>
      </c>
      <c r="L269" s="84">
        <v>0</v>
      </c>
      <c r="M269" s="84" t="s">
        <v>151</v>
      </c>
      <c r="N269" s="84" t="s">
        <v>146</v>
      </c>
      <c r="O269" s="84" t="s">
        <v>146</v>
      </c>
      <c r="P269" s="84" t="s">
        <v>146</v>
      </c>
      <c r="Q269" s="84" t="s">
        <v>151</v>
      </c>
      <c r="R269" s="83" t="s">
        <v>711</v>
      </c>
      <c r="S269" s="83"/>
    </row>
    <row r="270" spans="1:19" hidden="1" x14ac:dyDescent="0.25">
      <c r="A270" t="str">
        <f t="shared" si="8"/>
        <v>LLC_BI__Spread_Statement_Type__cLLC_BI__Is_Cash_Flow_Statement__c</v>
      </c>
      <c r="B270" t="str">
        <f t="shared" si="9"/>
        <v>18, 0</v>
      </c>
      <c r="C270" s="83" t="s">
        <v>96</v>
      </c>
      <c r="D270" s="83" t="s">
        <v>97</v>
      </c>
      <c r="E270" s="83" t="s">
        <v>712</v>
      </c>
      <c r="F270" s="83" t="s">
        <v>713</v>
      </c>
      <c r="G270" s="83" t="s">
        <v>714</v>
      </c>
      <c r="H270" s="83" t="s">
        <v>360</v>
      </c>
      <c r="I270" s="84" t="s">
        <v>151</v>
      </c>
      <c r="J270" s="84">
        <v>0</v>
      </c>
      <c r="K270" s="84">
        <v>18</v>
      </c>
      <c r="L270" s="84">
        <v>0</v>
      </c>
      <c r="M270" s="84" t="s">
        <v>151</v>
      </c>
      <c r="N270" s="84" t="s">
        <v>146</v>
      </c>
      <c r="O270" s="84" t="s">
        <v>146</v>
      </c>
      <c r="P270" s="84" t="s">
        <v>146</v>
      </c>
      <c r="Q270" s="84" t="s">
        <v>151</v>
      </c>
      <c r="R270" s="83">
        <v>0</v>
      </c>
      <c r="S270" s="83" t="s">
        <v>715</v>
      </c>
    </row>
    <row r="271" spans="1:19" hidden="1" x14ac:dyDescent="0.25">
      <c r="A271" t="str">
        <f t="shared" si="8"/>
        <v>LLC_BI__Spread_Statement_Type__cLLC_BI__Is_Income_Statement__c</v>
      </c>
      <c r="B271" t="str">
        <f t="shared" si="9"/>
        <v>18, 0</v>
      </c>
      <c r="C271" s="83" t="s">
        <v>96</v>
      </c>
      <c r="D271" s="83" t="s">
        <v>97</v>
      </c>
      <c r="E271" s="83" t="s">
        <v>716</v>
      </c>
      <c r="F271" s="83" t="s">
        <v>717</v>
      </c>
      <c r="G271" s="83" t="s">
        <v>718</v>
      </c>
      <c r="H271" s="83" t="s">
        <v>360</v>
      </c>
      <c r="I271" s="84" t="s">
        <v>151</v>
      </c>
      <c r="J271" s="84">
        <v>0</v>
      </c>
      <c r="K271" s="84">
        <v>18</v>
      </c>
      <c r="L271" s="84">
        <v>0</v>
      </c>
      <c r="M271" s="84" t="s">
        <v>151</v>
      </c>
      <c r="N271" s="84" t="s">
        <v>146</v>
      </c>
      <c r="O271" s="84" t="s">
        <v>146</v>
      </c>
      <c r="P271" s="84" t="s">
        <v>146</v>
      </c>
      <c r="Q271" s="84" t="s">
        <v>151</v>
      </c>
      <c r="R271" s="83" t="s">
        <v>719</v>
      </c>
      <c r="S271" s="83"/>
    </row>
    <row r="272" spans="1:19" hidden="1" x14ac:dyDescent="0.25">
      <c r="A272" t="str">
        <f t="shared" si="8"/>
        <v>LLC_BI__Spread_Statement_Type__cLLC_BI__Is_Personal_Financial_Statement__c</v>
      </c>
      <c r="B272" t="str">
        <f t="shared" si="9"/>
        <v>18, 0</v>
      </c>
      <c r="C272" s="83" t="s">
        <v>96</v>
      </c>
      <c r="D272" s="83" t="s">
        <v>97</v>
      </c>
      <c r="E272" s="83" t="s">
        <v>720</v>
      </c>
      <c r="F272" s="83" t="s">
        <v>721</v>
      </c>
      <c r="G272" s="83" t="s">
        <v>722</v>
      </c>
      <c r="H272" s="83" t="s">
        <v>360</v>
      </c>
      <c r="I272" s="84" t="s">
        <v>151</v>
      </c>
      <c r="J272" s="84">
        <v>0</v>
      </c>
      <c r="K272" s="84">
        <v>18</v>
      </c>
      <c r="L272" s="84">
        <v>0</v>
      </c>
      <c r="M272" s="84" t="s">
        <v>151</v>
      </c>
      <c r="N272" s="84" t="s">
        <v>146</v>
      </c>
      <c r="O272" s="84" t="s">
        <v>146</v>
      </c>
      <c r="P272" s="84" t="s">
        <v>146</v>
      </c>
      <c r="Q272" s="84" t="s">
        <v>151</v>
      </c>
      <c r="R272" s="83" t="s">
        <v>723</v>
      </c>
      <c r="S272" s="83"/>
    </row>
    <row r="273" spans="1:19" hidden="1" x14ac:dyDescent="0.25">
      <c r="A273" t="str">
        <f t="shared" si="8"/>
        <v>LLC_BI__Spread_Statement_Type__cLLC_BI__Is_Ratios__c</v>
      </c>
      <c r="B273" t="str">
        <f t="shared" si="9"/>
        <v>18, 0</v>
      </c>
      <c r="C273" s="83" t="s">
        <v>96</v>
      </c>
      <c r="D273" s="83" t="s">
        <v>97</v>
      </c>
      <c r="E273" s="83" t="s">
        <v>724</v>
      </c>
      <c r="F273" s="83" t="s">
        <v>725</v>
      </c>
      <c r="G273" s="83" t="s">
        <v>726</v>
      </c>
      <c r="H273" s="83" t="s">
        <v>360</v>
      </c>
      <c r="I273" s="84" t="s">
        <v>151</v>
      </c>
      <c r="J273" s="84">
        <v>0</v>
      </c>
      <c r="K273" s="84">
        <v>18</v>
      </c>
      <c r="L273" s="84">
        <v>0</v>
      </c>
      <c r="M273" s="84" t="s">
        <v>151</v>
      </c>
      <c r="N273" s="84" t="s">
        <v>146</v>
      </c>
      <c r="O273" s="84" t="s">
        <v>146</v>
      </c>
      <c r="P273" s="84" t="s">
        <v>146</v>
      </c>
      <c r="Q273" s="84" t="s">
        <v>151</v>
      </c>
      <c r="R273" s="83" t="s">
        <v>727</v>
      </c>
      <c r="S273" s="83"/>
    </row>
    <row r="274" spans="1:19" hidden="1" x14ac:dyDescent="0.25">
      <c r="A274" t="str">
        <f t="shared" si="8"/>
        <v>LLC_BI__Spread_Statement_Type__cLLC_BI__Is_Template__c</v>
      </c>
      <c r="B274">
        <f t="shared" si="9"/>
        <v>0</v>
      </c>
      <c r="C274" s="83" t="s">
        <v>96</v>
      </c>
      <c r="D274" s="83" t="s">
        <v>97</v>
      </c>
      <c r="E274" s="83" t="s">
        <v>728</v>
      </c>
      <c r="F274" s="83" t="s">
        <v>245</v>
      </c>
      <c r="G274" s="83" t="s">
        <v>246</v>
      </c>
      <c r="H274" s="83" t="s">
        <v>155</v>
      </c>
      <c r="I274" s="84" t="s">
        <v>146</v>
      </c>
      <c r="J274" s="84">
        <v>0</v>
      </c>
      <c r="K274" s="84">
        <v>0</v>
      </c>
      <c r="L274" s="84">
        <v>0</v>
      </c>
      <c r="M274" s="84" t="s">
        <v>151</v>
      </c>
      <c r="N274" s="84" t="s">
        <v>146</v>
      </c>
      <c r="O274" s="84" t="s">
        <v>151</v>
      </c>
      <c r="P274" s="84" t="s">
        <v>146</v>
      </c>
      <c r="Q274" s="84" t="s">
        <v>146</v>
      </c>
      <c r="R274" s="83"/>
      <c r="S274" s="83"/>
    </row>
    <row r="275" spans="1:19" hidden="1" x14ac:dyDescent="0.25">
      <c r="A275" t="str">
        <f t="shared" si="8"/>
        <v>LLC_BI__Spread_Statement_Type__cLLC_BI__Is_Traditional_Cash_Flow__c</v>
      </c>
      <c r="B275" t="str">
        <f t="shared" si="9"/>
        <v>18, 0</v>
      </c>
      <c r="C275" s="83" t="s">
        <v>96</v>
      </c>
      <c r="D275" s="83" t="s">
        <v>97</v>
      </c>
      <c r="E275" s="83" t="s">
        <v>729</v>
      </c>
      <c r="F275" s="83" t="s">
        <v>730</v>
      </c>
      <c r="G275" s="83" t="s">
        <v>731</v>
      </c>
      <c r="H275" s="83" t="s">
        <v>360</v>
      </c>
      <c r="I275" s="84" t="s">
        <v>151</v>
      </c>
      <c r="J275" s="84">
        <v>0</v>
      </c>
      <c r="K275" s="84">
        <v>18</v>
      </c>
      <c r="L275" s="84">
        <v>0</v>
      </c>
      <c r="M275" s="84" t="s">
        <v>151</v>
      </c>
      <c r="N275" s="84" t="s">
        <v>146</v>
      </c>
      <c r="O275" s="84" t="s">
        <v>146</v>
      </c>
      <c r="P275" s="84" t="s">
        <v>146</v>
      </c>
      <c r="Q275" s="84" t="s">
        <v>151</v>
      </c>
      <c r="R275" s="83" t="s">
        <v>732</v>
      </c>
      <c r="S275" s="83"/>
    </row>
    <row r="276" spans="1:19" hidden="1" x14ac:dyDescent="0.25">
      <c r="A276" t="str">
        <f t="shared" si="8"/>
        <v>LLC_BI__Spread_Statement_Type__cLLC_BI__Is_UCA_Cash_Flow__c</v>
      </c>
      <c r="B276" t="str">
        <f t="shared" si="9"/>
        <v>18, 0</v>
      </c>
      <c r="C276" s="83" t="s">
        <v>96</v>
      </c>
      <c r="D276" s="83" t="s">
        <v>97</v>
      </c>
      <c r="E276" s="83" t="s">
        <v>733</v>
      </c>
      <c r="F276" s="83" t="s">
        <v>734</v>
      </c>
      <c r="G276" s="83" t="s">
        <v>735</v>
      </c>
      <c r="H276" s="83" t="s">
        <v>360</v>
      </c>
      <c r="I276" s="84" t="s">
        <v>151</v>
      </c>
      <c r="J276" s="84">
        <v>0</v>
      </c>
      <c r="K276" s="84">
        <v>18</v>
      </c>
      <c r="L276" s="84">
        <v>0</v>
      </c>
      <c r="M276" s="84" t="s">
        <v>151</v>
      </c>
      <c r="N276" s="84" t="s">
        <v>146</v>
      </c>
      <c r="O276" s="84" t="s">
        <v>146</v>
      </c>
      <c r="P276" s="84" t="s">
        <v>146</v>
      </c>
      <c r="Q276" s="84" t="s">
        <v>151</v>
      </c>
      <c r="R276" s="83" t="s">
        <v>736</v>
      </c>
      <c r="S276" s="83"/>
    </row>
    <row r="277" spans="1:19" hidden="1" x14ac:dyDescent="0.25">
      <c r="A277" t="str">
        <f t="shared" si="8"/>
        <v>LLC_BI__Spread_Statement_Type__cLLC_BI__Product_Line__c</v>
      </c>
      <c r="B277">
        <f t="shared" si="9"/>
        <v>18</v>
      </c>
      <c r="C277" s="83" t="s">
        <v>96</v>
      </c>
      <c r="D277" s="83" t="s">
        <v>97</v>
      </c>
      <c r="E277" s="83" t="s">
        <v>737</v>
      </c>
      <c r="F277" s="83" t="s">
        <v>738</v>
      </c>
      <c r="G277" s="83" t="s">
        <v>739</v>
      </c>
      <c r="H277" s="83" t="s">
        <v>740</v>
      </c>
      <c r="I277" s="84" t="s">
        <v>151</v>
      </c>
      <c r="J277" s="84">
        <v>18</v>
      </c>
      <c r="K277" s="84">
        <v>0</v>
      </c>
      <c r="L277" s="84">
        <v>0</v>
      </c>
      <c r="M277" s="84" t="s">
        <v>151</v>
      </c>
      <c r="N277" s="84" t="s">
        <v>146</v>
      </c>
      <c r="O277" s="84" t="s">
        <v>151</v>
      </c>
      <c r="P277" s="84" t="s">
        <v>146</v>
      </c>
      <c r="Q277" s="84" t="s">
        <v>146</v>
      </c>
      <c r="R277" s="83"/>
      <c r="S277" s="83"/>
    </row>
    <row r="278" spans="1:19" hidden="1" x14ac:dyDescent="0.25">
      <c r="A278" t="str">
        <f t="shared" si="8"/>
        <v>LLC_BI__Spread_Statement_Type__cLLC_BI__Product_Type__c</v>
      </c>
      <c r="B278">
        <f t="shared" si="9"/>
        <v>18</v>
      </c>
      <c r="C278" s="83" t="s">
        <v>96</v>
      </c>
      <c r="D278" s="83" t="s">
        <v>97</v>
      </c>
      <c r="E278" s="83" t="s">
        <v>741</v>
      </c>
      <c r="F278" s="83" t="s">
        <v>742</v>
      </c>
      <c r="G278" s="83" t="s">
        <v>743</v>
      </c>
      <c r="H278" s="83" t="s">
        <v>744</v>
      </c>
      <c r="I278" s="84" t="s">
        <v>151</v>
      </c>
      <c r="J278" s="84">
        <v>18</v>
      </c>
      <c r="K278" s="84">
        <v>0</v>
      </c>
      <c r="L278" s="84">
        <v>0</v>
      </c>
      <c r="M278" s="84" t="s">
        <v>151</v>
      </c>
      <c r="N278" s="84" t="s">
        <v>146</v>
      </c>
      <c r="O278" s="84" t="s">
        <v>151</v>
      </c>
      <c r="P278" s="84" t="s">
        <v>146</v>
      </c>
      <c r="Q278" s="84" t="s">
        <v>146</v>
      </c>
      <c r="R278" s="83"/>
      <c r="S278" s="83"/>
    </row>
    <row r="279" spans="1:19" hidden="1" x14ac:dyDescent="0.25">
      <c r="A279" t="str">
        <f t="shared" si="8"/>
        <v>LLC_BI__Spread_Statement_Type__cLLC_BI__Product__c</v>
      </c>
      <c r="B279">
        <f t="shared" si="9"/>
        <v>18</v>
      </c>
      <c r="C279" s="83" t="s">
        <v>96</v>
      </c>
      <c r="D279" s="83" t="s">
        <v>97</v>
      </c>
      <c r="E279" s="83" t="s">
        <v>745</v>
      </c>
      <c r="F279" s="83" t="s">
        <v>746</v>
      </c>
      <c r="G279" s="83" t="s">
        <v>747</v>
      </c>
      <c r="H279" s="83" t="s">
        <v>748</v>
      </c>
      <c r="I279" s="84" t="s">
        <v>151</v>
      </c>
      <c r="J279" s="84">
        <v>18</v>
      </c>
      <c r="K279" s="84">
        <v>0</v>
      </c>
      <c r="L279" s="84">
        <v>0</v>
      </c>
      <c r="M279" s="84" t="s">
        <v>151</v>
      </c>
      <c r="N279" s="84" t="s">
        <v>146</v>
      </c>
      <c r="O279" s="84" t="s">
        <v>151</v>
      </c>
      <c r="P279" s="84" t="s">
        <v>146</v>
      </c>
      <c r="Q279" s="84" t="s">
        <v>146</v>
      </c>
      <c r="R279" s="83"/>
      <c r="S279" s="83"/>
    </row>
    <row r="280" spans="1:19" hidden="1" x14ac:dyDescent="0.25">
      <c r="A280" t="str">
        <f t="shared" si="8"/>
        <v>LLC_BI__Spread_Statement_Type__cLLC_BI__Spread_Statement_Total_Group__c</v>
      </c>
      <c r="B280">
        <f t="shared" si="9"/>
        <v>18</v>
      </c>
      <c r="C280" s="83" t="s">
        <v>96</v>
      </c>
      <c r="D280" s="83" t="s">
        <v>97</v>
      </c>
      <c r="E280" s="83" t="s">
        <v>749</v>
      </c>
      <c r="F280" s="83" t="s">
        <v>335</v>
      </c>
      <c r="G280" s="83" t="s">
        <v>100</v>
      </c>
      <c r="H280" s="83" t="s">
        <v>336</v>
      </c>
      <c r="I280" s="84" t="s">
        <v>151</v>
      </c>
      <c r="J280" s="84">
        <v>18</v>
      </c>
      <c r="K280" s="84">
        <v>0</v>
      </c>
      <c r="L280" s="84">
        <v>0</v>
      </c>
      <c r="M280" s="84" t="s">
        <v>151</v>
      </c>
      <c r="N280" s="84" t="s">
        <v>146</v>
      </c>
      <c r="O280" s="84" t="s">
        <v>151</v>
      </c>
      <c r="P280" s="84" t="s">
        <v>146</v>
      </c>
      <c r="Q280" s="84" t="s">
        <v>146</v>
      </c>
      <c r="R280" s="83"/>
      <c r="S280" s="83"/>
    </row>
    <row r="281" spans="1:19" hidden="1" x14ac:dyDescent="0.25">
      <c r="A281" t="str">
        <f t="shared" si="8"/>
        <v>LLC_BI__Spread_Statement_Type__cLLC_BI__Start_Date_Quarter__c</v>
      </c>
      <c r="B281" t="str">
        <f t="shared" si="9"/>
        <v>18, 0</v>
      </c>
      <c r="C281" s="83" t="s">
        <v>96</v>
      </c>
      <c r="D281" s="83" t="s">
        <v>97</v>
      </c>
      <c r="E281" s="83" t="s">
        <v>750</v>
      </c>
      <c r="F281" s="83" t="s">
        <v>751</v>
      </c>
      <c r="G281" s="83" t="s">
        <v>752</v>
      </c>
      <c r="H281" s="83" t="s">
        <v>360</v>
      </c>
      <c r="I281" s="84" t="s">
        <v>151</v>
      </c>
      <c r="J281" s="84">
        <v>0</v>
      </c>
      <c r="K281" s="84">
        <v>18</v>
      </c>
      <c r="L281" s="84">
        <v>0</v>
      </c>
      <c r="M281" s="84" t="s">
        <v>151</v>
      </c>
      <c r="N281" s="84" t="s">
        <v>146</v>
      </c>
      <c r="O281" s="84" t="s">
        <v>146</v>
      </c>
      <c r="P281" s="84" t="s">
        <v>146</v>
      </c>
      <c r="Q281" s="84" t="s">
        <v>151</v>
      </c>
      <c r="R281" s="83" t="s">
        <v>753</v>
      </c>
      <c r="S281" s="83"/>
    </row>
    <row r="282" spans="1:19" hidden="1" x14ac:dyDescent="0.25">
      <c r="A282" t="str">
        <f t="shared" si="8"/>
        <v>LLC_BI__Spread_Statement_Type__cLLC_BI__Start_Date__c</v>
      </c>
      <c r="B282">
        <f t="shared" si="9"/>
        <v>0</v>
      </c>
      <c r="C282" s="83" t="s">
        <v>96</v>
      </c>
      <c r="D282" s="83" t="s">
        <v>97</v>
      </c>
      <c r="E282" s="83" t="s">
        <v>754</v>
      </c>
      <c r="F282" s="83" t="s">
        <v>755</v>
      </c>
      <c r="G282" s="83" t="s">
        <v>756</v>
      </c>
      <c r="H282" s="83" t="s">
        <v>210</v>
      </c>
      <c r="I282" s="84" t="s">
        <v>151</v>
      </c>
      <c r="J282" s="84">
        <v>0</v>
      </c>
      <c r="K282" s="84">
        <v>0</v>
      </c>
      <c r="L282" s="84">
        <v>0</v>
      </c>
      <c r="M282" s="84" t="s">
        <v>151</v>
      </c>
      <c r="N282" s="84" t="s">
        <v>146</v>
      </c>
      <c r="O282" s="84" t="s">
        <v>151</v>
      </c>
      <c r="P282" s="84" t="s">
        <v>146</v>
      </c>
      <c r="Q282" s="84" t="s">
        <v>146</v>
      </c>
      <c r="R282" s="83"/>
      <c r="S282" s="83"/>
    </row>
    <row r="283" spans="1:19" hidden="1" x14ac:dyDescent="0.25">
      <c r="A283" t="str">
        <f t="shared" si="8"/>
        <v>LLC_BI__Spread_Statement_Type__cLLC_BI__Static_Periods__c</v>
      </c>
      <c r="B283">
        <f t="shared" si="9"/>
        <v>0</v>
      </c>
      <c r="C283" s="83" t="s">
        <v>96</v>
      </c>
      <c r="D283" s="83" t="s">
        <v>97</v>
      </c>
      <c r="E283" s="83" t="s">
        <v>757</v>
      </c>
      <c r="F283" s="83" t="s">
        <v>758</v>
      </c>
      <c r="G283" s="83" t="s">
        <v>759</v>
      </c>
      <c r="H283" s="83" t="s">
        <v>155</v>
      </c>
      <c r="I283" s="84" t="s">
        <v>146</v>
      </c>
      <c r="J283" s="84">
        <v>0</v>
      </c>
      <c r="K283" s="84">
        <v>0</v>
      </c>
      <c r="L283" s="84">
        <v>0</v>
      </c>
      <c r="M283" s="84" t="s">
        <v>151</v>
      </c>
      <c r="N283" s="84" t="s">
        <v>146</v>
      </c>
      <c r="O283" s="84" t="s">
        <v>151</v>
      </c>
      <c r="P283" s="84" t="s">
        <v>146</v>
      </c>
      <c r="Q283" s="84" t="s">
        <v>146</v>
      </c>
      <c r="R283" s="83"/>
      <c r="S283" s="83"/>
    </row>
    <row r="284" spans="1:19" hidden="1" x14ac:dyDescent="0.25">
      <c r="A284" t="str">
        <f t="shared" si="8"/>
        <v>LLC_BI__Spread_Statement_Type__cLLC_BI__Total_Hide_Currency_Symbol__c</v>
      </c>
      <c r="B284">
        <f t="shared" si="9"/>
        <v>0</v>
      </c>
      <c r="C284" s="83" t="s">
        <v>96</v>
      </c>
      <c r="D284" s="83" t="s">
        <v>97</v>
      </c>
      <c r="E284" s="83" t="s">
        <v>760</v>
      </c>
      <c r="F284" s="83" t="s">
        <v>761</v>
      </c>
      <c r="G284" s="83" t="s">
        <v>762</v>
      </c>
      <c r="H284" s="83" t="s">
        <v>155</v>
      </c>
      <c r="I284" s="84" t="s">
        <v>146</v>
      </c>
      <c r="J284" s="84">
        <v>0</v>
      </c>
      <c r="K284" s="84">
        <v>0</v>
      </c>
      <c r="L284" s="84">
        <v>0</v>
      </c>
      <c r="M284" s="84" t="s">
        <v>151</v>
      </c>
      <c r="N284" s="84" t="s">
        <v>146</v>
      </c>
      <c r="O284" s="84" t="s">
        <v>151</v>
      </c>
      <c r="P284" s="84" t="s">
        <v>146</v>
      </c>
      <c r="Q284" s="84" t="s">
        <v>146</v>
      </c>
      <c r="R284" s="83"/>
      <c r="S284" s="83" t="s">
        <v>763</v>
      </c>
    </row>
    <row r="285" spans="1:19" hidden="1" x14ac:dyDescent="0.25">
      <c r="A285" t="str">
        <f t="shared" si="8"/>
        <v>LLC_BI__Spread_Statement_Type__cLLC_BI__Total_Row_Name__c</v>
      </c>
      <c r="B285">
        <f t="shared" si="9"/>
        <v>255</v>
      </c>
      <c r="C285" s="83" t="s">
        <v>96</v>
      </c>
      <c r="D285" s="83" t="s">
        <v>97</v>
      </c>
      <c r="E285" s="83" t="s">
        <v>764</v>
      </c>
      <c r="F285" s="83" t="s">
        <v>765</v>
      </c>
      <c r="G285" s="83" t="s">
        <v>766</v>
      </c>
      <c r="H285" s="83" t="s">
        <v>158</v>
      </c>
      <c r="I285" s="84" t="s">
        <v>151</v>
      </c>
      <c r="J285" s="84">
        <v>255</v>
      </c>
      <c r="K285" s="84">
        <v>0</v>
      </c>
      <c r="L285" s="84">
        <v>0</v>
      </c>
      <c r="M285" s="84" t="s">
        <v>151</v>
      </c>
      <c r="N285" s="84" t="s">
        <v>146</v>
      </c>
      <c r="O285" s="84" t="s">
        <v>151</v>
      </c>
      <c r="P285" s="84" t="s">
        <v>146</v>
      </c>
      <c r="Q285" s="84" t="s">
        <v>146</v>
      </c>
      <c r="R285" s="83"/>
      <c r="S285" s="83"/>
    </row>
    <row r="286" spans="1:19" hidden="1" x14ac:dyDescent="0.25">
      <c r="A286" t="str">
        <f t="shared" si="8"/>
        <v>LLC_BI__Spread_Statement_Type__cLLC_BI__Type__c</v>
      </c>
      <c r="B286">
        <f t="shared" si="9"/>
        <v>255</v>
      </c>
      <c r="C286" s="83" t="s">
        <v>96</v>
      </c>
      <c r="D286" s="83" t="s">
        <v>97</v>
      </c>
      <c r="E286" s="83" t="s">
        <v>767</v>
      </c>
      <c r="F286" s="83" t="s">
        <v>275</v>
      </c>
      <c r="G286" s="83" t="s">
        <v>131</v>
      </c>
      <c r="H286" s="83" t="s">
        <v>162</v>
      </c>
      <c r="I286" s="84" t="s">
        <v>151</v>
      </c>
      <c r="J286" s="84">
        <v>255</v>
      </c>
      <c r="K286" s="84">
        <v>0</v>
      </c>
      <c r="L286" s="84">
        <v>0</v>
      </c>
      <c r="M286" s="84" t="s">
        <v>151</v>
      </c>
      <c r="N286" s="84" t="s">
        <v>146</v>
      </c>
      <c r="O286" s="84" t="s">
        <v>151</v>
      </c>
      <c r="P286" s="84" t="s">
        <v>146</v>
      </c>
      <c r="Q286" s="84" t="s">
        <v>146</v>
      </c>
      <c r="R286" s="83"/>
      <c r="S286" s="83"/>
    </row>
    <row r="287" spans="1:19" hidden="1" x14ac:dyDescent="0.25">
      <c r="A287" t="str">
        <f t="shared" si="8"/>
        <v>LLC_BI__Spread_Statement_Type__cLLC_BI__lookupKey__c</v>
      </c>
      <c r="B287">
        <f t="shared" si="9"/>
        <v>255</v>
      </c>
      <c r="C287" s="83" t="s">
        <v>96</v>
      </c>
      <c r="D287" s="83" t="s">
        <v>97</v>
      </c>
      <c r="E287" s="83" t="s">
        <v>768</v>
      </c>
      <c r="F287" s="83" t="s">
        <v>192</v>
      </c>
      <c r="G287" s="83" t="s">
        <v>193</v>
      </c>
      <c r="H287" s="83" t="s">
        <v>158</v>
      </c>
      <c r="I287" s="84" t="s">
        <v>151</v>
      </c>
      <c r="J287" s="84">
        <v>255</v>
      </c>
      <c r="K287" s="84">
        <v>0</v>
      </c>
      <c r="L287" s="84">
        <v>0</v>
      </c>
      <c r="M287" s="84" t="s">
        <v>151</v>
      </c>
      <c r="N287" s="84" t="s">
        <v>151</v>
      </c>
      <c r="O287" s="84" t="s">
        <v>151</v>
      </c>
      <c r="P287" s="84" t="s">
        <v>151</v>
      </c>
      <c r="Q287" s="84" t="s">
        <v>146</v>
      </c>
      <c r="R287" s="83"/>
      <c r="S287" s="83"/>
    </row>
    <row r="288" spans="1:19" hidden="1" x14ac:dyDescent="0.25">
      <c r="A288" t="str">
        <f t="shared" si="8"/>
        <v>LLC_BI__Spread_Statement_Type__cLLC_BI__Is_Global_Analysis__c</v>
      </c>
      <c r="B288">
        <f t="shared" si="9"/>
        <v>0</v>
      </c>
      <c r="C288" s="83" t="s">
        <v>96</v>
      </c>
      <c r="D288" s="83" t="s">
        <v>97</v>
      </c>
      <c r="E288" s="83" t="s">
        <v>769</v>
      </c>
      <c r="F288" s="83" t="s">
        <v>770</v>
      </c>
      <c r="G288" s="83" t="s">
        <v>771</v>
      </c>
      <c r="H288" s="83" t="s">
        <v>155</v>
      </c>
      <c r="I288" s="84" t="s">
        <v>146</v>
      </c>
      <c r="J288" s="84">
        <v>0</v>
      </c>
      <c r="K288" s="84">
        <v>0</v>
      </c>
      <c r="L288" s="84">
        <v>0</v>
      </c>
      <c r="M288" s="84" t="s">
        <v>151</v>
      </c>
      <c r="N288" s="84" t="s">
        <v>146</v>
      </c>
      <c r="O288" s="84" t="s">
        <v>146</v>
      </c>
      <c r="P288" s="84" t="s">
        <v>146</v>
      </c>
      <c r="Q288" s="84" t="s">
        <v>151</v>
      </c>
      <c r="R288" s="83" t="s">
        <v>772</v>
      </c>
      <c r="S288" s="83"/>
    </row>
    <row r="289" spans="1:19" hidden="1" x14ac:dyDescent="0.25">
      <c r="A289" t="str">
        <f t="shared" si="8"/>
        <v>LLC_BI__Spread_Statement_Type__cLLC_BI__Calc_Common_Sizing_Record__c</v>
      </c>
      <c r="B289">
        <f t="shared" si="9"/>
        <v>18</v>
      </c>
      <c r="C289" s="83" t="s">
        <v>96</v>
      </c>
      <c r="D289" s="83" t="s">
        <v>97</v>
      </c>
      <c r="E289" s="83" t="s">
        <v>773</v>
      </c>
      <c r="F289" s="83" t="s">
        <v>774</v>
      </c>
      <c r="G289" s="83" t="s">
        <v>775</v>
      </c>
      <c r="H289" s="83" t="s">
        <v>273</v>
      </c>
      <c r="I289" s="84" t="s">
        <v>151</v>
      </c>
      <c r="J289" s="84">
        <v>18</v>
      </c>
      <c r="K289" s="84">
        <v>0</v>
      </c>
      <c r="L289" s="84">
        <v>0</v>
      </c>
      <c r="M289" s="84" t="s">
        <v>151</v>
      </c>
      <c r="N289" s="84" t="s">
        <v>146</v>
      </c>
      <c r="O289" s="84" t="s">
        <v>151</v>
      </c>
      <c r="P289" s="84" t="s">
        <v>146</v>
      </c>
      <c r="Q289" s="84" t="s">
        <v>146</v>
      </c>
      <c r="R289" s="83"/>
      <c r="S289" s="83"/>
    </row>
    <row r="290" spans="1:19" hidden="1" x14ac:dyDescent="0.25">
      <c r="A290" t="str">
        <f t="shared" si="8"/>
        <v>LLC_BI__Spread_Statement_Type__cLLC_BI__Calc_Common_Sizing_Total_Group__c</v>
      </c>
      <c r="B290">
        <f t="shared" si="9"/>
        <v>18</v>
      </c>
      <c r="C290" s="83" t="s">
        <v>96</v>
      </c>
      <c r="D290" s="83" t="s">
        <v>97</v>
      </c>
      <c r="E290" s="83" t="s">
        <v>776</v>
      </c>
      <c r="F290" s="83" t="s">
        <v>777</v>
      </c>
      <c r="G290" s="83" t="s">
        <v>778</v>
      </c>
      <c r="H290" s="83" t="s">
        <v>336</v>
      </c>
      <c r="I290" s="84" t="s">
        <v>151</v>
      </c>
      <c r="J290" s="84">
        <v>18</v>
      </c>
      <c r="K290" s="84">
        <v>0</v>
      </c>
      <c r="L290" s="84">
        <v>0</v>
      </c>
      <c r="M290" s="84" t="s">
        <v>151</v>
      </c>
      <c r="N290" s="84" t="s">
        <v>146</v>
      </c>
      <c r="O290" s="84" t="s">
        <v>151</v>
      </c>
      <c r="P290" s="84" t="s">
        <v>146</v>
      </c>
      <c r="Q290" s="84" t="s">
        <v>146</v>
      </c>
      <c r="R290" s="83"/>
      <c r="S290" s="83"/>
    </row>
    <row r="291" spans="1:19" hidden="1" x14ac:dyDescent="0.25">
      <c r="A291" t="str">
        <f t="shared" si="8"/>
        <v>LLC_BI__Spread_Statement_Type__cLLC_BI__Sort_Order__c</v>
      </c>
      <c r="B291" t="str">
        <f t="shared" si="9"/>
        <v>18, 0</v>
      </c>
      <c r="C291" s="83" t="s">
        <v>96</v>
      </c>
      <c r="D291" s="83" t="s">
        <v>97</v>
      </c>
      <c r="E291" s="83" t="s">
        <v>779</v>
      </c>
      <c r="F291" s="83" t="s">
        <v>780</v>
      </c>
      <c r="G291" s="83" t="s">
        <v>781</v>
      </c>
      <c r="H291" s="83" t="s">
        <v>360</v>
      </c>
      <c r="I291" s="84" t="s">
        <v>151</v>
      </c>
      <c r="J291" s="84">
        <v>0</v>
      </c>
      <c r="K291" s="84">
        <v>18</v>
      </c>
      <c r="L291" s="84">
        <v>0</v>
      </c>
      <c r="M291" s="84" t="s">
        <v>151</v>
      </c>
      <c r="N291" s="84" t="s">
        <v>146</v>
      </c>
      <c r="O291" s="84" t="s">
        <v>151</v>
      </c>
      <c r="P291" s="84" t="s">
        <v>146</v>
      </c>
      <c r="Q291" s="84" t="s">
        <v>146</v>
      </c>
      <c r="R291" s="83"/>
      <c r="S291" s="83"/>
    </row>
    <row r="292" spans="1:19" hidden="1" x14ac:dyDescent="0.25">
      <c r="A292" t="str">
        <f t="shared" si="8"/>
        <v>LLC_BI__Spread_Statement_Type__cLLC_BI__Display_Common_Sizing__c</v>
      </c>
      <c r="B292">
        <f t="shared" si="9"/>
        <v>0</v>
      </c>
      <c r="C292" s="83" t="s">
        <v>96</v>
      </c>
      <c r="D292" s="83" t="s">
        <v>97</v>
      </c>
      <c r="E292" s="83" t="s">
        <v>782</v>
      </c>
      <c r="F292" s="83" t="s">
        <v>783</v>
      </c>
      <c r="G292" s="83" t="s">
        <v>784</v>
      </c>
      <c r="H292" s="83" t="s">
        <v>155</v>
      </c>
      <c r="I292" s="84" t="s">
        <v>146</v>
      </c>
      <c r="J292" s="84">
        <v>0</v>
      </c>
      <c r="K292" s="84">
        <v>0</v>
      </c>
      <c r="L292" s="84">
        <v>0</v>
      </c>
      <c r="M292" s="84" t="s">
        <v>151</v>
      </c>
      <c r="N292" s="84" t="s">
        <v>146</v>
      </c>
      <c r="O292" s="84" t="s">
        <v>151</v>
      </c>
      <c r="P292" s="84" t="s">
        <v>146</v>
      </c>
      <c r="Q292" s="84" t="s">
        <v>146</v>
      </c>
      <c r="R292" s="83"/>
      <c r="S292" s="83"/>
    </row>
    <row r="293" spans="1:19" hidden="1" x14ac:dyDescent="0.25">
      <c r="A293" t="str">
        <f t="shared" si="8"/>
        <v>LLC_BI__Spread_Statement_Type__cLLC_BI__Supports_Common_Sizing__c</v>
      </c>
      <c r="B293">
        <f t="shared" si="9"/>
        <v>0</v>
      </c>
      <c r="C293" s="83" t="s">
        <v>96</v>
      </c>
      <c r="D293" s="83" t="s">
        <v>97</v>
      </c>
      <c r="E293" s="83" t="s">
        <v>785</v>
      </c>
      <c r="F293" s="83" t="s">
        <v>786</v>
      </c>
      <c r="G293" s="83" t="s">
        <v>787</v>
      </c>
      <c r="H293" s="83" t="s">
        <v>155</v>
      </c>
      <c r="I293" s="84" t="s">
        <v>146</v>
      </c>
      <c r="J293" s="84">
        <v>0</v>
      </c>
      <c r="K293" s="84">
        <v>0</v>
      </c>
      <c r="L293" s="84">
        <v>0</v>
      </c>
      <c r="M293" s="84" t="s">
        <v>151</v>
      </c>
      <c r="N293" s="84" t="s">
        <v>146</v>
      </c>
      <c r="O293" s="84" t="s">
        <v>146</v>
      </c>
      <c r="P293" s="84" t="s">
        <v>146</v>
      </c>
      <c r="Q293" s="84" t="s">
        <v>151</v>
      </c>
      <c r="R293" s="83" t="s">
        <v>788</v>
      </c>
      <c r="S293" s="83"/>
    </row>
    <row r="294" spans="1:19" hidden="1" x14ac:dyDescent="0.25">
      <c r="A294" t="str">
        <f t="shared" si="8"/>
        <v>LLC_BI__Spread_Statement_Type__cLLC_BI__Display_Trend__c</v>
      </c>
      <c r="B294">
        <f t="shared" si="9"/>
        <v>0</v>
      </c>
      <c r="C294" s="83" t="s">
        <v>96</v>
      </c>
      <c r="D294" s="83" t="s">
        <v>97</v>
      </c>
      <c r="E294" s="83" t="s">
        <v>789</v>
      </c>
      <c r="F294" s="83" t="s">
        <v>790</v>
      </c>
      <c r="G294" s="83" t="s">
        <v>791</v>
      </c>
      <c r="H294" s="83" t="s">
        <v>155</v>
      </c>
      <c r="I294" s="84" t="s">
        <v>146</v>
      </c>
      <c r="J294" s="84">
        <v>0</v>
      </c>
      <c r="K294" s="84">
        <v>0</v>
      </c>
      <c r="L294" s="84">
        <v>0</v>
      </c>
      <c r="M294" s="84" t="s">
        <v>151</v>
      </c>
      <c r="N294" s="84" t="s">
        <v>146</v>
      </c>
      <c r="O294" s="84" t="s">
        <v>151</v>
      </c>
      <c r="P294" s="84" t="s">
        <v>146</v>
      </c>
      <c r="Q294" s="84" t="s">
        <v>146</v>
      </c>
      <c r="R294" s="83"/>
      <c r="S294" s="83" t="s">
        <v>792</v>
      </c>
    </row>
    <row r="295" spans="1:19" hidden="1" x14ac:dyDescent="0.25">
      <c r="A295" t="str">
        <f t="shared" si="8"/>
        <v>LLC_BI__Spread_Statement_Type__cLLC_BI__Supports_Trend__c</v>
      </c>
      <c r="B295">
        <f t="shared" si="9"/>
        <v>0</v>
      </c>
      <c r="C295" s="83" t="s">
        <v>96</v>
      </c>
      <c r="D295" s="83" t="s">
        <v>97</v>
      </c>
      <c r="E295" s="83" t="s">
        <v>793</v>
      </c>
      <c r="F295" s="83" t="s">
        <v>794</v>
      </c>
      <c r="G295" s="83" t="s">
        <v>795</v>
      </c>
      <c r="H295" s="83" t="s">
        <v>155</v>
      </c>
      <c r="I295" s="84" t="s">
        <v>146</v>
      </c>
      <c r="J295" s="84">
        <v>0</v>
      </c>
      <c r="K295" s="84">
        <v>0</v>
      </c>
      <c r="L295" s="84">
        <v>0</v>
      </c>
      <c r="M295" s="84" t="s">
        <v>151</v>
      </c>
      <c r="N295" s="84" t="s">
        <v>146</v>
      </c>
      <c r="O295" s="84" t="s">
        <v>146</v>
      </c>
      <c r="P295" s="84" t="s">
        <v>146</v>
      </c>
      <c r="Q295" s="84" t="s">
        <v>151</v>
      </c>
      <c r="R295" s="83" t="s">
        <v>788</v>
      </c>
      <c r="S295" s="83" t="s">
        <v>796</v>
      </c>
    </row>
    <row r="296" spans="1:19" hidden="1" x14ac:dyDescent="0.25">
      <c r="A296" t="str">
        <f t="shared" si="8"/>
        <v>LLC_BI__Spread_Statement_Type__cLLC_BI__Display_Projection_Drivers__c</v>
      </c>
      <c r="B296">
        <f t="shared" si="9"/>
        <v>0</v>
      </c>
      <c r="C296" s="83" t="s">
        <v>96</v>
      </c>
      <c r="D296" s="83" t="s">
        <v>97</v>
      </c>
      <c r="E296" s="83" t="s">
        <v>797</v>
      </c>
      <c r="F296" s="83" t="s">
        <v>798</v>
      </c>
      <c r="G296" s="83" t="s">
        <v>799</v>
      </c>
      <c r="H296" s="83" t="s">
        <v>155</v>
      </c>
      <c r="I296" s="84" t="s">
        <v>146</v>
      </c>
      <c r="J296" s="84">
        <v>0</v>
      </c>
      <c r="K296" s="84">
        <v>0</v>
      </c>
      <c r="L296" s="84">
        <v>0</v>
      </c>
      <c r="M296" s="84" t="s">
        <v>151</v>
      </c>
      <c r="N296" s="84" t="s">
        <v>146</v>
      </c>
      <c r="O296" s="84" t="s">
        <v>151</v>
      </c>
      <c r="P296" s="84" t="s">
        <v>146</v>
      </c>
      <c r="Q296" s="84" t="s">
        <v>146</v>
      </c>
      <c r="R296" s="83"/>
      <c r="S296" s="83"/>
    </row>
    <row r="297" spans="1:19" hidden="1" x14ac:dyDescent="0.25">
      <c r="A297" t="str">
        <f t="shared" si="8"/>
        <v>LLC_BI__Spread_Statement_Type__cLLC_BI__Source_Statement__c</v>
      </c>
      <c r="B297">
        <f t="shared" si="9"/>
        <v>18</v>
      </c>
      <c r="C297" s="83" t="s">
        <v>96</v>
      </c>
      <c r="D297" s="83" t="s">
        <v>97</v>
      </c>
      <c r="E297" s="83" t="s">
        <v>800</v>
      </c>
      <c r="F297" s="83" t="s">
        <v>801</v>
      </c>
      <c r="G297" s="83" t="s">
        <v>802</v>
      </c>
      <c r="H297" s="83" t="s">
        <v>353</v>
      </c>
      <c r="I297" s="84" t="s">
        <v>151</v>
      </c>
      <c r="J297" s="84">
        <v>18</v>
      </c>
      <c r="K297" s="84">
        <v>0</v>
      </c>
      <c r="L297" s="84">
        <v>0</v>
      </c>
      <c r="M297" s="84" t="s">
        <v>151</v>
      </c>
      <c r="N297" s="84" t="s">
        <v>146</v>
      </c>
      <c r="O297" s="84" t="s">
        <v>151</v>
      </c>
      <c r="P297" s="84" t="s">
        <v>146</v>
      </c>
      <c r="Q297" s="84" t="s">
        <v>146</v>
      </c>
      <c r="R297" s="83"/>
      <c r="S297" s="83"/>
    </row>
    <row r="298" spans="1:19" hidden="1" x14ac:dyDescent="0.25">
      <c r="A298" t="str">
        <f t="shared" si="8"/>
        <v>LLC_BI__Spread_Statement_Type__cLLC_BI__Is_Multi_Currency__c</v>
      </c>
      <c r="B298">
        <f t="shared" si="9"/>
        <v>0</v>
      </c>
      <c r="C298" s="83" t="s">
        <v>96</v>
      </c>
      <c r="D298" s="83" t="s">
        <v>97</v>
      </c>
      <c r="E298" s="83" t="s">
        <v>803</v>
      </c>
      <c r="F298" s="83" t="s">
        <v>804</v>
      </c>
      <c r="G298" s="83" t="s">
        <v>805</v>
      </c>
      <c r="H298" s="83" t="s">
        <v>155</v>
      </c>
      <c r="I298" s="84" t="s">
        <v>146</v>
      </c>
      <c r="J298" s="84">
        <v>0</v>
      </c>
      <c r="K298" s="84">
        <v>0</v>
      </c>
      <c r="L298" s="84">
        <v>0</v>
      </c>
      <c r="M298" s="84" t="s">
        <v>151</v>
      </c>
      <c r="N298" s="84" t="s">
        <v>146</v>
      </c>
      <c r="O298" s="84" t="s">
        <v>151</v>
      </c>
      <c r="P298" s="84" t="s">
        <v>146</v>
      </c>
      <c r="Q298" s="84" t="s">
        <v>146</v>
      </c>
      <c r="R298" s="83"/>
      <c r="S298" s="83"/>
    </row>
    <row r="299" spans="1:19" hidden="1" x14ac:dyDescent="0.25">
      <c r="A299" t="str">
        <f t="shared" si="8"/>
        <v>LLC_BI__Underwriting_Bundle__cId</v>
      </c>
      <c r="B299">
        <f t="shared" si="9"/>
        <v>18</v>
      </c>
      <c r="C299" s="83" t="s">
        <v>102</v>
      </c>
      <c r="D299" s="83" t="s">
        <v>103</v>
      </c>
      <c r="E299" s="83" t="s">
        <v>806</v>
      </c>
      <c r="F299" s="83" t="s">
        <v>143</v>
      </c>
      <c r="G299" s="83" t="s">
        <v>144</v>
      </c>
      <c r="H299" s="83" t="s">
        <v>145</v>
      </c>
      <c r="I299" s="84" t="s">
        <v>146</v>
      </c>
      <c r="J299" s="84">
        <v>18</v>
      </c>
      <c r="K299" s="84">
        <v>0</v>
      </c>
      <c r="L299" s="84">
        <v>0</v>
      </c>
      <c r="M299" s="84" t="s">
        <v>146</v>
      </c>
      <c r="N299" s="84" t="s">
        <v>146</v>
      </c>
      <c r="O299" s="84" t="s">
        <v>146</v>
      </c>
      <c r="P299" s="84" t="s">
        <v>146</v>
      </c>
      <c r="Q299" s="84" t="s">
        <v>146</v>
      </c>
      <c r="R299" s="83"/>
      <c r="S299" s="83"/>
    </row>
    <row r="300" spans="1:19" hidden="1" x14ac:dyDescent="0.25">
      <c r="A300" t="str">
        <f t="shared" si="8"/>
        <v>LLC_BI__Underwriting_Bundle__cOwnerId</v>
      </c>
      <c r="B300">
        <f t="shared" si="9"/>
        <v>18</v>
      </c>
      <c r="C300" s="83" t="s">
        <v>102</v>
      </c>
      <c r="D300" s="83" t="s">
        <v>103</v>
      </c>
      <c r="E300" s="83" t="s">
        <v>807</v>
      </c>
      <c r="F300" s="83" t="s">
        <v>148</v>
      </c>
      <c r="G300" s="83" t="s">
        <v>149</v>
      </c>
      <c r="H300" s="83" t="s">
        <v>150</v>
      </c>
      <c r="I300" s="84" t="s">
        <v>146</v>
      </c>
      <c r="J300" s="84">
        <v>18</v>
      </c>
      <c r="K300" s="84">
        <v>0</v>
      </c>
      <c r="L300" s="84">
        <v>0</v>
      </c>
      <c r="M300" s="84" t="s">
        <v>146</v>
      </c>
      <c r="N300" s="84" t="s">
        <v>146</v>
      </c>
      <c r="O300" s="84" t="s">
        <v>151</v>
      </c>
      <c r="P300" s="84" t="s">
        <v>146</v>
      </c>
      <c r="Q300" s="84" t="s">
        <v>146</v>
      </c>
      <c r="R300" s="83"/>
      <c r="S300" s="83"/>
    </row>
    <row r="301" spans="1:19" hidden="1" x14ac:dyDescent="0.25">
      <c r="A301" t="str">
        <f t="shared" si="8"/>
        <v>LLC_BI__Underwriting_Bundle__cIsDeleted</v>
      </c>
      <c r="B301">
        <f t="shared" si="9"/>
        <v>0</v>
      </c>
      <c r="C301" s="83" t="s">
        <v>102</v>
      </c>
      <c r="D301" s="83" t="s">
        <v>103</v>
      </c>
      <c r="E301" s="83" t="s">
        <v>808</v>
      </c>
      <c r="F301" s="83" t="s">
        <v>153</v>
      </c>
      <c r="G301" s="83" t="s">
        <v>154</v>
      </c>
      <c r="H301" s="83" t="s">
        <v>155</v>
      </c>
      <c r="I301" s="84" t="s">
        <v>146</v>
      </c>
      <c r="J301" s="84">
        <v>0</v>
      </c>
      <c r="K301" s="84">
        <v>0</v>
      </c>
      <c r="L301" s="84">
        <v>0</v>
      </c>
      <c r="M301" s="84" t="s">
        <v>146</v>
      </c>
      <c r="N301" s="84" t="s">
        <v>146</v>
      </c>
      <c r="O301" s="84" t="s">
        <v>146</v>
      </c>
      <c r="P301" s="84" t="s">
        <v>146</v>
      </c>
      <c r="Q301" s="84" t="s">
        <v>146</v>
      </c>
      <c r="R301" s="83"/>
      <c r="S301" s="83"/>
    </row>
    <row r="302" spans="1:19" hidden="1" x14ac:dyDescent="0.25">
      <c r="A302" t="str">
        <f t="shared" si="8"/>
        <v>LLC_BI__Underwriting_Bundle__cName</v>
      </c>
      <c r="B302">
        <f t="shared" si="9"/>
        <v>80</v>
      </c>
      <c r="C302" s="83" t="s">
        <v>102</v>
      </c>
      <c r="D302" s="83" t="s">
        <v>103</v>
      </c>
      <c r="E302" s="83" t="s">
        <v>809</v>
      </c>
      <c r="F302" s="83" t="s">
        <v>28</v>
      </c>
      <c r="G302" s="83" t="s">
        <v>810</v>
      </c>
      <c r="H302" s="83" t="s">
        <v>158</v>
      </c>
      <c r="I302" s="84" t="s">
        <v>151</v>
      </c>
      <c r="J302" s="84">
        <v>80</v>
      </c>
      <c r="K302" s="84">
        <v>0</v>
      </c>
      <c r="L302" s="84">
        <v>0</v>
      </c>
      <c r="M302" s="84" t="s">
        <v>146</v>
      </c>
      <c r="N302" s="84" t="s">
        <v>146</v>
      </c>
      <c r="O302" s="84" t="s">
        <v>151</v>
      </c>
      <c r="P302" s="84" t="s">
        <v>146</v>
      </c>
      <c r="Q302" s="84" t="s">
        <v>146</v>
      </c>
      <c r="R302" s="83"/>
      <c r="S302" s="83"/>
    </row>
    <row r="303" spans="1:19" hidden="1" x14ac:dyDescent="0.25">
      <c r="A303" t="str">
        <f t="shared" si="8"/>
        <v>LLC_BI__Underwriting_Bundle__cCurrencyIsoCode</v>
      </c>
      <c r="B303">
        <f t="shared" si="9"/>
        <v>3</v>
      </c>
      <c r="C303" s="83" t="s">
        <v>102</v>
      </c>
      <c r="D303" s="83" t="s">
        <v>103</v>
      </c>
      <c r="E303" s="83" t="s">
        <v>811</v>
      </c>
      <c r="F303" s="83" t="s">
        <v>160</v>
      </c>
      <c r="G303" s="83" t="s">
        <v>161</v>
      </c>
      <c r="H303" s="83" t="s">
        <v>162</v>
      </c>
      <c r="I303" s="84" t="s">
        <v>151</v>
      </c>
      <c r="J303" s="84">
        <v>3</v>
      </c>
      <c r="K303" s="84">
        <v>0</v>
      </c>
      <c r="L303" s="84">
        <v>0</v>
      </c>
      <c r="M303" s="84" t="s">
        <v>146</v>
      </c>
      <c r="N303" s="84" t="s">
        <v>146</v>
      </c>
      <c r="O303" s="84" t="s">
        <v>151</v>
      </c>
      <c r="P303" s="84" t="s">
        <v>146</v>
      </c>
      <c r="Q303" s="84" t="s">
        <v>146</v>
      </c>
      <c r="R303" s="83"/>
      <c r="S303" s="83"/>
    </row>
    <row r="304" spans="1:19" hidden="1" x14ac:dyDescent="0.25">
      <c r="A304" t="str">
        <f t="shared" si="8"/>
        <v>LLC_BI__Underwriting_Bundle__cCreatedDate</v>
      </c>
      <c r="B304">
        <f t="shared" si="9"/>
        <v>0</v>
      </c>
      <c r="C304" s="83" t="s">
        <v>102</v>
      </c>
      <c r="D304" s="83" t="s">
        <v>103</v>
      </c>
      <c r="E304" s="83" t="s">
        <v>812</v>
      </c>
      <c r="F304" s="83" t="s">
        <v>164</v>
      </c>
      <c r="G304" s="83" t="s">
        <v>165</v>
      </c>
      <c r="H304" s="83" t="s">
        <v>166</v>
      </c>
      <c r="I304" s="84" t="s">
        <v>146</v>
      </c>
      <c r="J304" s="84">
        <v>0</v>
      </c>
      <c r="K304" s="84">
        <v>0</v>
      </c>
      <c r="L304" s="84">
        <v>0</v>
      </c>
      <c r="M304" s="84" t="s">
        <v>146</v>
      </c>
      <c r="N304" s="84" t="s">
        <v>146</v>
      </c>
      <c r="O304" s="84" t="s">
        <v>146</v>
      </c>
      <c r="P304" s="84" t="s">
        <v>146</v>
      </c>
      <c r="Q304" s="84" t="s">
        <v>146</v>
      </c>
      <c r="R304" s="83"/>
      <c r="S304" s="83"/>
    </row>
    <row r="305" spans="1:19" hidden="1" x14ac:dyDescent="0.25">
      <c r="A305" t="str">
        <f t="shared" si="8"/>
        <v>LLC_BI__Underwriting_Bundle__cCreatedById</v>
      </c>
      <c r="B305">
        <f t="shared" si="9"/>
        <v>18</v>
      </c>
      <c r="C305" s="83" t="s">
        <v>102</v>
      </c>
      <c r="D305" s="83" t="s">
        <v>103</v>
      </c>
      <c r="E305" s="83" t="s">
        <v>813</v>
      </c>
      <c r="F305" s="83" t="s">
        <v>168</v>
      </c>
      <c r="G305" s="83" t="s">
        <v>169</v>
      </c>
      <c r="H305" s="83" t="s">
        <v>170</v>
      </c>
      <c r="I305" s="84" t="s">
        <v>146</v>
      </c>
      <c r="J305" s="84">
        <v>18</v>
      </c>
      <c r="K305" s="84">
        <v>0</v>
      </c>
      <c r="L305" s="84">
        <v>0</v>
      </c>
      <c r="M305" s="84" t="s">
        <v>146</v>
      </c>
      <c r="N305" s="84" t="s">
        <v>146</v>
      </c>
      <c r="O305" s="84" t="s">
        <v>146</v>
      </c>
      <c r="P305" s="84" t="s">
        <v>146</v>
      </c>
      <c r="Q305" s="84" t="s">
        <v>146</v>
      </c>
      <c r="R305" s="83"/>
      <c r="S305" s="83"/>
    </row>
    <row r="306" spans="1:19" hidden="1" x14ac:dyDescent="0.25">
      <c r="A306" t="str">
        <f t="shared" si="8"/>
        <v>LLC_BI__Underwriting_Bundle__cLastModifiedDate</v>
      </c>
      <c r="B306">
        <f t="shared" si="9"/>
        <v>0</v>
      </c>
      <c r="C306" s="83" t="s">
        <v>102</v>
      </c>
      <c r="D306" s="83" t="s">
        <v>103</v>
      </c>
      <c r="E306" s="83" t="s">
        <v>814</v>
      </c>
      <c r="F306" s="83" t="s">
        <v>172</v>
      </c>
      <c r="G306" s="83" t="s">
        <v>173</v>
      </c>
      <c r="H306" s="83" t="s">
        <v>166</v>
      </c>
      <c r="I306" s="84" t="s">
        <v>146</v>
      </c>
      <c r="J306" s="84">
        <v>0</v>
      </c>
      <c r="K306" s="84">
        <v>0</v>
      </c>
      <c r="L306" s="84">
        <v>0</v>
      </c>
      <c r="M306" s="84" t="s">
        <v>146</v>
      </c>
      <c r="N306" s="84" t="s">
        <v>146</v>
      </c>
      <c r="O306" s="84" t="s">
        <v>146</v>
      </c>
      <c r="P306" s="84" t="s">
        <v>146</v>
      </c>
      <c r="Q306" s="84" t="s">
        <v>146</v>
      </c>
      <c r="R306" s="83"/>
      <c r="S306" s="83"/>
    </row>
    <row r="307" spans="1:19" hidden="1" x14ac:dyDescent="0.25">
      <c r="A307" t="str">
        <f t="shared" si="8"/>
        <v>LLC_BI__Underwriting_Bundle__cLastModifiedById</v>
      </c>
      <c r="B307">
        <f t="shared" si="9"/>
        <v>18</v>
      </c>
      <c r="C307" s="83" t="s">
        <v>102</v>
      </c>
      <c r="D307" s="83" t="s">
        <v>103</v>
      </c>
      <c r="E307" s="83" t="s">
        <v>815</v>
      </c>
      <c r="F307" s="83" t="s">
        <v>175</v>
      </c>
      <c r="G307" s="83" t="s">
        <v>176</v>
      </c>
      <c r="H307" s="83" t="s">
        <v>170</v>
      </c>
      <c r="I307" s="84" t="s">
        <v>146</v>
      </c>
      <c r="J307" s="84">
        <v>18</v>
      </c>
      <c r="K307" s="84">
        <v>0</v>
      </c>
      <c r="L307" s="84">
        <v>0</v>
      </c>
      <c r="M307" s="84" t="s">
        <v>146</v>
      </c>
      <c r="N307" s="84" t="s">
        <v>146</v>
      </c>
      <c r="O307" s="84" t="s">
        <v>146</v>
      </c>
      <c r="P307" s="84" t="s">
        <v>146</v>
      </c>
      <c r="Q307" s="84" t="s">
        <v>146</v>
      </c>
      <c r="R307" s="83"/>
      <c r="S307" s="83"/>
    </row>
    <row r="308" spans="1:19" hidden="1" x14ac:dyDescent="0.25">
      <c r="A308" t="str">
        <f t="shared" si="8"/>
        <v>LLC_BI__Underwriting_Bundle__cSystemModstamp</v>
      </c>
      <c r="B308">
        <f t="shared" si="9"/>
        <v>0</v>
      </c>
      <c r="C308" s="83" t="s">
        <v>102</v>
      </c>
      <c r="D308" s="83" t="s">
        <v>103</v>
      </c>
      <c r="E308" s="83" t="s">
        <v>816</v>
      </c>
      <c r="F308" s="83" t="s">
        <v>178</v>
      </c>
      <c r="G308" s="83" t="s">
        <v>179</v>
      </c>
      <c r="H308" s="83" t="s">
        <v>166</v>
      </c>
      <c r="I308" s="84" t="s">
        <v>146</v>
      </c>
      <c r="J308" s="84">
        <v>0</v>
      </c>
      <c r="K308" s="84">
        <v>0</v>
      </c>
      <c r="L308" s="84">
        <v>0</v>
      </c>
      <c r="M308" s="84" t="s">
        <v>146</v>
      </c>
      <c r="N308" s="84" t="s">
        <v>146</v>
      </c>
      <c r="O308" s="84" t="s">
        <v>146</v>
      </c>
      <c r="P308" s="84" t="s">
        <v>146</v>
      </c>
      <c r="Q308" s="84" t="s">
        <v>146</v>
      </c>
      <c r="R308" s="83"/>
      <c r="S308" s="83"/>
    </row>
    <row r="309" spans="1:19" hidden="1" x14ac:dyDescent="0.25">
      <c r="A309" t="str">
        <f t="shared" si="8"/>
        <v>LLC_BI__Underwriting_Bundle__cLastActivityDate</v>
      </c>
      <c r="B309">
        <f t="shared" si="9"/>
        <v>0</v>
      </c>
      <c r="C309" s="83" t="s">
        <v>102</v>
      </c>
      <c r="D309" s="83" t="s">
        <v>103</v>
      </c>
      <c r="E309" s="83" t="s">
        <v>817</v>
      </c>
      <c r="F309" s="83" t="s">
        <v>818</v>
      </c>
      <c r="G309" s="83" t="s">
        <v>819</v>
      </c>
      <c r="H309" s="83" t="s">
        <v>210</v>
      </c>
      <c r="I309" s="84" t="s">
        <v>151</v>
      </c>
      <c r="J309" s="84">
        <v>0</v>
      </c>
      <c r="K309" s="84">
        <v>0</v>
      </c>
      <c r="L309" s="84">
        <v>0</v>
      </c>
      <c r="M309" s="84" t="s">
        <v>146</v>
      </c>
      <c r="N309" s="84" t="s">
        <v>146</v>
      </c>
      <c r="O309" s="84" t="s">
        <v>146</v>
      </c>
      <c r="P309" s="84" t="s">
        <v>146</v>
      </c>
      <c r="Q309" s="84" t="s">
        <v>146</v>
      </c>
      <c r="R309" s="83"/>
      <c r="S309" s="83"/>
    </row>
    <row r="310" spans="1:19" hidden="1" x14ac:dyDescent="0.25">
      <c r="A310" t="str">
        <f t="shared" si="8"/>
        <v>LLC_BI__Underwriting_Bundle__cLastViewedDate</v>
      </c>
      <c r="B310">
        <f t="shared" si="9"/>
        <v>0</v>
      </c>
      <c r="C310" s="83" t="s">
        <v>102</v>
      </c>
      <c r="D310" s="83" t="s">
        <v>103</v>
      </c>
      <c r="E310" s="83" t="s">
        <v>820</v>
      </c>
      <c r="F310" s="83" t="s">
        <v>485</v>
      </c>
      <c r="G310" s="83" t="s">
        <v>486</v>
      </c>
      <c r="H310" s="83" t="s">
        <v>166</v>
      </c>
      <c r="I310" s="84" t="s">
        <v>151</v>
      </c>
      <c r="J310" s="84">
        <v>0</v>
      </c>
      <c r="K310" s="84">
        <v>0</v>
      </c>
      <c r="L310" s="84">
        <v>0</v>
      </c>
      <c r="M310" s="84" t="s">
        <v>146</v>
      </c>
      <c r="N310" s="84" t="s">
        <v>146</v>
      </c>
      <c r="O310" s="84" t="s">
        <v>146</v>
      </c>
      <c r="P310" s="84" t="s">
        <v>146</v>
      </c>
      <c r="Q310" s="84" t="s">
        <v>146</v>
      </c>
      <c r="R310" s="83"/>
      <c r="S310" s="83"/>
    </row>
    <row r="311" spans="1:19" hidden="1" x14ac:dyDescent="0.25">
      <c r="A311" t="str">
        <f t="shared" si="8"/>
        <v>LLC_BI__Underwriting_Bundle__cLastReferencedDate</v>
      </c>
      <c r="B311">
        <f t="shared" si="9"/>
        <v>0</v>
      </c>
      <c r="C311" s="83" t="s">
        <v>102</v>
      </c>
      <c r="D311" s="83" t="s">
        <v>103</v>
      </c>
      <c r="E311" s="83" t="s">
        <v>821</v>
      </c>
      <c r="F311" s="83" t="s">
        <v>488</v>
      </c>
      <c r="G311" s="83" t="s">
        <v>489</v>
      </c>
      <c r="H311" s="83" t="s">
        <v>166</v>
      </c>
      <c r="I311" s="84" t="s">
        <v>151</v>
      </c>
      <c r="J311" s="84">
        <v>0</v>
      </c>
      <c r="K311" s="84">
        <v>0</v>
      </c>
      <c r="L311" s="84">
        <v>0</v>
      </c>
      <c r="M311" s="84" t="s">
        <v>146</v>
      </c>
      <c r="N311" s="84" t="s">
        <v>146</v>
      </c>
      <c r="O311" s="84" t="s">
        <v>146</v>
      </c>
      <c r="P311" s="84" t="s">
        <v>146</v>
      </c>
      <c r="Q311" s="84" t="s">
        <v>146</v>
      </c>
      <c r="R311" s="83"/>
      <c r="S311" s="83"/>
    </row>
    <row r="312" spans="1:19" hidden="1" x14ac:dyDescent="0.25">
      <c r="A312" t="str">
        <f t="shared" si="8"/>
        <v>LLC_BI__Underwriting_Bundle__cConnectionReceivedId</v>
      </c>
      <c r="B312">
        <f t="shared" si="9"/>
        <v>18</v>
      </c>
      <c r="C312" s="83" t="s">
        <v>102</v>
      </c>
      <c r="D312" s="83" t="s">
        <v>103</v>
      </c>
      <c r="E312" s="83" t="s">
        <v>822</v>
      </c>
      <c r="F312" s="83" t="s">
        <v>181</v>
      </c>
      <c r="G312" s="83" t="s">
        <v>182</v>
      </c>
      <c r="H312" s="83" t="s">
        <v>183</v>
      </c>
      <c r="I312" s="84" t="s">
        <v>151</v>
      </c>
      <c r="J312" s="84">
        <v>18</v>
      </c>
      <c r="K312" s="84">
        <v>0</v>
      </c>
      <c r="L312" s="84">
        <v>0</v>
      </c>
      <c r="M312" s="84" t="s">
        <v>146</v>
      </c>
      <c r="N312" s="84" t="s">
        <v>146</v>
      </c>
      <c r="O312" s="84" t="s">
        <v>146</v>
      </c>
      <c r="P312" s="84" t="s">
        <v>146</v>
      </c>
      <c r="Q312" s="84" t="s">
        <v>146</v>
      </c>
      <c r="R312" s="83"/>
      <c r="S312" s="83"/>
    </row>
    <row r="313" spans="1:19" hidden="1" x14ac:dyDescent="0.25">
      <c r="A313" t="str">
        <f t="shared" si="8"/>
        <v>LLC_BI__Underwriting_Bundle__cConnectionSentId</v>
      </c>
      <c r="B313">
        <f t="shared" si="9"/>
        <v>18</v>
      </c>
      <c r="C313" s="83" t="s">
        <v>102</v>
      </c>
      <c r="D313" s="83" t="s">
        <v>103</v>
      </c>
      <c r="E313" s="83" t="s">
        <v>823</v>
      </c>
      <c r="F313" s="83" t="s">
        <v>185</v>
      </c>
      <c r="G313" s="83" t="s">
        <v>186</v>
      </c>
      <c r="H313" s="83" t="s">
        <v>183</v>
      </c>
      <c r="I313" s="84" t="s">
        <v>151</v>
      </c>
      <c r="J313" s="84">
        <v>18</v>
      </c>
      <c r="K313" s="84">
        <v>0</v>
      </c>
      <c r="L313" s="84">
        <v>0</v>
      </c>
      <c r="M313" s="84" t="s">
        <v>146</v>
      </c>
      <c r="N313" s="84" t="s">
        <v>146</v>
      </c>
      <c r="O313" s="84" t="s">
        <v>146</v>
      </c>
      <c r="P313" s="84" t="s">
        <v>146</v>
      </c>
      <c r="Q313" s="84" t="s">
        <v>146</v>
      </c>
      <c r="R313" s="83"/>
      <c r="S313" s="83"/>
    </row>
    <row r="314" spans="1:19" hidden="1" x14ac:dyDescent="0.25">
      <c r="A314" t="str">
        <f t="shared" si="8"/>
        <v>LLC_BI__Underwriting_Bundle__cLLC_BI__Description__c</v>
      </c>
      <c r="B314">
        <f t="shared" si="9"/>
        <v>255</v>
      </c>
      <c r="C314" s="83" t="s">
        <v>102</v>
      </c>
      <c r="D314" s="83" t="s">
        <v>103</v>
      </c>
      <c r="E314" s="83" t="s">
        <v>824</v>
      </c>
      <c r="F314" s="83" t="s">
        <v>294</v>
      </c>
      <c r="G314" s="83" t="s">
        <v>1</v>
      </c>
      <c r="H314" s="83" t="s">
        <v>242</v>
      </c>
      <c r="I314" s="84" t="s">
        <v>151</v>
      </c>
      <c r="J314" s="84">
        <v>255</v>
      </c>
      <c r="K314" s="84">
        <v>0</v>
      </c>
      <c r="L314" s="84">
        <v>0</v>
      </c>
      <c r="M314" s="84" t="s">
        <v>151</v>
      </c>
      <c r="N314" s="84" t="s">
        <v>146</v>
      </c>
      <c r="O314" s="84" t="s">
        <v>151</v>
      </c>
      <c r="P314" s="84" t="s">
        <v>146</v>
      </c>
      <c r="Q314" s="84" t="s">
        <v>146</v>
      </c>
      <c r="R314" s="83"/>
      <c r="S314" s="83"/>
    </row>
    <row r="315" spans="1:19" hidden="1" x14ac:dyDescent="0.25">
      <c r="A315" t="str">
        <f t="shared" si="8"/>
        <v>LLC_BI__Underwriting_Bundle__cLLC_BI__End_Date__c</v>
      </c>
      <c r="B315">
        <f t="shared" si="9"/>
        <v>0</v>
      </c>
      <c r="C315" s="83" t="s">
        <v>102</v>
      </c>
      <c r="D315" s="83" t="s">
        <v>103</v>
      </c>
      <c r="E315" s="83" t="s">
        <v>825</v>
      </c>
      <c r="F315" s="83" t="s">
        <v>691</v>
      </c>
      <c r="G315" s="83" t="s">
        <v>692</v>
      </c>
      <c r="H315" s="83" t="s">
        <v>210</v>
      </c>
      <c r="I315" s="84" t="s">
        <v>151</v>
      </c>
      <c r="J315" s="84">
        <v>0</v>
      </c>
      <c r="K315" s="84">
        <v>0</v>
      </c>
      <c r="L315" s="84">
        <v>0</v>
      </c>
      <c r="M315" s="84" t="s">
        <v>151</v>
      </c>
      <c r="N315" s="84" t="s">
        <v>146</v>
      </c>
      <c r="O315" s="84" t="s">
        <v>151</v>
      </c>
      <c r="P315" s="84" t="s">
        <v>146</v>
      </c>
      <c r="Q315" s="84" t="s">
        <v>146</v>
      </c>
      <c r="R315" s="83"/>
      <c r="S315" s="83"/>
    </row>
    <row r="316" spans="1:19" hidden="1" x14ac:dyDescent="0.25">
      <c r="A316" t="str">
        <f t="shared" si="8"/>
        <v>LLC_BI__Underwriting_Bundle__cLLC_BI__Is_Template__c</v>
      </c>
      <c r="B316">
        <f t="shared" si="9"/>
        <v>0</v>
      </c>
      <c r="C316" s="83" t="s">
        <v>102</v>
      </c>
      <c r="D316" s="83" t="s">
        <v>103</v>
      </c>
      <c r="E316" s="83" t="s">
        <v>826</v>
      </c>
      <c r="F316" s="83" t="s">
        <v>245</v>
      </c>
      <c r="G316" s="83" t="s">
        <v>246</v>
      </c>
      <c r="H316" s="83" t="s">
        <v>155</v>
      </c>
      <c r="I316" s="84" t="s">
        <v>146</v>
      </c>
      <c r="J316" s="84">
        <v>0</v>
      </c>
      <c r="K316" s="84">
        <v>0</v>
      </c>
      <c r="L316" s="84">
        <v>0</v>
      </c>
      <c r="M316" s="84" t="s">
        <v>151</v>
      </c>
      <c r="N316" s="84" t="s">
        <v>146</v>
      </c>
      <c r="O316" s="84" t="s">
        <v>151</v>
      </c>
      <c r="P316" s="84" t="s">
        <v>146</v>
      </c>
      <c r="Q316" s="84" t="s">
        <v>146</v>
      </c>
      <c r="R316" s="83"/>
      <c r="S316" s="83" t="s">
        <v>827</v>
      </c>
    </row>
    <row r="317" spans="1:19" hidden="1" x14ac:dyDescent="0.25">
      <c r="A317" t="str">
        <f t="shared" si="8"/>
        <v>LLC_BI__Underwriting_Bundle__cLLC_BI__Relationship__c</v>
      </c>
      <c r="B317">
        <f t="shared" si="9"/>
        <v>18</v>
      </c>
      <c r="C317" s="83" t="s">
        <v>102</v>
      </c>
      <c r="D317" s="83" t="s">
        <v>103</v>
      </c>
      <c r="E317" s="83" t="s">
        <v>828</v>
      </c>
      <c r="F317" s="83" t="s">
        <v>222</v>
      </c>
      <c r="G317" s="83" t="s">
        <v>223</v>
      </c>
      <c r="H317" s="83" t="s">
        <v>224</v>
      </c>
      <c r="I317" s="84" t="s">
        <v>151</v>
      </c>
      <c r="J317" s="84">
        <v>18</v>
      </c>
      <c r="K317" s="84">
        <v>0</v>
      </c>
      <c r="L317" s="84">
        <v>0</v>
      </c>
      <c r="M317" s="84" t="s">
        <v>151</v>
      </c>
      <c r="N317" s="84" t="s">
        <v>146</v>
      </c>
      <c r="O317" s="84" t="s">
        <v>151</v>
      </c>
      <c r="P317" s="84" t="s">
        <v>146</v>
      </c>
      <c r="Q317" s="84" t="s">
        <v>146</v>
      </c>
      <c r="R317" s="83"/>
      <c r="S317" s="83" t="s">
        <v>829</v>
      </c>
    </row>
    <row r="318" spans="1:19" hidden="1" x14ac:dyDescent="0.25">
      <c r="A318" t="str">
        <f t="shared" si="8"/>
        <v>LLC_BI__Underwriting_Bundle__cLLC_BI__Start_Date__c</v>
      </c>
      <c r="B318">
        <f t="shared" si="9"/>
        <v>0</v>
      </c>
      <c r="C318" s="83" t="s">
        <v>102</v>
      </c>
      <c r="D318" s="83" t="s">
        <v>103</v>
      </c>
      <c r="E318" s="83" t="s">
        <v>830</v>
      </c>
      <c r="F318" s="83" t="s">
        <v>755</v>
      </c>
      <c r="G318" s="83" t="s">
        <v>756</v>
      </c>
      <c r="H318" s="83" t="s">
        <v>210</v>
      </c>
      <c r="I318" s="84" t="s">
        <v>151</v>
      </c>
      <c r="J318" s="84">
        <v>0</v>
      </c>
      <c r="K318" s="84">
        <v>0</v>
      </c>
      <c r="L318" s="84">
        <v>0</v>
      </c>
      <c r="M318" s="84" t="s">
        <v>151</v>
      </c>
      <c r="N318" s="84" t="s">
        <v>146</v>
      </c>
      <c r="O318" s="84" t="s">
        <v>151</v>
      </c>
      <c r="P318" s="84" t="s">
        <v>146</v>
      </c>
      <c r="Q318" s="84" t="s">
        <v>146</v>
      </c>
      <c r="R318" s="83"/>
      <c r="S318" s="83"/>
    </row>
    <row r="319" spans="1:19" hidden="1" x14ac:dyDescent="0.25">
      <c r="A319" t="str">
        <f t="shared" si="8"/>
        <v>LLC_BI__Underwriting_Bundle__cLLC_BI__lookupKey__c</v>
      </c>
      <c r="B319">
        <f t="shared" si="9"/>
        <v>255</v>
      </c>
      <c r="C319" s="83" t="s">
        <v>102</v>
      </c>
      <c r="D319" s="83" t="s">
        <v>103</v>
      </c>
      <c r="E319" s="83" t="s">
        <v>831</v>
      </c>
      <c r="F319" s="83" t="s">
        <v>192</v>
      </c>
      <c r="G319" s="83" t="s">
        <v>193</v>
      </c>
      <c r="H319" s="83" t="s">
        <v>158</v>
      </c>
      <c r="I319" s="84" t="s">
        <v>151</v>
      </c>
      <c r="J319" s="84">
        <v>255</v>
      </c>
      <c r="K319" s="84">
        <v>0</v>
      </c>
      <c r="L319" s="84">
        <v>0</v>
      </c>
      <c r="M319" s="84" t="s">
        <v>151</v>
      </c>
      <c r="N319" s="84" t="s">
        <v>151</v>
      </c>
      <c r="O319" s="84" t="s">
        <v>151</v>
      </c>
      <c r="P319" s="84" t="s">
        <v>151</v>
      </c>
      <c r="Q319" s="84" t="s">
        <v>146</v>
      </c>
      <c r="R319" s="83"/>
      <c r="S319" s="83"/>
    </row>
    <row r="320" spans="1:19" hidden="1" x14ac:dyDescent="0.25">
      <c r="A320" t="str">
        <f t="shared" si="8"/>
        <v>LLC_BI__Underwriting_Bundle__cLLC_BI__Is_Disabled__c</v>
      </c>
      <c r="B320">
        <f t="shared" si="9"/>
        <v>0</v>
      </c>
      <c r="C320" s="83" t="s">
        <v>102</v>
      </c>
      <c r="D320" s="83" t="s">
        <v>103</v>
      </c>
      <c r="E320" s="83" t="s">
        <v>832</v>
      </c>
      <c r="F320" s="83" t="s">
        <v>833</v>
      </c>
      <c r="G320" s="83" t="s">
        <v>834</v>
      </c>
      <c r="H320" s="83" t="s">
        <v>155</v>
      </c>
      <c r="I320" s="84" t="s">
        <v>146</v>
      </c>
      <c r="J320" s="84">
        <v>0</v>
      </c>
      <c r="K320" s="84">
        <v>0</v>
      </c>
      <c r="L320" s="84">
        <v>0</v>
      </c>
      <c r="M320" s="84" t="s">
        <v>151</v>
      </c>
      <c r="N320" s="84" t="s">
        <v>146</v>
      </c>
      <c r="O320" s="84" t="s">
        <v>151</v>
      </c>
      <c r="P320" s="84" t="s">
        <v>146</v>
      </c>
      <c r="Q320" s="84" t="s">
        <v>146</v>
      </c>
      <c r="R320" s="83"/>
      <c r="S320" s="83" t="s">
        <v>835</v>
      </c>
    </row>
    <row r="321" spans="1:19" hidden="1" x14ac:dyDescent="0.25">
      <c r="A321" t="str">
        <f t="shared" si="8"/>
        <v>LLC_BI__Underwriting_Bundle__cLLC_BI__Show_Footnotes__c</v>
      </c>
      <c r="B321">
        <f t="shared" si="9"/>
        <v>0</v>
      </c>
      <c r="C321" s="83" t="s">
        <v>102</v>
      </c>
      <c r="D321" s="83" t="s">
        <v>103</v>
      </c>
      <c r="E321" s="83" t="s">
        <v>836</v>
      </c>
      <c r="F321" s="83" t="s">
        <v>837</v>
      </c>
      <c r="G321" s="83" t="s">
        <v>838</v>
      </c>
      <c r="H321" s="83" t="s">
        <v>155</v>
      </c>
      <c r="I321" s="84" t="s">
        <v>146</v>
      </c>
      <c r="J321" s="84">
        <v>0</v>
      </c>
      <c r="K321" s="84">
        <v>0</v>
      </c>
      <c r="L321" s="84">
        <v>0</v>
      </c>
      <c r="M321" s="84" t="s">
        <v>151</v>
      </c>
      <c r="N321" s="84" t="s">
        <v>146</v>
      </c>
      <c r="O321" s="84" t="s">
        <v>151</v>
      </c>
      <c r="P321" s="84" t="s">
        <v>146</v>
      </c>
      <c r="Q321" s="84" t="s">
        <v>146</v>
      </c>
      <c r="R321" s="83"/>
      <c r="S321" s="83" t="s">
        <v>839</v>
      </c>
    </row>
    <row r="322" spans="1:19" hidden="1" x14ac:dyDescent="0.25">
      <c r="A322" t="str">
        <f t="shared" ref="A322:A330" si="10">C322&amp;F322</f>
        <v>LLC_BI__Underwriting_Bundle__cLLC_BI__Selected_Scale__c</v>
      </c>
      <c r="B322">
        <f t="shared" ref="B322:B330" si="11">IF(H322="double", K322&amp;", "&amp;L322, J322)</f>
        <v>255</v>
      </c>
      <c r="C322" s="83" t="s">
        <v>102</v>
      </c>
      <c r="D322" s="83" t="s">
        <v>103</v>
      </c>
      <c r="E322" s="83" t="s">
        <v>840</v>
      </c>
      <c r="F322" s="83" t="s">
        <v>841</v>
      </c>
      <c r="G322" s="83" t="s">
        <v>842</v>
      </c>
      <c r="H322" s="83" t="s">
        <v>162</v>
      </c>
      <c r="I322" s="84" t="s">
        <v>146</v>
      </c>
      <c r="J322" s="84">
        <v>255</v>
      </c>
      <c r="K322" s="84">
        <v>0</v>
      </c>
      <c r="L322" s="84">
        <v>0</v>
      </c>
      <c r="M322" s="84" t="s">
        <v>151</v>
      </c>
      <c r="N322" s="84" t="s">
        <v>146</v>
      </c>
      <c r="O322" s="84" t="s">
        <v>151</v>
      </c>
      <c r="P322" s="84" t="s">
        <v>146</v>
      </c>
      <c r="Q322" s="84" t="s">
        <v>146</v>
      </c>
      <c r="R322" s="83"/>
      <c r="S322" s="83"/>
    </row>
    <row r="323" spans="1:19" hidden="1" x14ac:dyDescent="0.25">
      <c r="A323" t="str">
        <f t="shared" si="10"/>
        <v>LLC_BI__Underwriting_Bundle__cLLC_BI__Collateral__c</v>
      </c>
      <c r="B323">
        <f t="shared" si="11"/>
        <v>18</v>
      </c>
      <c r="C323" s="83" t="s">
        <v>102</v>
      </c>
      <c r="D323" s="83" t="s">
        <v>103</v>
      </c>
      <c r="E323" s="83" t="s">
        <v>843</v>
      </c>
      <c r="F323" s="83" t="s">
        <v>844</v>
      </c>
      <c r="G323" s="83" t="s">
        <v>845</v>
      </c>
      <c r="H323" s="83" t="s">
        <v>846</v>
      </c>
      <c r="I323" s="84" t="s">
        <v>151</v>
      </c>
      <c r="J323" s="84">
        <v>18</v>
      </c>
      <c r="K323" s="84">
        <v>0</v>
      </c>
      <c r="L323" s="84">
        <v>0</v>
      </c>
      <c r="M323" s="84" t="s">
        <v>151</v>
      </c>
      <c r="N323" s="84" t="s">
        <v>146</v>
      </c>
      <c r="O323" s="84" t="s">
        <v>151</v>
      </c>
      <c r="P323" s="84" t="s">
        <v>146</v>
      </c>
      <c r="Q323" s="84" t="s">
        <v>146</v>
      </c>
      <c r="R323" s="83"/>
      <c r="S323" s="83"/>
    </row>
    <row r="324" spans="1:19" hidden="1" x14ac:dyDescent="0.25">
      <c r="A324" t="str">
        <f t="shared" si="10"/>
        <v>LLC_BI__Underwriting_Bundle__cLLC_BI__Object_API_Name__c</v>
      </c>
      <c r="B324">
        <f t="shared" si="11"/>
        <v>255</v>
      </c>
      <c r="C324" s="83" t="s">
        <v>102</v>
      </c>
      <c r="D324" s="83" t="s">
        <v>103</v>
      </c>
      <c r="E324" s="83" t="s">
        <v>847</v>
      </c>
      <c r="F324" s="83" t="s">
        <v>848</v>
      </c>
      <c r="G324" s="83" t="s">
        <v>849</v>
      </c>
      <c r="H324" s="83" t="s">
        <v>158</v>
      </c>
      <c r="I324" s="84" t="s">
        <v>151</v>
      </c>
      <c r="J324" s="84">
        <v>255</v>
      </c>
      <c r="K324" s="84">
        <v>0</v>
      </c>
      <c r="L324" s="84">
        <v>0</v>
      </c>
      <c r="M324" s="84" t="s">
        <v>151</v>
      </c>
      <c r="N324" s="84" t="s">
        <v>146</v>
      </c>
      <c r="O324" s="84" t="s">
        <v>151</v>
      </c>
      <c r="P324" s="84" t="s">
        <v>146</v>
      </c>
      <c r="Q324" s="84" t="s">
        <v>146</v>
      </c>
      <c r="R324" s="83"/>
      <c r="S324" s="83" t="s">
        <v>850</v>
      </c>
    </row>
    <row r="325" spans="1:19" hidden="1" x14ac:dyDescent="0.25">
      <c r="A325" t="str">
        <f t="shared" si="10"/>
        <v>LLC_BI__Underwriting_Bundle__cLLC_BI__Import_Data_Source__c</v>
      </c>
      <c r="B325">
        <f t="shared" si="11"/>
        <v>18</v>
      </c>
      <c r="C325" s="83" t="s">
        <v>102</v>
      </c>
      <c r="D325" s="83" t="s">
        <v>103</v>
      </c>
      <c r="E325" s="83" t="s">
        <v>851</v>
      </c>
      <c r="F325" s="83" t="s">
        <v>852</v>
      </c>
      <c r="G325" s="83" t="s">
        <v>853</v>
      </c>
      <c r="H325" s="83" t="s">
        <v>438</v>
      </c>
      <c r="I325" s="84" t="s">
        <v>151</v>
      </c>
      <c r="J325" s="84">
        <v>18</v>
      </c>
      <c r="K325" s="84">
        <v>0</v>
      </c>
      <c r="L325" s="84">
        <v>0</v>
      </c>
      <c r="M325" s="84" t="s">
        <v>151</v>
      </c>
      <c r="N325" s="84" t="s">
        <v>146</v>
      </c>
      <c r="O325" s="84" t="s">
        <v>151</v>
      </c>
      <c r="P325" s="84" t="s">
        <v>146</v>
      </c>
      <c r="Q325" s="84" t="s">
        <v>146</v>
      </c>
      <c r="R325" s="83"/>
      <c r="S325" s="83"/>
    </row>
    <row r="326" spans="1:19" hidden="1" x14ac:dyDescent="0.25">
      <c r="A326" t="str">
        <f t="shared" si="10"/>
        <v>LLC_BI__Underwriting_Bundle__cLLC_BI__Source_Template__c</v>
      </c>
      <c r="B326">
        <f t="shared" si="11"/>
        <v>18</v>
      </c>
      <c r="C326" s="83" t="s">
        <v>102</v>
      </c>
      <c r="D326" s="83" t="s">
        <v>103</v>
      </c>
      <c r="E326" s="83" t="s">
        <v>854</v>
      </c>
      <c r="F326" s="83" t="s">
        <v>855</v>
      </c>
      <c r="G326" s="83" t="s">
        <v>856</v>
      </c>
      <c r="H326" s="83" t="s">
        <v>238</v>
      </c>
      <c r="I326" s="84" t="s">
        <v>151</v>
      </c>
      <c r="J326" s="84">
        <v>18</v>
      </c>
      <c r="K326" s="84">
        <v>0</v>
      </c>
      <c r="L326" s="84">
        <v>0</v>
      </c>
      <c r="M326" s="84" t="s">
        <v>151</v>
      </c>
      <c r="N326" s="84" t="s">
        <v>146</v>
      </c>
      <c r="O326" s="84" t="s">
        <v>151</v>
      </c>
      <c r="P326" s="84" t="s">
        <v>146</v>
      </c>
      <c r="Q326" s="84" t="s">
        <v>146</v>
      </c>
      <c r="R326" s="83"/>
      <c r="S326" s="83"/>
    </row>
    <row r="327" spans="1:19" hidden="1" x14ac:dyDescent="0.25">
      <c r="A327" t="str">
        <f t="shared" si="10"/>
        <v>LLC_BI__Underwriting_Bundle__cLLC_BI__Financial_Consolidation__c</v>
      </c>
      <c r="B327">
        <f t="shared" si="11"/>
        <v>18</v>
      </c>
      <c r="C327" s="83" t="s">
        <v>102</v>
      </c>
      <c r="D327" s="83" t="s">
        <v>103</v>
      </c>
      <c r="E327" s="83" t="s">
        <v>857</v>
      </c>
      <c r="F327" s="83" t="s">
        <v>858</v>
      </c>
      <c r="G327" s="83" t="s">
        <v>859</v>
      </c>
      <c r="H327" s="83" t="s">
        <v>860</v>
      </c>
      <c r="I327" s="84" t="s">
        <v>151</v>
      </c>
      <c r="J327" s="84">
        <v>18</v>
      </c>
      <c r="K327" s="84">
        <v>0</v>
      </c>
      <c r="L327" s="84">
        <v>0</v>
      </c>
      <c r="M327" s="84" t="s">
        <v>151</v>
      </c>
      <c r="N327" s="84" t="s">
        <v>146</v>
      </c>
      <c r="O327" s="84" t="s">
        <v>151</v>
      </c>
      <c r="P327" s="84" t="s">
        <v>146</v>
      </c>
      <c r="Q327" s="84" t="s">
        <v>146</v>
      </c>
      <c r="R327" s="83"/>
      <c r="S327" s="83"/>
    </row>
    <row r="328" spans="1:19" hidden="1" x14ac:dyDescent="0.25">
      <c r="A328" t="str">
        <f t="shared" si="10"/>
        <v>LLC_BI__Underwriting_Bundle__cLLC_BI__Is_Consolidation__c</v>
      </c>
      <c r="B328">
        <f t="shared" si="11"/>
        <v>0</v>
      </c>
      <c r="C328" s="83" t="s">
        <v>102</v>
      </c>
      <c r="D328" s="83" t="s">
        <v>103</v>
      </c>
      <c r="E328" s="83" t="s">
        <v>861</v>
      </c>
      <c r="F328" s="83" t="s">
        <v>862</v>
      </c>
      <c r="G328" s="83" t="s">
        <v>863</v>
      </c>
      <c r="H328" s="83" t="s">
        <v>155</v>
      </c>
      <c r="I328" s="84" t="s">
        <v>146</v>
      </c>
      <c r="J328" s="84">
        <v>0</v>
      </c>
      <c r="K328" s="84">
        <v>0</v>
      </c>
      <c r="L328" s="84">
        <v>0</v>
      </c>
      <c r="M328" s="84" t="s">
        <v>151</v>
      </c>
      <c r="N328" s="84" t="s">
        <v>146</v>
      </c>
      <c r="O328" s="84" t="s">
        <v>151</v>
      </c>
      <c r="P328" s="84" t="s">
        <v>146</v>
      </c>
      <c r="Q328" s="84" t="s">
        <v>146</v>
      </c>
      <c r="R328" s="83"/>
      <c r="S328" s="83"/>
    </row>
    <row r="329" spans="1:19" hidden="1" x14ac:dyDescent="0.25">
      <c r="A329" t="str">
        <f t="shared" si="10"/>
        <v>LLC_BI__Underwriting_Bundle__cLLC_BI__Version__c</v>
      </c>
      <c r="B329">
        <f t="shared" si="11"/>
        <v>80</v>
      </c>
      <c r="C329" s="83" t="s">
        <v>102</v>
      </c>
      <c r="D329" s="83" t="s">
        <v>103</v>
      </c>
      <c r="E329" s="83" t="s">
        <v>864</v>
      </c>
      <c r="F329" s="83" t="s">
        <v>865</v>
      </c>
      <c r="G329" s="83" t="s">
        <v>30</v>
      </c>
      <c r="H329" s="83" t="s">
        <v>158</v>
      </c>
      <c r="I329" s="84" t="s">
        <v>151</v>
      </c>
      <c r="J329" s="84">
        <v>80</v>
      </c>
      <c r="K329" s="84">
        <v>0</v>
      </c>
      <c r="L329" s="84">
        <v>0</v>
      </c>
      <c r="M329" s="84" t="s">
        <v>151</v>
      </c>
      <c r="N329" s="84" t="s">
        <v>146</v>
      </c>
      <c r="O329" s="84" t="s">
        <v>151</v>
      </c>
      <c r="P329" s="84" t="s">
        <v>146</v>
      </c>
      <c r="Q329" s="84" t="s">
        <v>146</v>
      </c>
      <c r="R329" s="83"/>
      <c r="S329" s="83" t="s">
        <v>866</v>
      </c>
    </row>
    <row r="330" spans="1:19" hidden="1" x14ac:dyDescent="0.25">
      <c r="A330" t="str">
        <f t="shared" si="10"/>
        <v>LLC_BI__Underwriting_Bundle__cLLC_BI__Migration_Target__c</v>
      </c>
      <c r="B330">
        <f t="shared" si="11"/>
        <v>18</v>
      </c>
      <c r="C330" s="83" t="s">
        <v>102</v>
      </c>
      <c r="D330" s="83" t="s">
        <v>103</v>
      </c>
      <c r="E330" s="83" t="s">
        <v>867</v>
      </c>
      <c r="F330" s="83" t="s">
        <v>868</v>
      </c>
      <c r="G330" s="83" t="s">
        <v>869</v>
      </c>
      <c r="H330" s="83" t="s">
        <v>238</v>
      </c>
      <c r="I330" s="84" t="s">
        <v>151</v>
      </c>
      <c r="J330" s="84">
        <v>18</v>
      </c>
      <c r="K330" s="84">
        <v>0</v>
      </c>
      <c r="L330" s="84">
        <v>0</v>
      </c>
      <c r="M330" s="84" t="s">
        <v>151</v>
      </c>
      <c r="N330" s="84" t="s">
        <v>146</v>
      </c>
      <c r="O330" s="84" t="s">
        <v>151</v>
      </c>
      <c r="P330" s="84" t="s">
        <v>146</v>
      </c>
      <c r="Q330" s="84" t="s">
        <v>146</v>
      </c>
      <c r="R330" s="83"/>
      <c r="S330" s="83"/>
    </row>
    <row r="331" spans="1:19" x14ac:dyDescent="0.25">
      <c r="C331" s="83"/>
      <c r="D331" s="83"/>
      <c r="E331" s="83"/>
      <c r="F331" s="83"/>
      <c r="G331" s="83"/>
      <c r="H331" s="83"/>
      <c r="I331" s="84"/>
      <c r="J331" s="84"/>
      <c r="K331" s="84"/>
      <c r="L331" s="84"/>
      <c r="M331" s="84"/>
      <c r="N331" s="84"/>
      <c r="O331" s="84"/>
      <c r="P331" s="84"/>
      <c r="Q331" s="84"/>
      <c r="R331" s="83"/>
      <c r="S331" s="83"/>
    </row>
    <row r="332" spans="1:19" x14ac:dyDescent="0.25">
      <c r="C332" s="83"/>
      <c r="D332" s="83"/>
      <c r="E332" s="83"/>
      <c r="F332" s="83"/>
      <c r="G332" s="83"/>
      <c r="H332" s="83"/>
      <c r="I332" s="84"/>
      <c r="J332" s="84"/>
      <c r="K332" s="84"/>
      <c r="L332" s="84"/>
      <c r="M332" s="84"/>
      <c r="N332" s="84"/>
      <c r="O332" s="84"/>
      <c r="P332" s="84"/>
      <c r="Q332" s="84"/>
      <c r="R332" s="83"/>
      <c r="S332" s="83"/>
    </row>
    <row r="333" spans="1:19" x14ac:dyDescent="0.25">
      <c r="C333" s="83"/>
      <c r="D333" s="83"/>
      <c r="E333" s="83"/>
      <c r="F333" s="83"/>
      <c r="G333" s="83"/>
      <c r="H333" s="83"/>
      <c r="I333" s="84"/>
      <c r="J333" s="84"/>
      <c r="K333" s="84"/>
      <c r="L333" s="84"/>
      <c r="M333" s="84"/>
      <c r="N333" s="84"/>
      <c r="O333" s="84"/>
      <c r="P333" s="84"/>
      <c r="Q333" s="84"/>
      <c r="R333" s="83"/>
      <c r="S333" s="83"/>
    </row>
    <row r="334" spans="1:19" x14ac:dyDescent="0.25">
      <c r="C334" s="83"/>
      <c r="D334" s="83"/>
      <c r="E334" s="83"/>
      <c r="F334" s="83"/>
      <c r="G334" s="83"/>
      <c r="H334" s="83"/>
      <c r="I334" s="84"/>
      <c r="J334" s="84"/>
      <c r="K334" s="84"/>
      <c r="L334" s="84"/>
      <c r="M334" s="84"/>
      <c r="N334" s="84"/>
      <c r="O334" s="84"/>
      <c r="P334" s="84"/>
      <c r="Q334" s="84"/>
      <c r="R334" s="83"/>
      <c r="S334" s="83"/>
    </row>
    <row r="335" spans="1:19" x14ac:dyDescent="0.25">
      <c r="C335" s="83"/>
      <c r="D335" s="83"/>
      <c r="E335" s="83"/>
      <c r="F335" s="83"/>
      <c r="G335" s="83"/>
      <c r="H335" s="83"/>
      <c r="I335" s="84"/>
      <c r="J335" s="84"/>
      <c r="K335" s="84"/>
      <c r="L335" s="84"/>
      <c r="M335" s="84"/>
      <c r="N335" s="84"/>
      <c r="O335" s="84"/>
      <c r="P335" s="84"/>
      <c r="Q335" s="84"/>
      <c r="R335" s="83"/>
      <c r="S335" s="83"/>
    </row>
    <row r="336" spans="1:19" x14ac:dyDescent="0.25">
      <c r="C336" s="83"/>
      <c r="D336" s="83"/>
      <c r="E336" s="83"/>
      <c r="F336" s="83"/>
      <c r="G336" s="83"/>
      <c r="H336" s="83"/>
      <c r="I336" s="84"/>
      <c r="J336" s="84"/>
      <c r="K336" s="84"/>
      <c r="L336" s="84"/>
      <c r="M336" s="84"/>
      <c r="N336" s="84"/>
      <c r="O336" s="84"/>
      <c r="P336" s="84"/>
      <c r="Q336" s="84"/>
      <c r="R336" s="83"/>
      <c r="S336" s="83"/>
    </row>
    <row r="337" spans="3:19" x14ac:dyDescent="0.25">
      <c r="C337" s="83"/>
      <c r="D337" s="83"/>
      <c r="E337" s="83"/>
      <c r="F337" s="83"/>
      <c r="G337" s="83"/>
      <c r="H337" s="83"/>
      <c r="I337" s="84"/>
      <c r="J337" s="84"/>
      <c r="K337" s="84"/>
      <c r="L337" s="84"/>
      <c r="M337" s="84"/>
      <c r="N337" s="84"/>
      <c r="O337" s="84"/>
      <c r="P337" s="84"/>
      <c r="Q337" s="84"/>
      <c r="R337" s="83"/>
      <c r="S337" s="83"/>
    </row>
    <row r="338" spans="3:19" x14ac:dyDescent="0.25">
      <c r="C338" s="83"/>
      <c r="D338" s="83"/>
      <c r="E338" s="83"/>
      <c r="F338" s="83"/>
      <c r="G338" s="83"/>
      <c r="H338" s="83"/>
      <c r="I338" s="84"/>
      <c r="J338" s="84"/>
      <c r="K338" s="84"/>
      <c r="L338" s="84"/>
      <c r="M338" s="84"/>
      <c r="N338" s="84"/>
      <c r="O338" s="84"/>
      <c r="P338" s="84"/>
      <c r="Q338" s="84"/>
      <c r="R338" s="83"/>
      <c r="S338" s="83"/>
    </row>
    <row r="339" spans="3:19" x14ac:dyDescent="0.25">
      <c r="C339" s="83"/>
      <c r="D339" s="83"/>
      <c r="E339" s="83"/>
      <c r="F339" s="83"/>
      <c r="G339" s="83"/>
      <c r="H339" s="83"/>
      <c r="I339" s="84"/>
      <c r="J339" s="84"/>
      <c r="K339" s="84"/>
      <c r="L339" s="84"/>
      <c r="M339" s="84"/>
      <c r="N339" s="84"/>
      <c r="O339" s="84"/>
      <c r="P339" s="84"/>
      <c r="Q339" s="84"/>
      <c r="R339" s="83"/>
      <c r="S339" s="83"/>
    </row>
    <row r="340" spans="3:19" x14ac:dyDescent="0.25">
      <c r="C340" s="83"/>
      <c r="D340" s="83"/>
      <c r="E340" s="83"/>
      <c r="F340" s="83"/>
      <c r="G340" s="83"/>
      <c r="H340" s="83"/>
      <c r="I340" s="84"/>
      <c r="J340" s="84"/>
      <c r="K340" s="84"/>
      <c r="L340" s="84"/>
      <c r="M340" s="84"/>
      <c r="N340" s="84"/>
      <c r="O340" s="84"/>
      <c r="P340" s="84"/>
      <c r="Q340" s="84"/>
      <c r="R340" s="83"/>
      <c r="S340" s="83"/>
    </row>
    <row r="341" spans="3:19" x14ac:dyDescent="0.25">
      <c r="C341" s="83"/>
      <c r="D341" s="83"/>
      <c r="E341" s="83"/>
      <c r="F341" s="83"/>
      <c r="G341" s="83"/>
      <c r="H341" s="83"/>
      <c r="I341" s="84"/>
      <c r="J341" s="84"/>
      <c r="K341" s="84"/>
      <c r="L341" s="84"/>
      <c r="M341" s="84"/>
      <c r="N341" s="84"/>
      <c r="O341" s="84"/>
      <c r="P341" s="84"/>
      <c r="Q341" s="84"/>
      <c r="R341" s="83"/>
      <c r="S341" s="83"/>
    </row>
    <row r="342" spans="3:19" x14ac:dyDescent="0.25">
      <c r="C342" s="83"/>
      <c r="D342" s="83"/>
      <c r="E342" s="83"/>
      <c r="F342" s="83"/>
      <c r="G342" s="83"/>
      <c r="H342" s="83"/>
      <c r="I342" s="84"/>
      <c r="J342" s="84"/>
      <c r="K342" s="84"/>
      <c r="L342" s="84"/>
      <c r="M342" s="84"/>
      <c r="N342" s="84"/>
      <c r="O342" s="84"/>
      <c r="P342" s="84"/>
      <c r="Q342" s="84"/>
      <c r="R342" s="83"/>
      <c r="S342" s="83"/>
    </row>
    <row r="343" spans="3:19" x14ac:dyDescent="0.25">
      <c r="C343" s="83"/>
      <c r="D343" s="83"/>
      <c r="E343" s="83"/>
      <c r="F343" s="83"/>
      <c r="G343" s="83"/>
      <c r="H343" s="83"/>
      <c r="I343" s="84"/>
      <c r="J343" s="84"/>
      <c r="K343" s="84"/>
      <c r="L343" s="84"/>
      <c r="M343" s="84"/>
      <c r="N343" s="84"/>
      <c r="O343" s="84"/>
      <c r="P343" s="84"/>
      <c r="Q343" s="84"/>
      <c r="R343" s="83"/>
      <c r="S343" s="83"/>
    </row>
    <row r="344" spans="3:19" x14ac:dyDescent="0.25">
      <c r="C344" s="83"/>
      <c r="D344" s="83"/>
      <c r="E344" s="83"/>
      <c r="F344" s="83"/>
      <c r="G344" s="83"/>
      <c r="H344" s="83"/>
      <c r="I344" s="84"/>
      <c r="J344" s="84"/>
      <c r="K344" s="84"/>
      <c r="L344" s="84"/>
      <c r="M344" s="84"/>
      <c r="N344" s="84"/>
      <c r="O344" s="84"/>
      <c r="P344" s="84"/>
      <c r="Q344" s="84"/>
      <c r="R344" s="83"/>
      <c r="S344" s="83"/>
    </row>
    <row r="345" spans="3:19" x14ac:dyDescent="0.25">
      <c r="C345" s="83"/>
      <c r="D345" s="83"/>
      <c r="E345" s="83"/>
      <c r="F345" s="83"/>
      <c r="G345" s="83"/>
      <c r="H345" s="83"/>
      <c r="I345" s="84"/>
      <c r="J345" s="84"/>
      <c r="K345" s="84"/>
      <c r="L345" s="84"/>
      <c r="M345" s="84"/>
      <c r="N345" s="84"/>
      <c r="O345" s="84"/>
      <c r="P345" s="84"/>
      <c r="Q345" s="84"/>
      <c r="R345" s="83"/>
      <c r="S345" s="83"/>
    </row>
    <row r="346" spans="3:19" x14ac:dyDescent="0.25">
      <c r="C346" s="83"/>
      <c r="D346" s="83"/>
      <c r="E346" s="83"/>
      <c r="F346" s="83"/>
      <c r="G346" s="83"/>
      <c r="H346" s="83"/>
      <c r="I346" s="84"/>
      <c r="J346" s="84"/>
      <c r="K346" s="84"/>
      <c r="L346" s="84"/>
      <c r="M346" s="84"/>
      <c r="N346" s="84"/>
      <c r="O346" s="84"/>
      <c r="P346" s="84"/>
      <c r="Q346" s="84"/>
      <c r="R346" s="83"/>
      <c r="S346" s="83"/>
    </row>
    <row r="347" spans="3:19" x14ac:dyDescent="0.25">
      <c r="C347" s="83"/>
      <c r="D347" s="83"/>
      <c r="E347" s="83"/>
      <c r="F347" s="83"/>
      <c r="G347" s="83"/>
      <c r="H347" s="83"/>
      <c r="I347" s="84"/>
      <c r="J347" s="84"/>
      <c r="K347" s="84"/>
      <c r="L347" s="84"/>
      <c r="M347" s="84"/>
      <c r="N347" s="84"/>
      <c r="O347" s="84"/>
      <c r="P347" s="84"/>
      <c r="Q347" s="84"/>
      <c r="R347" s="83"/>
      <c r="S347" s="83"/>
    </row>
    <row r="348" spans="3:19" x14ac:dyDescent="0.25">
      <c r="C348" s="83"/>
      <c r="D348" s="83"/>
      <c r="E348" s="83"/>
      <c r="F348" s="83"/>
      <c r="G348" s="83"/>
      <c r="H348" s="83"/>
      <c r="I348" s="84"/>
      <c r="J348" s="84"/>
      <c r="K348" s="84"/>
      <c r="L348" s="84"/>
      <c r="M348" s="84"/>
      <c r="N348" s="84"/>
      <c r="O348" s="84"/>
      <c r="P348" s="84"/>
      <c r="Q348" s="84"/>
      <c r="R348" s="83"/>
      <c r="S348" s="83"/>
    </row>
    <row r="349" spans="3:19" x14ac:dyDescent="0.25">
      <c r="C349" s="83"/>
      <c r="D349" s="83"/>
      <c r="E349" s="83"/>
      <c r="F349" s="83"/>
      <c r="G349" s="83"/>
      <c r="H349" s="83"/>
      <c r="I349" s="84"/>
      <c r="J349" s="84"/>
      <c r="K349" s="84"/>
      <c r="L349" s="84"/>
      <c r="M349" s="84"/>
      <c r="N349" s="84"/>
      <c r="O349" s="84"/>
      <c r="P349" s="84"/>
      <c r="Q349" s="84"/>
      <c r="R349" s="83"/>
      <c r="S349" s="83"/>
    </row>
    <row r="350" spans="3:19" x14ac:dyDescent="0.25">
      <c r="C350" s="83"/>
      <c r="D350" s="83"/>
      <c r="E350" s="83"/>
      <c r="F350" s="83"/>
      <c r="G350" s="83"/>
      <c r="H350" s="83"/>
      <c r="I350" s="84"/>
      <c r="J350" s="84"/>
      <c r="K350" s="84"/>
      <c r="L350" s="84"/>
      <c r="M350" s="84"/>
      <c r="N350" s="84"/>
      <c r="O350" s="84"/>
      <c r="P350" s="84"/>
      <c r="Q350" s="84"/>
      <c r="R350" s="83"/>
      <c r="S350" s="83"/>
    </row>
    <row r="351" spans="3:19" x14ac:dyDescent="0.25">
      <c r="C351" s="83"/>
      <c r="D351" s="83"/>
      <c r="E351" s="83"/>
      <c r="F351" s="83"/>
      <c r="G351" s="83"/>
      <c r="H351" s="83"/>
      <c r="I351" s="84"/>
      <c r="J351" s="84"/>
      <c r="K351" s="84"/>
      <c r="L351" s="84"/>
      <c r="M351" s="84"/>
      <c r="N351" s="84"/>
      <c r="O351" s="84"/>
      <c r="P351" s="84"/>
      <c r="Q351" s="84"/>
      <c r="R351" s="83"/>
      <c r="S351" s="83"/>
    </row>
    <row r="352" spans="3:19" x14ac:dyDescent="0.25">
      <c r="C352" s="83"/>
      <c r="D352" s="83"/>
      <c r="E352" s="83"/>
      <c r="F352" s="83"/>
      <c r="G352" s="83"/>
      <c r="H352" s="83"/>
      <c r="I352" s="84"/>
      <c r="J352" s="84"/>
      <c r="K352" s="84"/>
      <c r="L352" s="84"/>
      <c r="M352" s="84"/>
      <c r="N352" s="84"/>
      <c r="O352" s="84"/>
      <c r="P352" s="84"/>
      <c r="Q352" s="84"/>
      <c r="R352" s="83"/>
      <c r="S352" s="83"/>
    </row>
  </sheetData>
  <autoFilter ref="A1:S330" xr:uid="{00000000-0009-0000-0000-000006000000}">
    <filterColumn colId="3">
      <filters>
        <filter val="Spread Statement Record Value"/>
      </filters>
    </filterColumn>
  </autoFilter>
  <conditionalFormatting sqref="I331:I352">
    <cfRule type="cellIs" dxfId="30" priority="2" operator="equal">
      <formula>"yes"</formula>
    </cfRule>
    <cfRule type="cellIs" dxfId="29" priority="3" operator="equal">
      <formula>"no"</formula>
    </cfRule>
  </conditionalFormatting>
  <conditionalFormatting sqref="M331:Q352">
    <cfRule type="cellIs" dxfId="28" priority="4" operator="equal">
      <formula>"yes"</formula>
    </cfRule>
    <cfRule type="cellIs" dxfId="27" priority="5" operator="equal">
      <formula>"no"</formula>
    </cfRule>
  </conditionalFormatting>
  <conditionalFormatting sqref="I1:I330">
    <cfRule type="cellIs" dxfId="26" priority="6" operator="equal">
      <formula>"yes"</formula>
    </cfRule>
    <cfRule type="cellIs" dxfId="25" priority="7" operator="equal">
      <formula>"no"</formula>
    </cfRule>
  </conditionalFormatting>
  <conditionalFormatting sqref="M1:M330">
    <cfRule type="cellIs" dxfId="24" priority="8" operator="equal">
      <formula>"yes"</formula>
    </cfRule>
    <cfRule type="cellIs" dxfId="23" priority="9" operator="equal">
      <formula>"no"</formula>
    </cfRule>
  </conditionalFormatting>
  <conditionalFormatting sqref="N1:N330">
    <cfRule type="cellIs" dxfId="22" priority="10" operator="equal">
      <formula>"yes"</formula>
    </cfRule>
    <cfRule type="cellIs" dxfId="21" priority="11" operator="equal">
      <formula>"no"</formula>
    </cfRule>
  </conditionalFormatting>
  <conditionalFormatting sqref="O1:O330">
    <cfRule type="cellIs" dxfId="20" priority="12" operator="equal">
      <formula>"yes"</formula>
    </cfRule>
    <cfRule type="cellIs" dxfId="19" priority="13" operator="equal">
      <formula>"no"</formula>
    </cfRule>
  </conditionalFormatting>
  <conditionalFormatting sqref="P1:P330">
    <cfRule type="cellIs" dxfId="18" priority="14" operator="equal">
      <formula>"yes"</formula>
    </cfRule>
    <cfRule type="cellIs" dxfId="17" priority="15" operator="equal">
      <formula>"no"</formula>
    </cfRule>
  </conditionalFormatting>
  <conditionalFormatting sqref="Q1:Q330">
    <cfRule type="cellIs" dxfId="16" priority="16" operator="equal">
      <formula>"yes"</formula>
    </cfRule>
    <cfRule type="cellIs" dxfId="15" priority="17" operator="equal">
      <formula>"no"</formula>
    </cfRule>
  </conditionalFormatting>
  <pageMargins left="0.7" right="0.7" top="0.75" bottom="0.75" header="0.3" footer="0.511811023622047"/>
  <pageSetup paperSize="9" orientation="portrait" horizontalDpi="300" verticalDpi="300"/>
  <headerFooter>
    <oddHeader>&amp;L&amp;12&amp;K0000ffClassification: Limited&amp;1#</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AL266"/>
  <sheetViews>
    <sheetView topLeftCell="R1" zoomScale="75" zoomScaleNormal="75" workbookViewId="0">
      <pane ySplit="1" topLeftCell="A2" activePane="bottomLeft" state="frozen"/>
      <selection activeCell="R1" sqref="R1"/>
      <selection pane="bottomLeft" activeCell="I2" sqref="I2"/>
    </sheetView>
  </sheetViews>
  <sheetFormatPr defaultColWidth="8.5703125" defaultRowHeight="15" x14ac:dyDescent="0.25"/>
  <cols>
    <col min="1" max="1" width="56.140625" customWidth="1"/>
    <col min="2" max="2" width="7.42578125" customWidth="1"/>
    <col min="3" max="3" width="8.7109375" customWidth="1"/>
    <col min="4" max="4" width="18.7109375" customWidth="1"/>
    <col min="5" max="6" width="8.7109375" customWidth="1"/>
    <col min="7" max="7" width="21.140625" customWidth="1"/>
    <col min="8" max="8" width="41.140625" customWidth="1"/>
    <col min="9" max="9" width="33.28515625" customWidth="1"/>
    <col min="10" max="10" width="40.5703125" customWidth="1"/>
    <col min="11" max="11" width="55" customWidth="1"/>
    <col min="12" max="12" width="45.5703125" customWidth="1"/>
    <col min="13" max="19" width="23.7109375" customWidth="1"/>
    <col min="20" max="20" width="20.85546875" customWidth="1"/>
    <col min="21" max="22" width="23.140625" customWidth="1"/>
    <col min="29" max="29" width="18.5703125" customWidth="1"/>
    <col min="30" max="30" width="16.5703125" customWidth="1"/>
  </cols>
  <sheetData>
    <row r="1" spans="1:35" ht="42.75" customHeight="1" x14ac:dyDescent="0.25">
      <c r="A1" s="85" t="s">
        <v>870</v>
      </c>
      <c r="B1" s="86" t="s">
        <v>871</v>
      </c>
      <c r="C1" s="87" t="s">
        <v>872</v>
      </c>
      <c r="D1" s="87" t="s">
        <v>398</v>
      </c>
      <c r="E1" s="88" t="s">
        <v>873</v>
      </c>
      <c r="F1" s="88" t="s">
        <v>874</v>
      </c>
      <c r="G1" s="89" t="s">
        <v>127</v>
      </c>
      <c r="H1" s="90" t="s">
        <v>849</v>
      </c>
      <c r="I1" s="91" t="s">
        <v>875</v>
      </c>
      <c r="J1" s="90" t="s">
        <v>876</v>
      </c>
      <c r="K1" s="90" t="s">
        <v>877</v>
      </c>
      <c r="L1" s="90" t="s">
        <v>1</v>
      </c>
      <c r="M1" s="92" t="s">
        <v>878</v>
      </c>
      <c r="N1" s="90" t="s">
        <v>879</v>
      </c>
      <c r="O1" s="90" t="s">
        <v>880</v>
      </c>
      <c r="P1" s="90" t="s">
        <v>881</v>
      </c>
      <c r="Q1" s="90" t="s">
        <v>882</v>
      </c>
      <c r="R1" s="90" t="s">
        <v>632</v>
      </c>
      <c r="S1" s="90" t="s">
        <v>883</v>
      </c>
      <c r="T1" s="90" t="s">
        <v>884</v>
      </c>
      <c r="U1" s="93" t="s">
        <v>885</v>
      </c>
      <c r="V1" s="94" t="s">
        <v>886</v>
      </c>
      <c r="W1" s="95" t="s">
        <v>887</v>
      </c>
      <c r="X1" s="93" t="s">
        <v>888</v>
      </c>
      <c r="Y1" s="93" t="s">
        <v>889</v>
      </c>
      <c r="Z1" s="93" t="s">
        <v>890</v>
      </c>
      <c r="AA1" s="93" t="s">
        <v>891</v>
      </c>
      <c r="AB1" s="93" t="s">
        <v>892</v>
      </c>
      <c r="AC1" s="93" t="s">
        <v>893</v>
      </c>
      <c r="AD1" s="93" t="s">
        <v>894</v>
      </c>
      <c r="AE1" s="93" t="s">
        <v>895</v>
      </c>
      <c r="AF1" s="93" t="s">
        <v>896</v>
      </c>
      <c r="AG1" s="96" t="s">
        <v>897</v>
      </c>
      <c r="AH1" s="97" t="s">
        <v>898</v>
      </c>
    </row>
    <row r="2" spans="1:35" ht="30" x14ac:dyDescent="0.25">
      <c r="A2" s="98" t="str">
        <f t="shared" ref="A2:A65" si="0">H2&amp;J2</f>
        <v>LLC_BI__Debt_Schedule__cLLC_BI__Bundle__c</v>
      </c>
      <c r="B2" s="99">
        <f t="shared" ref="B2:B65" si="1">IF(N2&lt;&gt;"",  IF(O2&lt;&gt;"", N2&amp;", "&amp;O2,N2),"")</f>
        <v>18</v>
      </c>
      <c r="C2" s="100">
        <v>1</v>
      </c>
      <c r="D2" s="15"/>
      <c r="E2" s="101" t="s">
        <v>899</v>
      </c>
      <c r="F2" s="102" t="s">
        <v>900</v>
      </c>
      <c r="G2" s="15" t="s">
        <v>72</v>
      </c>
      <c r="H2" s="103" t="s">
        <v>71</v>
      </c>
      <c r="I2" s="104" t="s">
        <v>237</v>
      </c>
      <c r="J2" s="105" t="s">
        <v>236</v>
      </c>
      <c r="K2" s="15" t="str">
        <f t="shared" ref="K2:K23" si="2">_xlfn.CONCAT(H2,".",J2)</f>
        <v>LLC_BI__Debt_Schedule__c.LLC_BI__Bundle__c</v>
      </c>
      <c r="L2" s="15" t="s">
        <v>901</v>
      </c>
      <c r="M2" s="106" t="s">
        <v>902</v>
      </c>
      <c r="N2" s="107">
        <v>18</v>
      </c>
      <c r="O2" s="15"/>
      <c r="P2" s="15"/>
      <c r="Q2" s="15"/>
      <c r="R2" s="15"/>
      <c r="S2" s="15"/>
      <c r="T2" s="108" t="s">
        <v>903</v>
      </c>
      <c r="U2" s="15"/>
      <c r="V2" s="108" t="s">
        <v>903</v>
      </c>
      <c r="W2" s="15"/>
      <c r="X2" s="15"/>
      <c r="Y2" s="108" t="s">
        <v>904</v>
      </c>
      <c r="Z2" s="15"/>
      <c r="AA2" s="15"/>
      <c r="AB2" s="15"/>
      <c r="AC2" s="15"/>
      <c r="AD2" s="15"/>
      <c r="AE2" s="15"/>
      <c r="AF2" s="15"/>
      <c r="AG2" s="15"/>
      <c r="AH2" s="15"/>
      <c r="AI2" s="15"/>
    </row>
    <row r="3" spans="1:35" x14ac:dyDescent="0.25">
      <c r="A3" s="98" t="str">
        <f t="shared" si="0"/>
        <v>LLC_BI__Debt_Schedule__cCreatedById</v>
      </c>
      <c r="B3" s="99">
        <f t="shared" si="1"/>
        <v>18</v>
      </c>
      <c r="C3" s="100">
        <v>2</v>
      </c>
      <c r="D3" s="15" t="s">
        <v>905</v>
      </c>
      <c r="E3" s="101" t="s">
        <v>899</v>
      </c>
      <c r="F3" s="102" t="s">
        <v>900</v>
      </c>
      <c r="G3" s="15" t="s">
        <v>72</v>
      </c>
      <c r="H3" s="103" t="s">
        <v>71</v>
      </c>
      <c r="I3" s="62" t="s">
        <v>906</v>
      </c>
      <c r="J3" s="109" t="s">
        <v>168</v>
      </c>
      <c r="K3" s="15" t="str">
        <f t="shared" si="2"/>
        <v>LLC_BI__Debt_Schedule__c.CreatedById</v>
      </c>
      <c r="L3" s="110" t="s">
        <v>907</v>
      </c>
      <c r="M3" s="15" t="s">
        <v>908</v>
      </c>
      <c r="N3" s="111">
        <v>18</v>
      </c>
      <c r="O3" s="112"/>
      <c r="P3" s="99"/>
      <c r="Q3" s="99"/>
      <c r="R3" s="99"/>
      <c r="S3" s="113"/>
      <c r="T3" s="108" t="s">
        <v>903</v>
      </c>
      <c r="U3" s="113"/>
      <c r="V3" s="108" t="s">
        <v>904</v>
      </c>
      <c r="W3" s="114"/>
      <c r="X3" s="114"/>
      <c r="Y3" s="108" t="s">
        <v>904</v>
      </c>
      <c r="Z3" s="115"/>
      <c r="AA3" s="114"/>
      <c r="AB3" s="114"/>
      <c r="AC3" s="114"/>
      <c r="AD3" s="114"/>
      <c r="AE3" s="114"/>
      <c r="AF3" s="114"/>
      <c r="AG3" s="114"/>
      <c r="AH3" s="15"/>
      <c r="AI3" s="15"/>
    </row>
    <row r="4" spans="1:35" x14ac:dyDescent="0.25">
      <c r="A4" s="98" t="str">
        <f t="shared" si="0"/>
        <v>LLC_BI__Debt_Schedule__cCreatedDate</v>
      </c>
      <c r="B4" s="99" t="str">
        <f t="shared" si="1"/>
        <v/>
      </c>
      <c r="C4" s="100">
        <v>3</v>
      </c>
      <c r="D4" s="15" t="s">
        <v>905</v>
      </c>
      <c r="E4" s="101" t="s">
        <v>899</v>
      </c>
      <c r="F4" s="102" t="s">
        <v>900</v>
      </c>
      <c r="G4" s="15" t="s">
        <v>72</v>
      </c>
      <c r="H4" s="103" t="s">
        <v>71</v>
      </c>
      <c r="I4" s="62" t="s">
        <v>165</v>
      </c>
      <c r="J4" s="109" t="s">
        <v>164</v>
      </c>
      <c r="K4" s="15" t="str">
        <f t="shared" si="2"/>
        <v>LLC_BI__Debt_Schedule__c.CreatedDate</v>
      </c>
      <c r="L4" s="110" t="s">
        <v>909</v>
      </c>
      <c r="M4" s="15" t="s">
        <v>910</v>
      </c>
      <c r="N4" s="111"/>
      <c r="O4" s="112"/>
      <c r="P4" s="99"/>
      <c r="Q4" s="99"/>
      <c r="R4" s="99"/>
      <c r="S4" s="113"/>
      <c r="T4" s="108" t="s">
        <v>903</v>
      </c>
      <c r="U4" s="113"/>
      <c r="V4" s="108" t="s">
        <v>904</v>
      </c>
      <c r="W4" s="114"/>
      <c r="X4" s="114"/>
      <c r="Y4" s="108" t="s">
        <v>904</v>
      </c>
      <c r="Z4" s="115"/>
      <c r="AA4" s="114"/>
      <c r="AB4" s="114"/>
      <c r="AC4" s="114"/>
      <c r="AD4" s="114"/>
      <c r="AE4" s="114"/>
      <c r="AF4" s="114"/>
      <c r="AG4" s="114"/>
      <c r="AH4" s="15"/>
      <c r="AI4" s="15"/>
    </row>
    <row r="5" spans="1:35" x14ac:dyDescent="0.25">
      <c r="A5" s="98" t="str">
        <f t="shared" si="0"/>
        <v>LLC_BI__Debt_Schedule__cCurrencyIsoCode</v>
      </c>
      <c r="B5" s="99" t="str">
        <f t="shared" si="1"/>
        <v>See picklist options for lengths</v>
      </c>
      <c r="C5" s="100">
        <v>4</v>
      </c>
      <c r="D5" s="116"/>
      <c r="E5" s="101" t="s">
        <v>899</v>
      </c>
      <c r="F5" s="102" t="s">
        <v>900</v>
      </c>
      <c r="G5" s="15" t="s">
        <v>72</v>
      </c>
      <c r="H5" s="103" t="s">
        <v>71</v>
      </c>
      <c r="I5" s="117" t="s">
        <v>911</v>
      </c>
      <c r="J5" s="118" t="s">
        <v>160</v>
      </c>
      <c r="K5" s="119" t="str">
        <f t="shared" si="2"/>
        <v>LLC_BI__Debt_Schedule__c.CurrencyIsoCode</v>
      </c>
      <c r="L5" s="110" t="s">
        <v>912</v>
      </c>
      <c r="M5" s="15" t="s">
        <v>913</v>
      </c>
      <c r="N5" s="120" t="s">
        <v>914</v>
      </c>
      <c r="O5" s="121"/>
      <c r="P5" s="110"/>
      <c r="Q5" s="110"/>
      <c r="R5" s="110"/>
      <c r="S5" s="110"/>
      <c r="T5" s="108" t="s">
        <v>903</v>
      </c>
      <c r="U5" s="110"/>
      <c r="V5" s="108" t="s">
        <v>904</v>
      </c>
      <c r="W5" s="15"/>
      <c r="X5" s="15"/>
      <c r="Y5" s="108" t="s">
        <v>904</v>
      </c>
      <c r="Z5" s="109"/>
      <c r="AA5" s="15"/>
      <c r="AB5" s="15"/>
      <c r="AC5" s="15"/>
      <c r="AD5" s="15"/>
      <c r="AE5" s="15"/>
      <c r="AF5" s="15"/>
      <c r="AG5" s="15"/>
      <c r="AH5" s="15"/>
      <c r="AI5" s="15"/>
    </row>
    <row r="6" spans="1:35" x14ac:dyDescent="0.25">
      <c r="A6" s="98" t="str">
        <f t="shared" si="0"/>
        <v>LLC_BI__Debt_Schedule__cId</v>
      </c>
      <c r="B6" s="99" t="str">
        <f t="shared" si="1"/>
        <v/>
      </c>
      <c r="C6" s="100">
        <v>5</v>
      </c>
      <c r="D6" s="15" t="s">
        <v>905</v>
      </c>
      <c r="E6" s="101" t="s">
        <v>899</v>
      </c>
      <c r="F6" s="102" t="s">
        <v>900</v>
      </c>
      <c r="G6" s="15" t="s">
        <v>72</v>
      </c>
      <c r="H6" s="103" t="s">
        <v>71</v>
      </c>
      <c r="I6" s="62" t="s">
        <v>143</v>
      </c>
      <c r="J6" s="122" t="s">
        <v>143</v>
      </c>
      <c r="K6" s="119" t="str">
        <f t="shared" si="2"/>
        <v>LLC_BI__Debt_Schedule__c.Id</v>
      </c>
      <c r="L6" s="114" t="s">
        <v>143</v>
      </c>
      <c r="M6" s="114" t="s">
        <v>143</v>
      </c>
      <c r="N6" s="115"/>
      <c r="O6" s="15"/>
      <c r="P6" s="123" t="s">
        <v>904</v>
      </c>
      <c r="Q6" s="123" t="s">
        <v>904</v>
      </c>
      <c r="R6" s="15" t="s">
        <v>915</v>
      </c>
      <c r="S6" s="108" t="s">
        <v>904</v>
      </c>
      <c r="T6" s="108" t="s">
        <v>903</v>
      </c>
      <c r="U6" s="15"/>
      <c r="V6" s="108" t="s">
        <v>904</v>
      </c>
      <c r="W6" s="15"/>
      <c r="X6" s="15"/>
      <c r="Y6" s="108" t="s">
        <v>904</v>
      </c>
      <c r="Z6" s="15"/>
      <c r="AA6" s="15"/>
      <c r="AB6" s="15"/>
      <c r="AC6" s="15"/>
      <c r="AD6" s="15"/>
      <c r="AE6" s="15"/>
      <c r="AF6" s="15"/>
      <c r="AG6" s="15"/>
      <c r="AH6" s="15"/>
      <c r="AI6" s="15"/>
    </row>
    <row r="7" spans="1:35" x14ac:dyDescent="0.25">
      <c r="A7" s="98" t="str">
        <f t="shared" si="0"/>
        <v>LLC_BI__Debt_Schedule__cLastModifiedById</v>
      </c>
      <c r="B7" s="99">
        <f t="shared" si="1"/>
        <v>18</v>
      </c>
      <c r="C7" s="100">
        <v>6</v>
      </c>
      <c r="D7" s="15" t="s">
        <v>905</v>
      </c>
      <c r="E7" s="101" t="s">
        <v>899</v>
      </c>
      <c r="F7" s="102" t="s">
        <v>900</v>
      </c>
      <c r="G7" s="15" t="s">
        <v>72</v>
      </c>
      <c r="H7" s="103" t="s">
        <v>71</v>
      </c>
      <c r="I7" s="124" t="s">
        <v>916</v>
      </c>
      <c r="J7" s="125" t="s">
        <v>175</v>
      </c>
      <c r="K7" s="15" t="str">
        <f t="shared" si="2"/>
        <v>LLC_BI__Debt_Schedule__c.LastModifiedById</v>
      </c>
      <c r="L7" s="15" t="s">
        <v>917</v>
      </c>
      <c r="M7" s="15" t="s">
        <v>908</v>
      </c>
      <c r="N7" s="126">
        <v>18</v>
      </c>
      <c r="O7" s="127"/>
      <c r="P7" s="127"/>
      <c r="Q7" s="127"/>
      <c r="R7" s="127"/>
      <c r="S7" s="114"/>
      <c r="T7" s="108" t="s">
        <v>903</v>
      </c>
      <c r="U7" s="114"/>
      <c r="V7" s="108" t="s">
        <v>904</v>
      </c>
      <c r="W7" s="114"/>
      <c r="X7" s="114"/>
      <c r="Y7" s="108" t="s">
        <v>904</v>
      </c>
      <c r="Z7" s="114"/>
      <c r="AA7" s="114"/>
      <c r="AB7" s="114"/>
      <c r="AC7" s="114"/>
      <c r="AD7" s="114"/>
      <c r="AE7" s="114"/>
      <c r="AF7" s="114"/>
      <c r="AG7" s="114"/>
      <c r="AH7" s="15"/>
      <c r="AI7" s="15"/>
    </row>
    <row r="8" spans="1:35" x14ac:dyDescent="0.25">
      <c r="A8" s="98" t="str">
        <f t="shared" si="0"/>
        <v>LLC_BI__Debt_Schedule__cLastModifiedDate</v>
      </c>
      <c r="B8" s="99" t="str">
        <f t="shared" si="1"/>
        <v/>
      </c>
      <c r="C8" s="100">
        <v>7</v>
      </c>
      <c r="D8" s="15" t="s">
        <v>905</v>
      </c>
      <c r="E8" s="101" t="s">
        <v>899</v>
      </c>
      <c r="F8" s="102" t="s">
        <v>900</v>
      </c>
      <c r="G8" s="15" t="s">
        <v>72</v>
      </c>
      <c r="H8" s="103" t="s">
        <v>71</v>
      </c>
      <c r="I8" s="124" t="s">
        <v>173</v>
      </c>
      <c r="J8" s="125" t="s">
        <v>172</v>
      </c>
      <c r="K8" s="15" t="str">
        <f t="shared" si="2"/>
        <v>LLC_BI__Debt_Schedule__c.LastModifiedDate</v>
      </c>
      <c r="L8" s="116" t="s">
        <v>918</v>
      </c>
      <c r="M8" s="15" t="s">
        <v>910</v>
      </c>
      <c r="N8" s="126"/>
      <c r="O8" s="127"/>
      <c r="P8" s="127"/>
      <c r="Q8" s="127"/>
      <c r="R8" s="127"/>
      <c r="S8" s="114"/>
      <c r="T8" s="108" t="s">
        <v>903</v>
      </c>
      <c r="U8" s="114"/>
      <c r="V8" s="108" t="s">
        <v>904</v>
      </c>
      <c r="W8" s="114"/>
      <c r="X8" s="114"/>
      <c r="Y8" s="108" t="s">
        <v>904</v>
      </c>
      <c r="Z8" s="114"/>
      <c r="AA8" s="114"/>
      <c r="AB8" s="114"/>
      <c r="AC8" s="114"/>
      <c r="AD8" s="114"/>
      <c r="AE8" s="114"/>
      <c r="AF8" s="114"/>
      <c r="AG8" s="114"/>
      <c r="AH8" s="15"/>
      <c r="AI8" s="15"/>
    </row>
    <row r="9" spans="1:35" x14ac:dyDescent="0.25">
      <c r="A9" s="98" t="str">
        <f t="shared" si="0"/>
        <v>LLC_BI__Debt_Schedule__cLLC_BI__Credit_Pull_Date__c</v>
      </c>
      <c r="B9" s="99" t="str">
        <f t="shared" si="1"/>
        <v/>
      </c>
      <c r="C9" s="100">
        <v>8</v>
      </c>
      <c r="D9" s="15" t="s">
        <v>905</v>
      </c>
      <c r="E9" s="101" t="s">
        <v>899</v>
      </c>
      <c r="F9" s="102" t="s">
        <v>900</v>
      </c>
      <c r="G9" s="15" t="s">
        <v>72</v>
      </c>
      <c r="H9" s="103" t="s">
        <v>71</v>
      </c>
      <c r="I9" s="66" t="s">
        <v>209</v>
      </c>
      <c r="J9" s="105" t="s">
        <v>208</v>
      </c>
      <c r="K9" s="109" t="str">
        <f t="shared" si="2"/>
        <v>LLC_BI__Debt_Schedule__c.LLC_BI__Credit_Pull_Date__c</v>
      </c>
      <c r="L9" s="15" t="s">
        <v>919</v>
      </c>
      <c r="M9" s="128" t="s">
        <v>27</v>
      </c>
      <c r="N9" s="120"/>
      <c r="O9" s="121"/>
      <c r="P9" s="110"/>
      <c r="Q9" s="110"/>
      <c r="R9" s="110"/>
      <c r="S9" s="110"/>
      <c r="T9" s="108" t="s">
        <v>903</v>
      </c>
      <c r="U9" s="110"/>
      <c r="V9" s="108" t="s">
        <v>903</v>
      </c>
      <c r="W9" s="15"/>
      <c r="X9" s="15"/>
      <c r="Y9" s="108" t="s">
        <v>904</v>
      </c>
      <c r="Z9" s="109"/>
      <c r="AA9" s="15"/>
      <c r="AB9" s="15"/>
      <c r="AC9" s="15"/>
      <c r="AD9" s="15"/>
      <c r="AE9" s="15"/>
      <c r="AF9" s="15"/>
      <c r="AG9" s="15"/>
      <c r="AH9" s="15"/>
      <c r="AI9" s="15"/>
    </row>
    <row r="10" spans="1:35" x14ac:dyDescent="0.25">
      <c r="A10" s="98" t="str">
        <f t="shared" si="0"/>
        <v>LLC_BI__Debt_Schedule__cLLC_BI__Debt_Filter_Syntax__c</v>
      </c>
      <c r="B10" s="99">
        <f t="shared" si="1"/>
        <v>131072</v>
      </c>
      <c r="C10" s="100">
        <v>9</v>
      </c>
      <c r="D10" s="15"/>
      <c r="E10" s="101" t="s">
        <v>899</v>
      </c>
      <c r="F10" s="102" t="s">
        <v>900</v>
      </c>
      <c r="G10" s="15" t="s">
        <v>72</v>
      </c>
      <c r="H10" s="129" t="s">
        <v>71</v>
      </c>
      <c r="I10" s="62" t="s">
        <v>241</v>
      </c>
      <c r="J10" s="130" t="s">
        <v>240</v>
      </c>
      <c r="K10" s="109" t="str">
        <f t="shared" si="2"/>
        <v>LLC_BI__Debt_Schedule__c.LLC_BI__Debt_Filter_Syntax__c</v>
      </c>
      <c r="L10" s="15" t="s">
        <v>920</v>
      </c>
      <c r="M10" s="128" t="s">
        <v>921</v>
      </c>
      <c r="N10" s="131">
        <v>131072</v>
      </c>
      <c r="O10" s="116"/>
      <c r="P10" s="116"/>
      <c r="Q10" s="116"/>
      <c r="R10" s="116"/>
      <c r="S10" s="116"/>
      <c r="T10" s="132" t="s">
        <v>903</v>
      </c>
      <c r="U10" s="116"/>
      <c r="V10" s="132" t="s">
        <v>904</v>
      </c>
      <c r="W10" s="116"/>
      <c r="X10" s="116"/>
      <c r="Y10" s="132" t="s">
        <v>904</v>
      </c>
      <c r="Z10" s="116"/>
      <c r="AA10" s="116"/>
      <c r="AB10" s="116"/>
      <c r="AC10" s="116"/>
      <c r="AD10" s="116"/>
      <c r="AE10" s="116"/>
      <c r="AF10" s="116"/>
      <c r="AG10" s="116"/>
      <c r="AH10" s="15"/>
      <c r="AI10" s="15"/>
    </row>
    <row r="11" spans="1:35" x14ac:dyDescent="0.25">
      <c r="A11" s="98" t="str">
        <f t="shared" si="0"/>
        <v>LLC_BI__Debt_Schedule__cLLC_BI__Debt_Schedule_Date__c</v>
      </c>
      <c r="B11" s="99" t="str">
        <f t="shared" si="1"/>
        <v/>
      </c>
      <c r="C11" s="100">
        <v>10</v>
      </c>
      <c r="D11" s="15"/>
      <c r="E11" s="101" t="s">
        <v>899</v>
      </c>
      <c r="F11" s="102" t="s">
        <v>900</v>
      </c>
      <c r="G11" s="15" t="s">
        <v>72</v>
      </c>
      <c r="H11" s="129" t="s">
        <v>71</v>
      </c>
      <c r="I11" s="62" t="s">
        <v>231</v>
      </c>
      <c r="J11" s="118" t="s">
        <v>230</v>
      </c>
      <c r="K11" s="109" t="str">
        <f t="shared" si="2"/>
        <v>LLC_BI__Debt_Schedule__c.LLC_BI__Debt_Schedule_Date__c</v>
      </c>
      <c r="L11" s="15" t="s">
        <v>922</v>
      </c>
      <c r="M11" s="128" t="s">
        <v>923</v>
      </c>
      <c r="N11" s="107"/>
      <c r="O11" s="15"/>
      <c r="P11" s="15"/>
      <c r="Q11" s="15"/>
      <c r="R11" s="15"/>
      <c r="S11" s="15"/>
      <c r="T11" s="108" t="s">
        <v>903</v>
      </c>
      <c r="U11" s="15"/>
      <c r="V11" s="108" t="s">
        <v>904</v>
      </c>
      <c r="W11" s="15"/>
      <c r="X11" s="15"/>
      <c r="Y11" s="108" t="s">
        <v>904</v>
      </c>
      <c r="Z11" s="15"/>
      <c r="AA11" s="15"/>
      <c r="AB11" s="15"/>
      <c r="AC11" s="15"/>
      <c r="AD11" s="15"/>
      <c r="AE11" s="15"/>
      <c r="AF11" s="15"/>
      <c r="AG11" s="15"/>
      <c r="AH11" s="15"/>
      <c r="AI11" s="15"/>
    </row>
    <row r="12" spans="1:35" ht="30" x14ac:dyDescent="0.25">
      <c r="A12" s="98" t="str">
        <f t="shared" si="0"/>
        <v>LLC_BI__Debt_Schedule__cLLC_BI__Debt_Schedule_Description__c</v>
      </c>
      <c r="B12" s="99">
        <f t="shared" si="1"/>
        <v>255</v>
      </c>
      <c r="C12" s="100">
        <v>11</v>
      </c>
      <c r="D12" s="15"/>
      <c r="E12" s="101" t="s">
        <v>899</v>
      </c>
      <c r="F12" s="102" t="s">
        <v>900</v>
      </c>
      <c r="G12" s="15" t="s">
        <v>72</v>
      </c>
      <c r="H12" s="129" t="s">
        <v>71</v>
      </c>
      <c r="I12" s="62" t="s">
        <v>234</v>
      </c>
      <c r="J12" s="118" t="s">
        <v>233</v>
      </c>
      <c r="K12" s="133" t="str">
        <f t="shared" si="2"/>
        <v>LLC_BI__Debt_Schedule__c.LLC_BI__Debt_Schedule_Description__c</v>
      </c>
      <c r="L12" s="15" t="s">
        <v>924</v>
      </c>
      <c r="M12" s="128" t="s">
        <v>925</v>
      </c>
      <c r="N12" s="15">
        <v>255</v>
      </c>
      <c r="O12" s="15"/>
      <c r="P12" s="15"/>
      <c r="Q12" s="15"/>
      <c r="R12" s="15"/>
      <c r="S12" s="15"/>
      <c r="T12" s="108" t="s">
        <v>903</v>
      </c>
      <c r="U12" s="15"/>
      <c r="V12" s="108" t="s">
        <v>904</v>
      </c>
      <c r="W12" s="15"/>
      <c r="X12" s="15"/>
      <c r="Y12" s="108" t="s">
        <v>904</v>
      </c>
      <c r="Z12" s="15"/>
      <c r="AA12" s="15"/>
      <c r="AB12" s="15"/>
      <c r="AC12" s="15"/>
      <c r="AD12" s="15"/>
      <c r="AE12" s="15"/>
      <c r="AF12" s="15"/>
      <c r="AG12" s="15"/>
      <c r="AH12" s="15"/>
      <c r="AI12" s="15"/>
    </row>
    <row r="13" spans="1:35" x14ac:dyDescent="0.25">
      <c r="A13" s="98" t="str">
        <f t="shared" si="0"/>
        <v>LLC_BI__Debt_Schedule__cName</v>
      </c>
      <c r="B13" s="99">
        <f t="shared" si="1"/>
        <v>80</v>
      </c>
      <c r="C13" s="100">
        <v>12</v>
      </c>
      <c r="D13" s="15" t="s">
        <v>905</v>
      </c>
      <c r="E13" s="101" t="s">
        <v>899</v>
      </c>
      <c r="F13" s="102" t="s">
        <v>900</v>
      </c>
      <c r="G13" s="15" t="s">
        <v>72</v>
      </c>
      <c r="H13" s="129" t="s">
        <v>71</v>
      </c>
      <c r="I13" s="62" t="s">
        <v>198</v>
      </c>
      <c r="J13" s="118" t="s">
        <v>28</v>
      </c>
      <c r="K13" s="133" t="str">
        <f t="shared" si="2"/>
        <v>LLC_BI__Debt_Schedule__c.Name</v>
      </c>
      <c r="L13" s="15"/>
      <c r="M13" s="128" t="s">
        <v>925</v>
      </c>
      <c r="N13" s="15">
        <v>80</v>
      </c>
      <c r="O13" s="15"/>
      <c r="P13" s="15"/>
      <c r="Q13" s="15"/>
      <c r="R13" s="15"/>
      <c r="S13" s="15"/>
      <c r="T13" s="108" t="s">
        <v>903</v>
      </c>
      <c r="U13" s="15"/>
      <c r="V13" s="108" t="s">
        <v>904</v>
      </c>
      <c r="W13" s="15"/>
      <c r="X13" s="15"/>
      <c r="Y13" s="108" t="s">
        <v>904</v>
      </c>
      <c r="Z13" s="15"/>
      <c r="AA13" s="15"/>
      <c r="AB13" s="15"/>
      <c r="AC13" s="15"/>
      <c r="AD13" s="15"/>
      <c r="AE13" s="15"/>
      <c r="AF13" s="15"/>
      <c r="AG13" s="15"/>
      <c r="AH13" s="15"/>
      <c r="AI13" s="15"/>
    </row>
    <row r="14" spans="1:35" x14ac:dyDescent="0.25">
      <c r="A14" s="98" t="str">
        <f t="shared" si="0"/>
        <v>LLC_BI__Debt_Schedule__cLLC_BI__Is_Template__c</v>
      </c>
      <c r="B14" s="99" t="str">
        <f t="shared" si="1"/>
        <v>Boolean (True/False)</v>
      </c>
      <c r="C14" s="100">
        <v>13</v>
      </c>
      <c r="D14" s="15"/>
      <c r="E14" s="101" t="s">
        <v>899</v>
      </c>
      <c r="F14" s="102" t="s">
        <v>900</v>
      </c>
      <c r="G14" s="15" t="s">
        <v>72</v>
      </c>
      <c r="H14" s="129" t="s">
        <v>71</v>
      </c>
      <c r="I14" s="62" t="s">
        <v>246</v>
      </c>
      <c r="J14" s="118" t="s">
        <v>245</v>
      </c>
      <c r="K14" s="109" t="str">
        <f t="shared" si="2"/>
        <v>LLC_BI__Debt_Schedule__c.LLC_BI__Is_Template__c</v>
      </c>
      <c r="L14" s="15" t="s">
        <v>926</v>
      </c>
      <c r="M14" s="128" t="s">
        <v>927</v>
      </c>
      <c r="N14" s="15" t="s">
        <v>928</v>
      </c>
      <c r="O14" s="15"/>
      <c r="P14" s="15"/>
      <c r="Q14" s="15"/>
      <c r="R14" s="15"/>
      <c r="S14" s="15"/>
      <c r="T14" s="108" t="s">
        <v>903</v>
      </c>
      <c r="U14" s="15"/>
      <c r="V14" s="108" t="s">
        <v>904</v>
      </c>
      <c r="W14" s="15"/>
      <c r="X14" s="15"/>
      <c r="Y14" s="108" t="s">
        <v>904</v>
      </c>
      <c r="Z14" s="15"/>
      <c r="AA14" s="15"/>
      <c r="AB14" s="15"/>
      <c r="AC14" s="15"/>
      <c r="AD14" s="15"/>
      <c r="AE14" s="15"/>
      <c r="AF14" s="15"/>
      <c r="AG14" s="15"/>
      <c r="AH14" s="15"/>
      <c r="AI14" s="15"/>
    </row>
    <row r="15" spans="1:35" x14ac:dyDescent="0.25">
      <c r="A15" s="98" t="str">
        <f t="shared" si="0"/>
        <v>LLC_BI__Debt_Schedule__cLLC_BI__Last_Updated__c</v>
      </c>
      <c r="B15" s="99" t="str">
        <f t="shared" si="1"/>
        <v/>
      </c>
      <c r="C15" s="100">
        <v>14</v>
      </c>
      <c r="D15" s="15" t="s">
        <v>905</v>
      </c>
      <c r="E15" s="101" t="s">
        <v>899</v>
      </c>
      <c r="F15" s="102" t="s">
        <v>900</v>
      </c>
      <c r="G15" s="15" t="s">
        <v>72</v>
      </c>
      <c r="H15" s="129" t="s">
        <v>71</v>
      </c>
      <c r="I15" s="62" t="s">
        <v>213</v>
      </c>
      <c r="J15" s="118" t="s">
        <v>212</v>
      </c>
      <c r="K15" s="109" t="str">
        <f t="shared" si="2"/>
        <v>LLC_BI__Debt_Schedule__c.LLC_BI__Last_Updated__c</v>
      </c>
      <c r="L15" s="15" t="s">
        <v>929</v>
      </c>
      <c r="M15" s="128" t="s">
        <v>27</v>
      </c>
      <c r="N15" s="15"/>
      <c r="O15" s="15"/>
      <c r="P15" s="15"/>
      <c r="Q15" s="15"/>
      <c r="R15" s="15"/>
      <c r="S15" s="15"/>
      <c r="T15" s="108" t="s">
        <v>903</v>
      </c>
      <c r="U15" s="15"/>
      <c r="V15" s="108" t="s">
        <v>904</v>
      </c>
      <c r="W15" s="15"/>
      <c r="X15" s="15"/>
      <c r="Y15" s="108" t="s">
        <v>904</v>
      </c>
      <c r="Z15" s="15"/>
      <c r="AA15" s="15"/>
      <c r="AB15" s="15"/>
      <c r="AC15" s="15"/>
      <c r="AD15" s="15"/>
      <c r="AE15" s="15"/>
      <c r="AF15" s="15"/>
      <c r="AG15" s="15"/>
      <c r="AH15" s="15"/>
      <c r="AI15" s="15"/>
    </row>
    <row r="16" spans="1:35" ht="45" x14ac:dyDescent="0.25">
      <c r="A16" s="98" t="str">
        <f t="shared" si="0"/>
        <v>LLC_BI__Debt_Schedule__cLLC_BI__lookupKey__c</v>
      </c>
      <c r="B16" s="99">
        <f t="shared" si="1"/>
        <v>255</v>
      </c>
      <c r="C16" s="100">
        <v>15</v>
      </c>
      <c r="D16" s="15"/>
      <c r="E16" s="101" t="s">
        <v>899</v>
      </c>
      <c r="F16" s="102" t="s">
        <v>900</v>
      </c>
      <c r="G16" s="15" t="s">
        <v>72</v>
      </c>
      <c r="H16" s="129" t="s">
        <v>71</v>
      </c>
      <c r="I16" s="62" t="s">
        <v>193</v>
      </c>
      <c r="J16" s="118" t="s">
        <v>192</v>
      </c>
      <c r="K16" s="109" t="str">
        <f t="shared" si="2"/>
        <v>LLC_BI__Debt_Schedule__c.LLC_BI__lookupKey__c</v>
      </c>
      <c r="L16" s="15" t="s">
        <v>930</v>
      </c>
      <c r="M16" s="134" t="s">
        <v>931</v>
      </c>
      <c r="N16" s="15">
        <v>255</v>
      </c>
      <c r="O16" s="15"/>
      <c r="P16" s="15"/>
      <c r="Q16" s="15"/>
      <c r="R16" s="15"/>
      <c r="S16" s="15"/>
      <c r="T16" s="108" t="s">
        <v>903</v>
      </c>
      <c r="U16" s="15"/>
      <c r="V16" s="108" t="s">
        <v>904</v>
      </c>
      <c r="W16" s="15"/>
      <c r="X16" s="15"/>
      <c r="Y16" s="108" t="s">
        <v>904</v>
      </c>
      <c r="Z16" s="15"/>
      <c r="AA16" s="15"/>
      <c r="AB16" s="15"/>
      <c r="AC16" s="15"/>
      <c r="AD16" s="15"/>
      <c r="AE16" s="15"/>
      <c r="AF16" s="15"/>
      <c r="AG16" s="15"/>
      <c r="AH16" s="15"/>
      <c r="AI16" s="15"/>
    </row>
    <row r="17" spans="1:35" x14ac:dyDescent="0.25">
      <c r="A17" s="98" t="str">
        <f t="shared" si="0"/>
        <v>LLC_BI__Debt_Schedule__cLLC_BI__Monthly_Current_Debt_Total__c</v>
      </c>
      <c r="B17" s="99" t="str">
        <f t="shared" si="1"/>
        <v>16, 2</v>
      </c>
      <c r="C17" s="100">
        <v>16</v>
      </c>
      <c r="D17" s="15"/>
      <c r="E17" s="101" t="s">
        <v>899</v>
      </c>
      <c r="F17" s="102" t="s">
        <v>900</v>
      </c>
      <c r="G17" s="15" t="s">
        <v>72</v>
      </c>
      <c r="H17" s="129" t="s">
        <v>71</v>
      </c>
      <c r="I17" s="62" t="s">
        <v>216</v>
      </c>
      <c r="J17" s="118" t="s">
        <v>215</v>
      </c>
      <c r="K17" s="109" t="str">
        <f t="shared" si="2"/>
        <v>LLC_BI__Debt_Schedule__c.LLC_BI__Monthly_Current_Debt_Total__c</v>
      </c>
      <c r="L17" s="15" t="s">
        <v>932</v>
      </c>
      <c r="M17" s="128" t="s">
        <v>911</v>
      </c>
      <c r="N17" s="15">
        <v>16</v>
      </c>
      <c r="O17" s="15">
        <v>2</v>
      </c>
      <c r="P17" s="15"/>
      <c r="Q17" s="15"/>
      <c r="R17" s="15"/>
      <c r="S17" s="15"/>
      <c r="T17" s="108" t="s">
        <v>903</v>
      </c>
      <c r="U17" s="15"/>
      <c r="V17" s="108" t="s">
        <v>904</v>
      </c>
      <c r="W17" s="15"/>
      <c r="X17" s="15"/>
      <c r="Y17" s="108" t="s">
        <v>904</v>
      </c>
      <c r="Z17" s="15"/>
      <c r="AA17" s="15"/>
      <c r="AB17" s="15"/>
      <c r="AC17" s="15"/>
      <c r="AD17" s="15"/>
      <c r="AE17" s="15"/>
      <c r="AF17" s="15"/>
      <c r="AG17" s="15"/>
      <c r="AH17" s="15"/>
      <c r="AI17" s="15"/>
    </row>
    <row r="18" spans="1:35" x14ac:dyDescent="0.25">
      <c r="A18" s="98" t="str">
        <f t="shared" si="0"/>
        <v>LLC_BI__Debt_Schedule__cLLC_BI__Monthly_Proposed_Debt_Total__c</v>
      </c>
      <c r="B18" s="99" t="str">
        <f t="shared" si="1"/>
        <v>16, 2</v>
      </c>
      <c r="C18" s="100">
        <v>17</v>
      </c>
      <c r="D18" s="15"/>
      <c r="E18" s="101" t="s">
        <v>899</v>
      </c>
      <c r="F18" s="102" t="s">
        <v>900</v>
      </c>
      <c r="G18" s="15" t="s">
        <v>72</v>
      </c>
      <c r="H18" s="129" t="s">
        <v>71</v>
      </c>
      <c r="I18" s="62" t="s">
        <v>220</v>
      </c>
      <c r="J18" s="118" t="s">
        <v>219</v>
      </c>
      <c r="K18" s="109" t="str">
        <f t="shared" si="2"/>
        <v>LLC_BI__Debt_Schedule__c.LLC_BI__Monthly_Proposed_Debt_Total__c</v>
      </c>
      <c r="L18" s="15" t="s">
        <v>933</v>
      </c>
      <c r="M18" s="128" t="s">
        <v>911</v>
      </c>
      <c r="N18" s="15">
        <v>16</v>
      </c>
      <c r="O18" s="15">
        <v>2</v>
      </c>
      <c r="P18" s="15"/>
      <c r="Q18" s="15"/>
      <c r="R18" s="15"/>
      <c r="S18" s="15"/>
      <c r="T18" s="108" t="s">
        <v>903</v>
      </c>
      <c r="U18" s="15"/>
      <c r="V18" s="108" t="s">
        <v>904</v>
      </c>
      <c r="W18" s="15"/>
      <c r="X18" s="15"/>
      <c r="Y18" s="108" t="s">
        <v>904</v>
      </c>
      <c r="Z18" s="15"/>
      <c r="AA18" s="15"/>
      <c r="AB18" s="15"/>
      <c r="AC18" s="15"/>
      <c r="AD18" s="15"/>
      <c r="AE18" s="15"/>
      <c r="AF18" s="15"/>
      <c r="AG18" s="15"/>
      <c r="AH18" s="15"/>
      <c r="AI18" s="15"/>
    </row>
    <row r="19" spans="1:35" x14ac:dyDescent="0.25">
      <c r="A19" s="98" t="str">
        <f t="shared" si="0"/>
        <v>LLC_BI__Debt_Schedule__cOwnerId</v>
      </c>
      <c r="B19" s="99">
        <f t="shared" si="1"/>
        <v>18</v>
      </c>
      <c r="C19" s="100">
        <v>18</v>
      </c>
      <c r="D19" s="15"/>
      <c r="E19" s="101" t="s">
        <v>899</v>
      </c>
      <c r="F19" s="102" t="s">
        <v>900</v>
      </c>
      <c r="G19" s="15" t="s">
        <v>72</v>
      </c>
      <c r="H19" s="129" t="s">
        <v>71</v>
      </c>
      <c r="I19" s="62" t="s">
        <v>934</v>
      </c>
      <c r="J19" s="118" t="s">
        <v>148</v>
      </c>
      <c r="K19" s="119" t="str">
        <f t="shared" si="2"/>
        <v>LLC_BI__Debt_Schedule__c.OwnerId</v>
      </c>
      <c r="L19" s="125" t="s">
        <v>935</v>
      </c>
      <c r="M19" s="130" t="s">
        <v>936</v>
      </c>
      <c r="N19" s="15">
        <v>18</v>
      </c>
      <c r="O19" s="15"/>
      <c r="P19" s="15"/>
      <c r="Q19" s="15"/>
      <c r="R19" s="15"/>
      <c r="S19" s="15"/>
      <c r="T19" s="108" t="s">
        <v>903</v>
      </c>
      <c r="U19" s="15"/>
      <c r="V19" s="108" t="s">
        <v>904</v>
      </c>
      <c r="W19" s="15"/>
      <c r="X19" s="15"/>
      <c r="Y19" s="108" t="s">
        <v>904</v>
      </c>
      <c r="Z19" s="15"/>
      <c r="AA19" s="15"/>
      <c r="AB19" s="15"/>
      <c r="AC19" s="15"/>
      <c r="AD19" s="15"/>
      <c r="AE19" s="15"/>
      <c r="AF19" s="15"/>
      <c r="AG19" s="15"/>
      <c r="AH19" s="15"/>
      <c r="AI19" s="15"/>
    </row>
    <row r="20" spans="1:35" ht="30" x14ac:dyDescent="0.25">
      <c r="A20" s="98" t="str">
        <f t="shared" si="0"/>
        <v>LLC_BI__Debt_Schedule__cLLC_BI__Spread_Statement_Period__c</v>
      </c>
      <c r="B20" s="99">
        <f t="shared" si="1"/>
        <v>18</v>
      </c>
      <c r="C20" s="100">
        <v>19</v>
      </c>
      <c r="D20" s="15"/>
      <c r="E20" s="101" t="s">
        <v>899</v>
      </c>
      <c r="F20" s="102" t="s">
        <v>900</v>
      </c>
      <c r="G20" s="15" t="s">
        <v>72</v>
      </c>
      <c r="H20" s="129" t="s">
        <v>71</v>
      </c>
      <c r="I20" s="62" t="s">
        <v>252</v>
      </c>
      <c r="J20" s="118" t="s">
        <v>87</v>
      </c>
      <c r="K20" s="119" t="str">
        <f t="shared" si="2"/>
        <v>LLC_BI__Debt_Schedule__c.LLC_BI__Spread_Statement_Period__c</v>
      </c>
      <c r="L20" s="15" t="s">
        <v>937</v>
      </c>
      <c r="M20" s="135" t="s">
        <v>938</v>
      </c>
      <c r="N20" s="15">
        <v>18</v>
      </c>
      <c r="O20" s="15"/>
      <c r="P20" s="15"/>
      <c r="Q20" s="15"/>
      <c r="R20" s="15"/>
      <c r="S20" s="15"/>
      <c r="T20" s="108" t="s">
        <v>903</v>
      </c>
      <c r="U20" s="15"/>
      <c r="V20" s="108" t="s">
        <v>904</v>
      </c>
      <c r="W20" s="15"/>
      <c r="X20" s="15"/>
      <c r="Y20" s="108" t="s">
        <v>904</v>
      </c>
      <c r="Z20" s="15"/>
      <c r="AA20" s="15"/>
      <c r="AB20" s="15"/>
      <c r="AC20" s="15"/>
      <c r="AD20" s="15"/>
      <c r="AE20" s="15"/>
      <c r="AF20" s="15"/>
      <c r="AG20" s="15"/>
      <c r="AH20" s="15"/>
      <c r="AI20" s="15"/>
    </row>
    <row r="21" spans="1:35" x14ac:dyDescent="0.25">
      <c r="A21" s="98" t="str">
        <f t="shared" si="0"/>
        <v>LLC_BI__Debt_Schedule__cLLC_BI__Relationship__c</v>
      </c>
      <c r="B21" s="99">
        <f t="shared" si="1"/>
        <v>18</v>
      </c>
      <c r="C21" s="100">
        <v>20</v>
      </c>
      <c r="D21" s="15"/>
      <c r="E21" s="101" t="s">
        <v>899</v>
      </c>
      <c r="F21" s="102" t="s">
        <v>900</v>
      </c>
      <c r="G21" s="15" t="s">
        <v>72</v>
      </c>
      <c r="H21" s="129" t="s">
        <v>71</v>
      </c>
      <c r="I21" s="62" t="s">
        <v>223</v>
      </c>
      <c r="J21" s="118" t="s">
        <v>222</v>
      </c>
      <c r="K21" s="15" t="str">
        <f t="shared" si="2"/>
        <v>LLC_BI__Debt_Schedule__c.LLC_BI__Relationship__c</v>
      </c>
      <c r="L21" s="15" t="s">
        <v>939</v>
      </c>
      <c r="M21" s="130" t="s">
        <v>940</v>
      </c>
      <c r="N21" s="15">
        <v>18</v>
      </c>
      <c r="O21" s="15"/>
      <c r="P21" s="15"/>
      <c r="Q21" s="15"/>
      <c r="R21" s="15"/>
      <c r="S21" s="15"/>
      <c r="T21" s="108" t="s">
        <v>903</v>
      </c>
      <c r="U21" s="15"/>
      <c r="V21" s="108" t="s">
        <v>904</v>
      </c>
      <c r="W21" s="15"/>
      <c r="X21" s="15"/>
      <c r="Y21" s="108" t="s">
        <v>904</v>
      </c>
      <c r="Z21" s="15"/>
      <c r="AA21" s="15"/>
      <c r="AB21" s="15"/>
      <c r="AC21" s="15"/>
      <c r="AD21" s="15"/>
      <c r="AE21" s="15"/>
      <c r="AF21" s="15"/>
      <c r="AG21" s="15"/>
      <c r="AH21" s="15"/>
      <c r="AI21" s="15"/>
    </row>
    <row r="22" spans="1:35" x14ac:dyDescent="0.25">
      <c r="A22" s="98" t="str">
        <f t="shared" si="0"/>
        <v>LLC_BI__Debt_Schedule__cLLC_BI__Source_Debt_Schedule__c</v>
      </c>
      <c r="B22" s="99">
        <f t="shared" si="1"/>
        <v>18</v>
      </c>
      <c r="C22" s="100">
        <v>21</v>
      </c>
      <c r="D22" s="15"/>
      <c r="E22" s="101" t="s">
        <v>899</v>
      </c>
      <c r="F22" s="102" t="s">
        <v>900</v>
      </c>
      <c r="G22" s="15" t="s">
        <v>72</v>
      </c>
      <c r="H22" s="129" t="s">
        <v>71</v>
      </c>
      <c r="I22" s="62" t="s">
        <v>249</v>
      </c>
      <c r="J22" s="118" t="s">
        <v>248</v>
      </c>
      <c r="K22" s="15" t="str">
        <f t="shared" si="2"/>
        <v>LLC_BI__Debt_Schedule__c.LLC_BI__Source_Debt_Schedule__c</v>
      </c>
      <c r="L22" s="15" t="s">
        <v>941</v>
      </c>
      <c r="M22" s="130" t="s">
        <v>942</v>
      </c>
      <c r="N22" s="15">
        <v>18</v>
      </c>
      <c r="O22" s="15"/>
      <c r="P22" s="15"/>
      <c r="Q22" s="15"/>
      <c r="R22" s="15"/>
      <c r="S22" s="15"/>
      <c r="T22" s="108" t="s">
        <v>903</v>
      </c>
      <c r="U22" s="15"/>
      <c r="V22" s="108" t="s">
        <v>904</v>
      </c>
      <c r="W22" s="15"/>
      <c r="X22" s="15"/>
      <c r="Y22" s="108" t="s">
        <v>904</v>
      </c>
      <c r="Z22" s="15"/>
      <c r="AA22" s="15"/>
      <c r="AB22" s="15"/>
      <c r="AC22" s="15"/>
      <c r="AD22" s="15"/>
      <c r="AE22" s="15"/>
      <c r="AF22" s="15"/>
      <c r="AG22" s="15"/>
      <c r="AH22" s="15"/>
      <c r="AI22" s="15"/>
    </row>
    <row r="23" spans="1:35" x14ac:dyDescent="0.25">
      <c r="A23" s="98" t="str">
        <f t="shared" si="0"/>
        <v>LLC_BI__Debt_Schedule__cLLC_BI__Total_Monthly_Payment__c</v>
      </c>
      <c r="B23" s="99" t="str">
        <f t="shared" si="1"/>
        <v>16, 2</v>
      </c>
      <c r="C23" s="100">
        <v>22</v>
      </c>
      <c r="D23" s="15"/>
      <c r="E23" s="101" t="s">
        <v>899</v>
      </c>
      <c r="F23" s="102" t="s">
        <v>900</v>
      </c>
      <c r="G23" s="15" t="s">
        <v>72</v>
      </c>
      <c r="H23" s="129" t="s">
        <v>71</v>
      </c>
      <c r="I23" s="62" t="s">
        <v>227</v>
      </c>
      <c r="J23" s="118" t="s">
        <v>226</v>
      </c>
      <c r="K23" s="15" t="str">
        <f t="shared" si="2"/>
        <v>LLC_BI__Debt_Schedule__c.LLC_BI__Total_Monthly_Payment__c</v>
      </c>
      <c r="L23" t="s">
        <v>943</v>
      </c>
      <c r="M23" s="130" t="s">
        <v>911</v>
      </c>
      <c r="N23" s="15">
        <v>16</v>
      </c>
      <c r="O23" s="15">
        <v>2</v>
      </c>
      <c r="P23" s="15"/>
      <c r="Q23" s="15"/>
      <c r="R23" s="15"/>
      <c r="S23" s="15"/>
      <c r="T23" s="108" t="s">
        <v>903</v>
      </c>
      <c r="U23" s="15"/>
      <c r="V23" s="108" t="s">
        <v>904</v>
      </c>
      <c r="W23" s="15"/>
      <c r="X23" s="15"/>
      <c r="Y23" s="108" t="s">
        <v>904</v>
      </c>
      <c r="Z23" s="15"/>
      <c r="AA23" s="15"/>
      <c r="AB23" s="15"/>
      <c r="AC23" s="15"/>
      <c r="AD23" s="15"/>
      <c r="AE23" s="15"/>
      <c r="AF23" s="15"/>
      <c r="AG23" s="15"/>
      <c r="AH23" s="15"/>
      <c r="AI23" s="15"/>
    </row>
    <row r="24" spans="1:35" x14ac:dyDescent="0.25">
      <c r="A24" s="98" t="str">
        <f t="shared" si="0"/>
        <v>LLC_BI__Underwriting_Bundle__cLLC_BI__Collateral__c</v>
      </c>
      <c r="B24" s="99">
        <f t="shared" si="1"/>
        <v>18</v>
      </c>
      <c r="C24" s="108">
        <v>1</v>
      </c>
      <c r="D24" s="15" t="s">
        <v>944</v>
      </c>
      <c r="E24" s="136" t="s">
        <v>945</v>
      </c>
      <c r="F24" s="101" t="s">
        <v>899</v>
      </c>
      <c r="G24" s="113" t="s">
        <v>103</v>
      </c>
      <c r="H24" s="137" t="s">
        <v>102</v>
      </c>
      <c r="I24" s="117" t="s">
        <v>845</v>
      </c>
      <c r="J24" s="135" t="s">
        <v>844</v>
      </c>
      <c r="K24" s="114" t="s">
        <v>843</v>
      </c>
      <c r="L24" s="114" t="s">
        <v>946</v>
      </c>
      <c r="M24" s="118" t="s">
        <v>947</v>
      </c>
      <c r="N24" s="15">
        <v>18</v>
      </c>
      <c r="O24" s="15"/>
      <c r="P24" s="113"/>
      <c r="Q24" s="114"/>
      <c r="R24" s="114"/>
      <c r="S24" s="114"/>
      <c r="T24" s="108" t="s">
        <v>903</v>
      </c>
      <c r="U24" s="114"/>
      <c r="V24" s="108" t="s">
        <v>904</v>
      </c>
      <c r="W24" s="114"/>
      <c r="X24" s="114"/>
      <c r="Y24" s="108" t="s">
        <v>904</v>
      </c>
      <c r="Z24" s="114"/>
      <c r="AA24" s="114"/>
      <c r="AB24" s="114"/>
      <c r="AC24" s="114"/>
      <c r="AD24" s="114"/>
      <c r="AE24" s="114"/>
      <c r="AF24" s="115"/>
      <c r="AG24" s="114"/>
      <c r="AH24" s="15"/>
      <c r="AI24" s="15"/>
    </row>
    <row r="25" spans="1:35" x14ac:dyDescent="0.25">
      <c r="A25" s="98" t="str">
        <f t="shared" si="0"/>
        <v>LLC_BI__Underwriting_Bundle__cCreatedById</v>
      </c>
      <c r="B25" s="99">
        <f t="shared" si="1"/>
        <v>18</v>
      </c>
      <c r="C25" s="100">
        <v>2</v>
      </c>
      <c r="D25" s="15" t="s">
        <v>905</v>
      </c>
      <c r="E25" s="138" t="s">
        <v>945</v>
      </c>
      <c r="F25" s="136" t="s">
        <v>945</v>
      </c>
      <c r="G25" s="113" t="s">
        <v>103</v>
      </c>
      <c r="H25" s="137" t="s">
        <v>102</v>
      </c>
      <c r="I25" s="62" t="s">
        <v>906</v>
      </c>
      <c r="J25" s="109" t="s">
        <v>168</v>
      </c>
      <c r="K25" s="15" t="s">
        <v>813</v>
      </c>
      <c r="L25" s="110" t="s">
        <v>907</v>
      </c>
      <c r="M25" s="15" t="s">
        <v>908</v>
      </c>
      <c r="N25" s="112">
        <v>18</v>
      </c>
      <c r="O25" s="112"/>
      <c r="P25" s="99"/>
      <c r="Q25" s="99"/>
      <c r="R25" s="99"/>
      <c r="S25" s="113"/>
      <c r="T25" s="108" t="s">
        <v>903</v>
      </c>
      <c r="U25" s="113"/>
      <c r="V25" s="108" t="s">
        <v>904</v>
      </c>
      <c r="W25" s="114"/>
      <c r="X25" s="114"/>
      <c r="Y25" s="108" t="s">
        <v>904</v>
      </c>
      <c r="Z25" s="115"/>
      <c r="AA25" s="114"/>
      <c r="AB25" s="114"/>
      <c r="AC25" s="114"/>
      <c r="AD25" s="114"/>
      <c r="AE25" s="114"/>
      <c r="AF25" s="114"/>
      <c r="AG25" s="114"/>
      <c r="AH25" s="15"/>
      <c r="AI25" s="15"/>
    </row>
    <row r="26" spans="1:35" x14ac:dyDescent="0.25">
      <c r="A26" s="98" t="str">
        <f t="shared" si="0"/>
        <v>LLC_BI__Underwriting_Bundle__cCreatedDate</v>
      </c>
      <c r="B26" s="99" t="str">
        <f t="shared" si="1"/>
        <v/>
      </c>
      <c r="C26" s="108">
        <v>3</v>
      </c>
      <c r="D26" s="15" t="s">
        <v>905</v>
      </c>
      <c r="E26" s="138" t="s">
        <v>945</v>
      </c>
      <c r="F26" s="138" t="s">
        <v>945</v>
      </c>
      <c r="G26" s="113" t="s">
        <v>103</v>
      </c>
      <c r="H26" s="137" t="s">
        <v>102</v>
      </c>
      <c r="I26" s="62" t="s">
        <v>165</v>
      </c>
      <c r="J26" s="109" t="s">
        <v>164</v>
      </c>
      <c r="K26" s="15" t="s">
        <v>812</v>
      </c>
      <c r="L26" s="110" t="s">
        <v>909</v>
      </c>
      <c r="M26" s="15" t="s">
        <v>910</v>
      </c>
      <c r="N26" s="112"/>
      <c r="O26" s="112"/>
      <c r="P26" s="99"/>
      <c r="Q26" s="99"/>
      <c r="R26" s="99"/>
      <c r="S26" s="113"/>
      <c r="T26" s="108" t="s">
        <v>903</v>
      </c>
      <c r="U26" s="113"/>
      <c r="V26" s="108" t="s">
        <v>904</v>
      </c>
      <c r="W26" s="114"/>
      <c r="X26" s="114"/>
      <c r="Y26" s="108" t="s">
        <v>904</v>
      </c>
      <c r="Z26" s="115"/>
      <c r="AA26" s="114"/>
      <c r="AB26" s="114"/>
      <c r="AC26" s="114"/>
      <c r="AD26" s="114"/>
      <c r="AE26" s="114"/>
      <c r="AF26" s="114"/>
      <c r="AG26" s="114"/>
      <c r="AH26" s="15"/>
      <c r="AI26" s="15"/>
    </row>
    <row r="27" spans="1:35" x14ac:dyDescent="0.25">
      <c r="A27" s="98" t="str">
        <f t="shared" si="0"/>
        <v>LLC_BI__Underwriting_Bundle__cCurrencyIsoCode</v>
      </c>
      <c r="B27" s="99" t="str">
        <f t="shared" si="1"/>
        <v>See picklist options for lengths</v>
      </c>
      <c r="C27" s="108">
        <v>4</v>
      </c>
      <c r="D27" s="15"/>
      <c r="E27" s="138" t="s">
        <v>945</v>
      </c>
      <c r="F27" s="101" t="s">
        <v>899</v>
      </c>
      <c r="G27" s="113" t="s">
        <v>103</v>
      </c>
      <c r="H27" s="137" t="s">
        <v>102</v>
      </c>
      <c r="I27" s="62" t="s">
        <v>911</v>
      </c>
      <c r="J27" s="109" t="s">
        <v>160</v>
      </c>
      <c r="K27" s="15" t="s">
        <v>812</v>
      </c>
      <c r="L27" s="15" t="s">
        <v>912</v>
      </c>
      <c r="M27" s="15" t="s">
        <v>913</v>
      </c>
      <c r="N27" s="15" t="s">
        <v>914</v>
      </c>
      <c r="O27" s="112"/>
      <c r="P27" s="99"/>
      <c r="Q27" s="99"/>
      <c r="R27" s="99"/>
      <c r="S27" s="113"/>
      <c r="T27" s="108" t="s">
        <v>903</v>
      </c>
      <c r="U27" s="113"/>
      <c r="V27" s="108" t="s">
        <v>904</v>
      </c>
      <c r="W27" s="114"/>
      <c r="X27" s="114"/>
      <c r="Y27" s="108" t="s">
        <v>904</v>
      </c>
      <c r="Z27" s="115"/>
      <c r="AA27" s="114"/>
      <c r="AB27" s="114"/>
      <c r="AC27" s="114"/>
      <c r="AD27" s="114"/>
      <c r="AE27" s="114"/>
      <c r="AF27" s="114"/>
      <c r="AG27" s="114"/>
      <c r="AH27" s="15"/>
      <c r="AI27" s="15"/>
    </row>
    <row r="28" spans="1:35" x14ac:dyDescent="0.25">
      <c r="A28" s="98" t="str">
        <f t="shared" si="0"/>
        <v>LLC_BI__Underwriting_Bundle__cLLC_BI__Description__c</v>
      </c>
      <c r="B28" s="99">
        <f t="shared" si="1"/>
        <v>255</v>
      </c>
      <c r="C28" s="100">
        <v>5</v>
      </c>
      <c r="D28" s="15"/>
      <c r="E28" s="138" t="s">
        <v>945</v>
      </c>
      <c r="F28" s="139" t="s">
        <v>899</v>
      </c>
      <c r="G28" s="113" t="s">
        <v>103</v>
      </c>
      <c r="H28" s="137" t="s">
        <v>102</v>
      </c>
      <c r="I28" s="117" t="s">
        <v>1</v>
      </c>
      <c r="J28" s="118" t="s">
        <v>294</v>
      </c>
      <c r="K28" s="114" t="s">
        <v>824</v>
      </c>
      <c r="L28" s="140" t="s">
        <v>948</v>
      </c>
      <c r="M28" s="135" t="s">
        <v>949</v>
      </c>
      <c r="N28" s="121">
        <v>255</v>
      </c>
      <c r="O28" s="121"/>
      <c r="P28" s="113"/>
      <c r="Q28" s="113"/>
      <c r="R28" s="113"/>
      <c r="S28" s="113"/>
      <c r="T28" s="108" t="s">
        <v>903</v>
      </c>
      <c r="U28" s="113"/>
      <c r="V28" s="108" t="s">
        <v>904</v>
      </c>
      <c r="W28" s="114"/>
      <c r="X28" s="114"/>
      <c r="Y28" s="108" t="s">
        <v>904</v>
      </c>
      <c r="Z28" s="115"/>
      <c r="AA28" s="114"/>
      <c r="AB28" s="114"/>
      <c r="AC28" s="114"/>
      <c r="AD28" s="114"/>
      <c r="AE28" s="114"/>
      <c r="AF28" s="114"/>
      <c r="AG28" s="114"/>
      <c r="AH28" s="15"/>
      <c r="AI28" s="15"/>
    </row>
    <row r="29" spans="1:35" hidden="1" x14ac:dyDescent="0.25">
      <c r="A29" s="98" t="str">
        <f t="shared" si="0"/>
        <v>LLC_BI__Underwriting_Bundle__cLLC_BI__End_Date__c</v>
      </c>
      <c r="B29" s="99" t="str">
        <f t="shared" si="1"/>
        <v/>
      </c>
      <c r="C29" s="141">
        <v>6</v>
      </c>
      <c r="D29" s="142"/>
      <c r="E29" s="143" t="s">
        <v>945</v>
      </c>
      <c r="F29" s="144" t="s">
        <v>899</v>
      </c>
      <c r="G29" s="145" t="s">
        <v>103</v>
      </c>
      <c r="H29" s="146" t="s">
        <v>102</v>
      </c>
      <c r="I29" s="147" t="s">
        <v>692</v>
      </c>
      <c r="J29" s="148" t="s">
        <v>691</v>
      </c>
      <c r="K29" s="149" t="s">
        <v>825</v>
      </c>
      <c r="L29" s="150" t="s">
        <v>950</v>
      </c>
      <c r="M29" s="151" t="s">
        <v>27</v>
      </c>
      <c r="N29" s="152"/>
      <c r="O29" s="152"/>
      <c r="P29" s="145"/>
      <c r="Q29" s="145"/>
      <c r="R29" s="145"/>
      <c r="S29" s="145"/>
      <c r="T29" s="153" t="s">
        <v>903</v>
      </c>
      <c r="U29" s="145"/>
      <c r="V29" s="141" t="s">
        <v>904</v>
      </c>
      <c r="W29" s="149"/>
      <c r="X29" s="149"/>
      <c r="Y29" s="141" t="s">
        <v>904</v>
      </c>
      <c r="Z29" s="154"/>
      <c r="AA29" s="149"/>
      <c r="AB29" s="149"/>
      <c r="AC29" s="149"/>
      <c r="AD29" s="149"/>
      <c r="AE29" s="149"/>
      <c r="AF29" s="149"/>
      <c r="AG29" s="149"/>
      <c r="AH29" s="15" t="s">
        <v>903</v>
      </c>
      <c r="AI29" s="15"/>
    </row>
    <row r="30" spans="1:35" ht="30" x14ac:dyDescent="0.25">
      <c r="A30" s="98" t="str">
        <f t="shared" si="0"/>
        <v>LLC_BI__Underwriting_Bundle__cLLC_BI__Financial_Consolidation__c</v>
      </c>
      <c r="B30" s="99">
        <f t="shared" si="1"/>
        <v>18</v>
      </c>
      <c r="C30" s="108">
        <v>7</v>
      </c>
      <c r="D30" s="15" t="s">
        <v>944</v>
      </c>
      <c r="E30" s="138" t="s">
        <v>945</v>
      </c>
      <c r="F30" s="101" t="s">
        <v>899</v>
      </c>
      <c r="G30" s="113" t="s">
        <v>103</v>
      </c>
      <c r="H30" s="137" t="s">
        <v>102</v>
      </c>
      <c r="I30" s="117" t="s">
        <v>859</v>
      </c>
      <c r="J30" s="155" t="s">
        <v>858</v>
      </c>
      <c r="K30" s="114" t="s">
        <v>857</v>
      </c>
      <c r="L30" s="114" t="s">
        <v>951</v>
      </c>
      <c r="M30" s="118" t="s">
        <v>952</v>
      </c>
      <c r="N30" s="15">
        <v>18</v>
      </c>
      <c r="O30" s="15"/>
      <c r="P30" s="113"/>
      <c r="Q30" s="114"/>
      <c r="R30" s="114"/>
      <c r="S30" s="114"/>
      <c r="T30" s="108" t="s">
        <v>903</v>
      </c>
      <c r="U30" s="114"/>
      <c r="V30" s="108" t="s">
        <v>904</v>
      </c>
      <c r="W30" s="114"/>
      <c r="X30" s="114"/>
      <c r="Y30" s="108" t="s">
        <v>904</v>
      </c>
      <c r="Z30" s="114"/>
      <c r="AA30" s="114"/>
      <c r="AB30" s="114"/>
      <c r="AC30" s="114"/>
      <c r="AD30" s="114"/>
      <c r="AE30" s="114"/>
      <c r="AF30" s="115"/>
      <c r="AG30" s="114"/>
      <c r="AH30" s="15"/>
      <c r="AI30" s="15"/>
    </row>
    <row r="31" spans="1:35" x14ac:dyDescent="0.25">
      <c r="A31" s="98" t="str">
        <f t="shared" si="0"/>
        <v>LLC_BI__Underwriting_Bundle__cId</v>
      </c>
      <c r="B31" s="99">
        <f t="shared" si="1"/>
        <v>18</v>
      </c>
      <c r="C31" s="100">
        <v>8</v>
      </c>
      <c r="D31" s="15" t="s">
        <v>905</v>
      </c>
      <c r="E31" s="138" t="s">
        <v>945</v>
      </c>
      <c r="F31" s="136" t="s">
        <v>945</v>
      </c>
      <c r="G31" s="113" t="s">
        <v>103</v>
      </c>
      <c r="H31" s="137" t="s">
        <v>102</v>
      </c>
      <c r="I31" s="117" t="s">
        <v>143</v>
      </c>
      <c r="J31" s="119" t="s">
        <v>143</v>
      </c>
      <c r="K31" s="114" t="s">
        <v>806</v>
      </c>
      <c r="L31" s="127" t="s">
        <v>143</v>
      </c>
      <c r="M31" s="156" t="s">
        <v>143</v>
      </c>
      <c r="N31" s="115">
        <v>18</v>
      </c>
      <c r="O31" s="15"/>
      <c r="P31" s="123" t="s">
        <v>904</v>
      </c>
      <c r="Q31" s="123" t="s">
        <v>904</v>
      </c>
      <c r="R31" s="15" t="s">
        <v>915</v>
      </c>
      <c r="S31" s="108" t="s">
        <v>904</v>
      </c>
      <c r="T31" s="108" t="s">
        <v>903</v>
      </c>
      <c r="U31" s="114"/>
      <c r="V31" s="108" t="s">
        <v>904</v>
      </c>
      <c r="W31" s="114"/>
      <c r="X31" s="114"/>
      <c r="Y31" s="108" t="s">
        <v>904</v>
      </c>
      <c r="Z31" s="114"/>
      <c r="AA31" s="114"/>
      <c r="AB31" s="114"/>
      <c r="AC31" s="114"/>
      <c r="AD31" s="114"/>
      <c r="AE31" s="114"/>
      <c r="AF31" s="115"/>
      <c r="AG31" s="114"/>
      <c r="AH31" s="15"/>
      <c r="AI31" s="15"/>
    </row>
    <row r="32" spans="1:35" x14ac:dyDescent="0.25">
      <c r="A32" s="98" t="str">
        <f t="shared" si="0"/>
        <v>LLC_BI__Underwriting_Bundle__cLLC_BI__Import_Data_Source__c</v>
      </c>
      <c r="B32" s="99">
        <f t="shared" si="1"/>
        <v>18</v>
      </c>
      <c r="C32" s="108">
        <v>9</v>
      </c>
      <c r="D32" s="15"/>
      <c r="E32" s="138" t="s">
        <v>945</v>
      </c>
      <c r="F32" s="101" t="s">
        <v>899</v>
      </c>
      <c r="G32" s="113" t="s">
        <v>103</v>
      </c>
      <c r="H32" s="137" t="s">
        <v>102</v>
      </c>
      <c r="I32" s="117" t="s">
        <v>853</v>
      </c>
      <c r="J32" s="135" t="s">
        <v>852</v>
      </c>
      <c r="K32" s="114" t="s">
        <v>851</v>
      </c>
      <c r="L32" s="114" t="s">
        <v>953</v>
      </c>
      <c r="M32" s="118" t="s">
        <v>954</v>
      </c>
      <c r="N32" s="15">
        <v>18</v>
      </c>
      <c r="O32" s="15"/>
      <c r="P32" s="113"/>
      <c r="Q32" s="114"/>
      <c r="R32" s="114"/>
      <c r="S32" s="114"/>
      <c r="T32" s="108" t="s">
        <v>903</v>
      </c>
      <c r="U32" s="114"/>
      <c r="V32" s="108" t="s">
        <v>904</v>
      </c>
      <c r="W32" s="114"/>
      <c r="X32" s="114"/>
      <c r="Y32" s="108" t="s">
        <v>904</v>
      </c>
      <c r="Z32" s="114"/>
      <c r="AA32" s="114"/>
      <c r="AB32" s="114"/>
      <c r="AC32" s="114"/>
      <c r="AD32" s="114"/>
      <c r="AE32" s="114"/>
      <c r="AF32" s="115"/>
      <c r="AG32" s="114"/>
      <c r="AH32" s="15"/>
      <c r="AI32" s="15"/>
    </row>
    <row r="33" spans="1:35" x14ac:dyDescent="0.25">
      <c r="A33" s="98" t="str">
        <f t="shared" si="0"/>
        <v>LLC_BI__Underwriting_Bundle__cLLC_BI__Is_Consolidation__c</v>
      </c>
      <c r="B33" s="99" t="str">
        <f t="shared" si="1"/>
        <v>Boolean (True/False)</v>
      </c>
      <c r="C33" s="108">
        <v>10</v>
      </c>
      <c r="D33" s="15"/>
      <c r="E33" s="138" t="s">
        <v>945</v>
      </c>
      <c r="F33" s="139" t="s">
        <v>899</v>
      </c>
      <c r="G33" s="113" t="s">
        <v>103</v>
      </c>
      <c r="H33" s="137" t="s">
        <v>102</v>
      </c>
      <c r="I33" s="117" t="s">
        <v>863</v>
      </c>
      <c r="J33" s="135" t="s">
        <v>862</v>
      </c>
      <c r="K33" s="114" t="s">
        <v>861</v>
      </c>
      <c r="L33" s="114" t="s">
        <v>955</v>
      </c>
      <c r="M33" s="118" t="s">
        <v>927</v>
      </c>
      <c r="N33" s="15" t="s">
        <v>928</v>
      </c>
      <c r="O33" s="15"/>
      <c r="P33" s="113"/>
      <c r="Q33" s="114"/>
      <c r="R33" s="114"/>
      <c r="S33" s="114"/>
      <c r="T33" s="108" t="s">
        <v>903</v>
      </c>
      <c r="U33" s="114"/>
      <c r="V33" s="108" t="s">
        <v>904</v>
      </c>
      <c r="W33" s="114"/>
      <c r="X33" s="114"/>
      <c r="Y33" s="108" t="s">
        <v>904</v>
      </c>
      <c r="Z33" s="114"/>
      <c r="AA33" s="114"/>
      <c r="AB33" s="114"/>
      <c r="AC33" s="114"/>
      <c r="AD33" s="114"/>
      <c r="AE33" s="114"/>
      <c r="AF33" s="115"/>
      <c r="AG33" s="114"/>
      <c r="AH33" s="15"/>
      <c r="AI33" s="15"/>
    </row>
    <row r="34" spans="1:35" x14ac:dyDescent="0.25">
      <c r="A34" s="98" t="str">
        <f t="shared" si="0"/>
        <v>LLC_BI__Underwriting_Bundle__cLLC_BI__Is_Disabled__c</v>
      </c>
      <c r="B34" s="99" t="str">
        <f t="shared" si="1"/>
        <v>Boolean (True/False)</v>
      </c>
      <c r="C34" s="100">
        <v>11</v>
      </c>
      <c r="D34" s="15"/>
      <c r="E34" s="138" t="s">
        <v>945</v>
      </c>
      <c r="F34" s="139" t="s">
        <v>899</v>
      </c>
      <c r="G34" s="113" t="s">
        <v>103</v>
      </c>
      <c r="H34" s="137" t="s">
        <v>102</v>
      </c>
      <c r="I34" s="117" t="s">
        <v>834</v>
      </c>
      <c r="J34" s="135" t="s">
        <v>833</v>
      </c>
      <c r="K34" s="114" t="s">
        <v>832</v>
      </c>
      <c r="L34" s="114" t="s">
        <v>956</v>
      </c>
      <c r="M34" s="118" t="s">
        <v>927</v>
      </c>
      <c r="N34" s="15" t="s">
        <v>928</v>
      </c>
      <c r="O34" s="15"/>
      <c r="P34" s="113"/>
      <c r="Q34" s="114"/>
      <c r="R34" s="114"/>
      <c r="S34" s="114"/>
      <c r="T34" s="108" t="s">
        <v>903</v>
      </c>
      <c r="U34" s="114"/>
      <c r="V34" s="108" t="s">
        <v>904</v>
      </c>
      <c r="W34" s="114"/>
      <c r="X34" s="114"/>
      <c r="Y34" s="108" t="s">
        <v>904</v>
      </c>
      <c r="Z34" s="114"/>
      <c r="AA34" s="114"/>
      <c r="AB34" s="114"/>
      <c r="AC34" s="114"/>
      <c r="AD34" s="114"/>
      <c r="AE34" s="114"/>
      <c r="AF34" s="115"/>
      <c r="AG34" s="114"/>
      <c r="AH34" s="15"/>
      <c r="AI34" s="15"/>
    </row>
    <row r="35" spans="1:35" x14ac:dyDescent="0.25">
      <c r="A35" s="98" t="str">
        <f t="shared" si="0"/>
        <v>LLC_BI__Underwriting_Bundle__cLLC_BI__Is_Template__c</v>
      </c>
      <c r="B35" s="99" t="str">
        <f t="shared" si="1"/>
        <v>Boolean (True/False)</v>
      </c>
      <c r="C35" s="108">
        <v>12</v>
      </c>
      <c r="D35" s="15"/>
      <c r="E35" s="138" t="s">
        <v>945</v>
      </c>
      <c r="F35" s="101" t="s">
        <v>899</v>
      </c>
      <c r="G35" s="113" t="s">
        <v>103</v>
      </c>
      <c r="H35" s="137" t="s">
        <v>102</v>
      </c>
      <c r="I35" s="117" t="s">
        <v>246</v>
      </c>
      <c r="J35" s="135" t="s">
        <v>245</v>
      </c>
      <c r="K35" s="114" t="s">
        <v>826</v>
      </c>
      <c r="L35" s="114" t="s">
        <v>957</v>
      </c>
      <c r="M35" s="118" t="s">
        <v>927</v>
      </c>
      <c r="N35" s="15" t="s">
        <v>928</v>
      </c>
      <c r="O35" s="15"/>
      <c r="P35" s="113"/>
      <c r="Q35" s="114"/>
      <c r="R35" s="114"/>
      <c r="S35" s="114"/>
      <c r="T35" s="108" t="s">
        <v>903</v>
      </c>
      <c r="U35" s="114"/>
      <c r="V35" s="108" t="s">
        <v>904</v>
      </c>
      <c r="W35" s="114"/>
      <c r="X35" s="114"/>
      <c r="Y35" s="108" t="s">
        <v>904</v>
      </c>
      <c r="Z35" s="114"/>
      <c r="AA35" s="114"/>
      <c r="AB35" s="114"/>
      <c r="AC35" s="114"/>
      <c r="AD35" s="114"/>
      <c r="AE35" s="114"/>
      <c r="AF35" s="115"/>
      <c r="AG35" s="114"/>
      <c r="AH35" s="15"/>
      <c r="AI35" s="15"/>
    </row>
    <row r="36" spans="1:35" x14ac:dyDescent="0.25">
      <c r="A36" s="98" t="str">
        <f t="shared" si="0"/>
        <v>LLC_BI__Underwriting_Bundle__cLastModifiedById</v>
      </c>
      <c r="B36" s="99">
        <f t="shared" si="1"/>
        <v>18</v>
      </c>
      <c r="C36" s="108">
        <v>13</v>
      </c>
      <c r="D36" s="15" t="s">
        <v>905</v>
      </c>
      <c r="E36" s="138" t="s">
        <v>945</v>
      </c>
      <c r="F36" s="136" t="s">
        <v>945</v>
      </c>
      <c r="G36" s="113" t="s">
        <v>103</v>
      </c>
      <c r="H36" s="137" t="s">
        <v>102</v>
      </c>
      <c r="I36" s="62" t="s">
        <v>916</v>
      </c>
      <c r="J36" s="15" t="s">
        <v>175</v>
      </c>
      <c r="K36" s="15" t="s">
        <v>815</v>
      </c>
      <c r="L36" s="15" t="s">
        <v>917</v>
      </c>
      <c r="M36" s="109" t="s">
        <v>908</v>
      </c>
      <c r="N36" s="127">
        <v>18</v>
      </c>
      <c r="O36" s="127"/>
      <c r="P36" s="99"/>
      <c r="Q36" s="127"/>
      <c r="R36" s="127"/>
      <c r="S36" s="114"/>
      <c r="T36" s="108" t="s">
        <v>903</v>
      </c>
      <c r="U36" s="114"/>
      <c r="V36" s="108" t="s">
        <v>904</v>
      </c>
      <c r="W36" s="114"/>
      <c r="X36" s="114"/>
      <c r="Y36" s="108" t="s">
        <v>904</v>
      </c>
      <c r="Z36" s="114"/>
      <c r="AA36" s="114"/>
      <c r="AB36" s="114"/>
      <c r="AC36" s="114"/>
      <c r="AD36" s="114"/>
      <c r="AE36" s="114"/>
      <c r="AF36" s="115"/>
      <c r="AG36" s="114"/>
      <c r="AH36" s="15"/>
      <c r="AI36" s="15"/>
    </row>
    <row r="37" spans="1:35" x14ac:dyDescent="0.25">
      <c r="A37" s="98" t="str">
        <f t="shared" si="0"/>
        <v>LLC_BI__Underwriting_Bundle__cLastModifiedDate</v>
      </c>
      <c r="B37" s="99" t="str">
        <f t="shared" si="1"/>
        <v/>
      </c>
      <c r="C37" s="100">
        <v>14</v>
      </c>
      <c r="D37" s="15" t="s">
        <v>905</v>
      </c>
      <c r="E37" s="138" t="s">
        <v>945</v>
      </c>
      <c r="F37" s="138" t="s">
        <v>945</v>
      </c>
      <c r="G37" s="113" t="s">
        <v>103</v>
      </c>
      <c r="H37" s="137" t="s">
        <v>102</v>
      </c>
      <c r="I37" s="62" t="s">
        <v>173</v>
      </c>
      <c r="J37" s="15" t="s">
        <v>172</v>
      </c>
      <c r="K37" s="15" t="s">
        <v>814</v>
      </c>
      <c r="L37" s="15" t="s">
        <v>918</v>
      </c>
      <c r="M37" s="109" t="s">
        <v>910</v>
      </c>
      <c r="N37" s="127"/>
      <c r="O37" s="127"/>
      <c r="P37" s="99"/>
      <c r="Q37" s="127"/>
      <c r="R37" s="127"/>
      <c r="S37" s="114"/>
      <c r="T37" s="108" t="s">
        <v>903</v>
      </c>
      <c r="U37" s="114"/>
      <c r="V37" s="108" t="s">
        <v>904</v>
      </c>
      <c r="W37" s="114"/>
      <c r="X37" s="114"/>
      <c r="Y37" s="108" t="s">
        <v>904</v>
      </c>
      <c r="Z37" s="114"/>
      <c r="AA37" s="114"/>
      <c r="AB37" s="114"/>
      <c r="AC37" s="114"/>
      <c r="AD37" s="114"/>
      <c r="AE37" s="114"/>
      <c r="AF37" s="115"/>
      <c r="AG37" s="114"/>
      <c r="AH37" s="15"/>
      <c r="AI37" s="15"/>
    </row>
    <row r="38" spans="1:35" ht="45" x14ac:dyDescent="0.25">
      <c r="A38" s="98" t="str">
        <f t="shared" si="0"/>
        <v>LLC_BI__Underwriting_Bundle__cLLC_BI__lookupKey__c</v>
      </c>
      <c r="B38" s="99">
        <f t="shared" si="1"/>
        <v>255</v>
      </c>
      <c r="C38" s="108">
        <v>15</v>
      </c>
      <c r="D38" s="15"/>
      <c r="E38" s="138" t="s">
        <v>945</v>
      </c>
      <c r="F38" s="101" t="s">
        <v>899</v>
      </c>
      <c r="G38" s="113" t="s">
        <v>103</v>
      </c>
      <c r="H38" s="137" t="s">
        <v>102</v>
      </c>
      <c r="I38" s="117" t="s">
        <v>193</v>
      </c>
      <c r="J38" s="135" t="s">
        <v>192</v>
      </c>
      <c r="K38" s="114" t="s">
        <v>831</v>
      </c>
      <c r="L38" s="114" t="s">
        <v>958</v>
      </c>
      <c r="M38" s="118" t="s">
        <v>931</v>
      </c>
      <c r="N38" s="15">
        <v>255</v>
      </c>
      <c r="O38" s="15"/>
      <c r="P38" s="113"/>
      <c r="Q38" s="114"/>
      <c r="R38" s="114"/>
      <c r="S38" s="114"/>
      <c r="T38" s="108" t="s">
        <v>903</v>
      </c>
      <c r="U38" s="114"/>
      <c r="V38" s="108" t="s">
        <v>904</v>
      </c>
      <c r="W38" s="114"/>
      <c r="X38" s="114"/>
      <c r="Y38" s="108" t="s">
        <v>904</v>
      </c>
      <c r="Z38" s="114"/>
      <c r="AA38" s="114"/>
      <c r="AB38" s="114"/>
      <c r="AC38" s="114"/>
      <c r="AD38" s="114"/>
      <c r="AE38" s="114"/>
      <c r="AF38" s="115"/>
      <c r="AG38" s="114"/>
      <c r="AH38" s="15"/>
      <c r="AI38" s="15"/>
    </row>
    <row r="39" spans="1:35" ht="75" x14ac:dyDescent="0.25">
      <c r="A39" s="98" t="str">
        <f t="shared" si="0"/>
        <v>LLC_BI__Underwriting_Bundle__cLLC_BI__Migration_Target__c</v>
      </c>
      <c r="B39" s="99">
        <f t="shared" si="1"/>
        <v>18</v>
      </c>
      <c r="C39" s="108">
        <v>16</v>
      </c>
      <c r="D39" s="15" t="s">
        <v>944</v>
      </c>
      <c r="E39" s="138" t="s">
        <v>945</v>
      </c>
      <c r="F39" s="139" t="s">
        <v>899</v>
      </c>
      <c r="G39" s="113" t="s">
        <v>103</v>
      </c>
      <c r="H39" s="137" t="s">
        <v>102</v>
      </c>
      <c r="I39" s="117" t="s">
        <v>869</v>
      </c>
      <c r="J39" s="135" t="s">
        <v>868</v>
      </c>
      <c r="K39" s="114" t="s">
        <v>867</v>
      </c>
      <c r="L39" s="119" t="s">
        <v>959</v>
      </c>
      <c r="M39" s="118" t="s">
        <v>902</v>
      </c>
      <c r="N39" s="15">
        <v>18</v>
      </c>
      <c r="O39" s="15"/>
      <c r="P39" s="113"/>
      <c r="Q39" s="114"/>
      <c r="R39" s="114"/>
      <c r="S39" s="114"/>
      <c r="T39" s="108" t="s">
        <v>903</v>
      </c>
      <c r="U39" s="114"/>
      <c r="V39" s="108" t="s">
        <v>904</v>
      </c>
      <c r="W39" s="114"/>
      <c r="X39" s="114"/>
      <c r="Y39" s="108" t="s">
        <v>904</v>
      </c>
      <c r="Z39" s="114"/>
      <c r="AA39" s="114"/>
      <c r="AB39" s="114"/>
      <c r="AC39" s="114"/>
      <c r="AD39" s="114"/>
      <c r="AE39" s="114"/>
      <c r="AF39" s="115"/>
      <c r="AG39" s="114"/>
      <c r="AH39" s="15"/>
      <c r="AI39" s="15"/>
    </row>
    <row r="40" spans="1:35" x14ac:dyDescent="0.25">
      <c r="A40" s="98" t="str">
        <f t="shared" si="0"/>
        <v>LLC_BI__Underwriting_Bundle__cLLC_BI__Object_API_Name__c</v>
      </c>
      <c r="B40" s="99">
        <f t="shared" si="1"/>
        <v>255</v>
      </c>
      <c r="C40" s="100">
        <v>17</v>
      </c>
      <c r="D40" s="15"/>
      <c r="E40" s="138" t="s">
        <v>945</v>
      </c>
      <c r="F40" s="139" t="s">
        <v>899</v>
      </c>
      <c r="G40" s="113" t="s">
        <v>103</v>
      </c>
      <c r="H40" s="137" t="s">
        <v>102</v>
      </c>
      <c r="I40" s="117" t="s">
        <v>849</v>
      </c>
      <c r="J40" s="135" t="s">
        <v>848</v>
      </c>
      <c r="K40" s="114" t="s">
        <v>847</v>
      </c>
      <c r="L40" s="114" t="s">
        <v>960</v>
      </c>
      <c r="M40" s="118" t="s">
        <v>925</v>
      </c>
      <c r="N40" s="15">
        <v>255</v>
      </c>
      <c r="O40" s="15"/>
      <c r="P40" s="113"/>
      <c r="Q40" s="114"/>
      <c r="R40" s="114"/>
      <c r="S40" s="114"/>
      <c r="T40" s="108" t="s">
        <v>903</v>
      </c>
      <c r="U40" s="114"/>
      <c r="V40" s="108" t="s">
        <v>904</v>
      </c>
      <c r="W40" s="114"/>
      <c r="X40" s="114"/>
      <c r="Y40" s="108" t="s">
        <v>904</v>
      </c>
      <c r="Z40" s="114"/>
      <c r="AA40" s="114"/>
      <c r="AB40" s="114"/>
      <c r="AC40" s="114"/>
      <c r="AD40" s="114"/>
      <c r="AE40" s="114"/>
      <c r="AF40" s="115"/>
      <c r="AG40" s="114"/>
      <c r="AH40" s="15"/>
      <c r="AI40" s="15"/>
    </row>
    <row r="41" spans="1:35" x14ac:dyDescent="0.25">
      <c r="A41" s="98" t="str">
        <f t="shared" si="0"/>
        <v>LLC_BI__Underwriting_Bundle__cOwnerId</v>
      </c>
      <c r="B41" s="99">
        <f t="shared" si="1"/>
        <v>18</v>
      </c>
      <c r="C41" s="108">
        <v>18</v>
      </c>
      <c r="D41" s="15"/>
      <c r="E41" s="138" t="s">
        <v>945</v>
      </c>
      <c r="F41" s="101" t="s">
        <v>899</v>
      </c>
      <c r="G41" s="113" t="s">
        <v>103</v>
      </c>
      <c r="H41" s="137" t="s">
        <v>102</v>
      </c>
      <c r="I41" s="117" t="s">
        <v>934</v>
      </c>
      <c r="J41" s="135" t="s">
        <v>148</v>
      </c>
      <c r="K41" s="114" t="s">
        <v>807</v>
      </c>
      <c r="L41" s="114" t="s">
        <v>961</v>
      </c>
      <c r="M41" s="118" t="s">
        <v>936</v>
      </c>
      <c r="N41" s="15">
        <v>18</v>
      </c>
      <c r="O41" s="15"/>
      <c r="P41" s="113"/>
      <c r="Q41" s="114"/>
      <c r="R41" s="114"/>
      <c r="S41" s="114"/>
      <c r="T41" s="108" t="s">
        <v>903</v>
      </c>
      <c r="U41" s="114"/>
      <c r="V41" s="108" t="s">
        <v>904</v>
      </c>
      <c r="W41" s="114"/>
      <c r="X41" s="114"/>
      <c r="Y41" s="108" t="s">
        <v>904</v>
      </c>
      <c r="Z41" s="114"/>
      <c r="AA41" s="114"/>
      <c r="AB41" s="114"/>
      <c r="AC41" s="114"/>
      <c r="AD41" s="114"/>
      <c r="AE41" s="114"/>
      <c r="AF41" s="115"/>
      <c r="AG41" s="114"/>
      <c r="AH41" s="15"/>
      <c r="AI41" s="15"/>
    </row>
    <row r="42" spans="1:35" x14ac:dyDescent="0.25">
      <c r="A42" s="98" t="str">
        <f t="shared" si="0"/>
        <v>LLC_BI__Underwriting_Bundle__cLLC_BI__Relationship__c</v>
      </c>
      <c r="B42" s="99">
        <f t="shared" si="1"/>
        <v>18</v>
      </c>
      <c r="C42" s="108">
        <v>19</v>
      </c>
      <c r="D42" s="15" t="s">
        <v>944</v>
      </c>
      <c r="E42" s="138" t="s">
        <v>945</v>
      </c>
      <c r="F42" s="101" t="s">
        <v>899</v>
      </c>
      <c r="G42" s="113" t="s">
        <v>103</v>
      </c>
      <c r="H42" s="137" t="s">
        <v>102</v>
      </c>
      <c r="I42" s="117" t="s">
        <v>223</v>
      </c>
      <c r="J42" s="135" t="s">
        <v>222</v>
      </c>
      <c r="K42" s="114" t="s">
        <v>828</v>
      </c>
      <c r="L42" s="114" t="s">
        <v>962</v>
      </c>
      <c r="M42" s="118" t="s">
        <v>940</v>
      </c>
      <c r="N42" s="15">
        <v>18</v>
      </c>
      <c r="O42" s="15"/>
      <c r="P42" s="113"/>
      <c r="Q42" s="114"/>
      <c r="R42" s="114"/>
      <c r="S42" s="114"/>
      <c r="T42" s="108" t="s">
        <v>903</v>
      </c>
      <c r="U42" s="114"/>
      <c r="V42" s="108" t="s">
        <v>904</v>
      </c>
      <c r="W42" s="114"/>
      <c r="X42" s="114"/>
      <c r="Y42" s="108" t="s">
        <v>904</v>
      </c>
      <c r="Z42" s="114"/>
      <c r="AA42" s="114"/>
      <c r="AB42" s="114"/>
      <c r="AC42" s="114"/>
      <c r="AD42" s="114"/>
      <c r="AE42" s="114"/>
      <c r="AF42" s="115"/>
      <c r="AG42" s="114"/>
      <c r="AH42" s="15"/>
      <c r="AI42" s="15"/>
    </row>
    <row r="43" spans="1:35" x14ac:dyDescent="0.25">
      <c r="A43" s="98" t="str">
        <f t="shared" si="0"/>
        <v>LLC_BI__Underwriting_Bundle__cLLC_BI__Selected_Scale__c</v>
      </c>
      <c r="B43" s="99" t="str">
        <f t="shared" si="1"/>
        <v>See picklist options for lengths</v>
      </c>
      <c r="C43" s="100">
        <v>20</v>
      </c>
      <c r="D43" s="15"/>
      <c r="E43" s="138" t="s">
        <v>945</v>
      </c>
      <c r="F43" s="139" t="s">
        <v>899</v>
      </c>
      <c r="G43" s="113" t="s">
        <v>103</v>
      </c>
      <c r="H43" s="137" t="s">
        <v>102</v>
      </c>
      <c r="I43" s="117" t="s">
        <v>842</v>
      </c>
      <c r="J43" s="135" t="s">
        <v>841</v>
      </c>
      <c r="K43" s="114" t="s">
        <v>840</v>
      </c>
      <c r="L43" s="114" t="s">
        <v>963</v>
      </c>
      <c r="M43" s="118" t="s">
        <v>913</v>
      </c>
      <c r="N43" s="15" t="s">
        <v>914</v>
      </c>
      <c r="O43" s="15"/>
      <c r="P43" s="113"/>
      <c r="Q43" s="114"/>
      <c r="R43" s="114"/>
      <c r="S43" s="114"/>
      <c r="T43" s="108" t="s">
        <v>903</v>
      </c>
      <c r="U43" s="114"/>
      <c r="V43" s="108" t="s">
        <v>903</v>
      </c>
      <c r="W43" s="114"/>
      <c r="X43" s="114"/>
      <c r="Y43" s="108" t="s">
        <v>904</v>
      </c>
      <c r="Z43" s="114"/>
      <c r="AA43" s="114"/>
      <c r="AB43" s="114"/>
      <c r="AC43" s="114"/>
      <c r="AD43" s="114"/>
      <c r="AE43" s="114"/>
      <c r="AF43" s="115"/>
      <c r="AG43" s="114"/>
      <c r="AH43" s="15"/>
      <c r="AI43" s="15"/>
    </row>
    <row r="44" spans="1:35" x14ac:dyDescent="0.25">
      <c r="A44" s="98" t="str">
        <f t="shared" si="0"/>
        <v>LLC_BI__Underwriting_Bundle__cLLC_BI__Show_Footnotes__c</v>
      </c>
      <c r="B44" s="99" t="str">
        <f t="shared" si="1"/>
        <v>Boolean (True/False)</v>
      </c>
      <c r="C44" s="108">
        <v>21</v>
      </c>
      <c r="D44" s="15"/>
      <c r="E44" s="138" t="s">
        <v>945</v>
      </c>
      <c r="F44" s="139" t="s">
        <v>899</v>
      </c>
      <c r="G44" s="113" t="s">
        <v>103</v>
      </c>
      <c r="H44" s="137" t="s">
        <v>102</v>
      </c>
      <c r="I44" s="117" t="s">
        <v>838</v>
      </c>
      <c r="J44" s="135" t="s">
        <v>837</v>
      </c>
      <c r="K44" s="114" t="s">
        <v>836</v>
      </c>
      <c r="L44" s="114" t="s">
        <v>964</v>
      </c>
      <c r="M44" s="118" t="s">
        <v>927</v>
      </c>
      <c r="N44" s="15" t="s">
        <v>928</v>
      </c>
      <c r="O44" s="15"/>
      <c r="P44" s="113"/>
      <c r="Q44" s="114"/>
      <c r="R44" s="114"/>
      <c r="S44" s="114"/>
      <c r="T44" s="108" t="s">
        <v>903</v>
      </c>
      <c r="U44" s="114"/>
      <c r="V44" s="108" t="s">
        <v>904</v>
      </c>
      <c r="W44" s="114"/>
      <c r="X44" s="114"/>
      <c r="Y44" s="108" t="s">
        <v>904</v>
      </c>
      <c r="Z44" s="114"/>
      <c r="AA44" s="114"/>
      <c r="AB44" s="114"/>
      <c r="AC44" s="114"/>
      <c r="AD44" s="114"/>
      <c r="AE44" s="114"/>
      <c r="AF44" s="115"/>
      <c r="AG44" s="114"/>
      <c r="AH44" s="15"/>
      <c r="AI44" s="15"/>
    </row>
    <row r="45" spans="1:35" ht="30" x14ac:dyDescent="0.25">
      <c r="A45" s="98" t="str">
        <f t="shared" si="0"/>
        <v>LLC_BI__Underwriting_Bundle__cLLC_BI__Source_Template__c</v>
      </c>
      <c r="B45" s="99">
        <f t="shared" si="1"/>
        <v>18</v>
      </c>
      <c r="C45" s="108">
        <v>22</v>
      </c>
      <c r="D45" s="15"/>
      <c r="E45" s="138" t="s">
        <v>945</v>
      </c>
      <c r="F45" s="101" t="s">
        <v>899</v>
      </c>
      <c r="G45" s="113" t="s">
        <v>103</v>
      </c>
      <c r="H45" s="137" t="s">
        <v>102</v>
      </c>
      <c r="I45" s="117" t="s">
        <v>856</v>
      </c>
      <c r="J45" s="135" t="s">
        <v>855</v>
      </c>
      <c r="K45" s="114" t="s">
        <v>854</v>
      </c>
      <c r="L45" s="114" t="s">
        <v>965</v>
      </c>
      <c r="M45" s="118" t="s">
        <v>902</v>
      </c>
      <c r="N45" s="15">
        <v>18</v>
      </c>
      <c r="O45" s="15"/>
      <c r="P45" s="113"/>
      <c r="Q45" s="114"/>
      <c r="R45" s="114"/>
      <c r="S45" s="114"/>
      <c r="T45" s="108" t="s">
        <v>903</v>
      </c>
      <c r="U45" s="114"/>
      <c r="V45" s="108" t="s">
        <v>904</v>
      </c>
      <c r="W45" s="114"/>
      <c r="X45" s="114"/>
      <c r="Y45" s="108" t="s">
        <v>904</v>
      </c>
      <c r="Z45" s="114"/>
      <c r="AA45" s="114"/>
      <c r="AB45" s="114"/>
      <c r="AC45" s="114"/>
      <c r="AD45" s="114"/>
      <c r="AE45" s="114"/>
      <c r="AF45" s="115"/>
      <c r="AG45" s="114"/>
      <c r="AH45" s="15"/>
      <c r="AI45" s="15"/>
    </row>
    <row r="46" spans="1:35" hidden="1" x14ac:dyDescent="0.25">
      <c r="A46" s="98" t="str">
        <f t="shared" si="0"/>
        <v>LLC_BI__Underwriting_Bundle__cLLC_BI__Start_Date__c</v>
      </c>
      <c r="B46" s="99" t="str">
        <f t="shared" si="1"/>
        <v/>
      </c>
      <c r="C46" s="153">
        <v>23</v>
      </c>
      <c r="D46" s="157"/>
      <c r="E46" s="143" t="s">
        <v>945</v>
      </c>
      <c r="F46" s="158" t="s">
        <v>899</v>
      </c>
      <c r="G46" s="145" t="s">
        <v>103</v>
      </c>
      <c r="H46" s="146" t="s">
        <v>102</v>
      </c>
      <c r="I46" s="147" t="s">
        <v>756</v>
      </c>
      <c r="J46" s="151" t="s">
        <v>755</v>
      </c>
      <c r="K46" s="149" t="s">
        <v>830</v>
      </c>
      <c r="L46" s="149" t="s">
        <v>950</v>
      </c>
      <c r="M46" s="148" t="s">
        <v>27</v>
      </c>
      <c r="N46" s="157"/>
      <c r="O46" s="157"/>
      <c r="P46" s="145"/>
      <c r="Q46" s="149"/>
      <c r="R46" s="149"/>
      <c r="S46" s="149"/>
      <c r="T46" s="153" t="s">
        <v>903</v>
      </c>
      <c r="U46" s="149"/>
      <c r="V46" s="141" t="s">
        <v>904</v>
      </c>
      <c r="W46" s="149"/>
      <c r="X46" s="149"/>
      <c r="Y46" s="141" t="s">
        <v>904</v>
      </c>
      <c r="Z46" s="149"/>
      <c r="AA46" s="149"/>
      <c r="AB46" s="149"/>
      <c r="AC46" s="149"/>
      <c r="AD46" s="149"/>
      <c r="AE46" s="149"/>
      <c r="AF46" s="154"/>
      <c r="AG46" s="149"/>
      <c r="AH46" s="15" t="s">
        <v>903</v>
      </c>
      <c r="AI46" s="15"/>
    </row>
    <row r="47" spans="1:35" x14ac:dyDescent="0.25">
      <c r="A47" s="98" t="str">
        <f t="shared" si="0"/>
        <v>LLC_BI__Underwriting_Bundle__cName</v>
      </c>
      <c r="B47" s="99">
        <f t="shared" si="1"/>
        <v>80</v>
      </c>
      <c r="C47" s="108">
        <v>24</v>
      </c>
      <c r="D47" s="15" t="s">
        <v>905</v>
      </c>
      <c r="E47" s="138" t="s">
        <v>945</v>
      </c>
      <c r="F47" s="139" t="s">
        <v>899</v>
      </c>
      <c r="G47" s="113" t="s">
        <v>103</v>
      </c>
      <c r="H47" s="137" t="s">
        <v>102</v>
      </c>
      <c r="I47" s="117" t="s">
        <v>810</v>
      </c>
      <c r="J47" s="135" t="s">
        <v>28</v>
      </c>
      <c r="K47" s="114" t="s">
        <v>809</v>
      </c>
      <c r="L47" s="114"/>
      <c r="M47" s="118" t="s">
        <v>925</v>
      </c>
      <c r="N47" s="15">
        <v>80</v>
      </c>
      <c r="O47" s="15"/>
      <c r="P47" s="113"/>
      <c r="Q47" s="114"/>
      <c r="R47" s="114"/>
      <c r="S47" s="114"/>
      <c r="T47" s="108" t="s">
        <v>903</v>
      </c>
      <c r="U47" s="114"/>
      <c r="V47" s="108" t="s">
        <v>903</v>
      </c>
      <c r="W47" s="114"/>
      <c r="X47" s="114"/>
      <c r="Y47" s="108" t="s">
        <v>904</v>
      </c>
      <c r="Z47" s="114"/>
      <c r="AA47" s="114"/>
      <c r="AB47" s="114"/>
      <c r="AC47" s="114"/>
      <c r="AD47" s="114"/>
      <c r="AE47" s="114"/>
      <c r="AF47" s="115"/>
      <c r="AG47" s="114"/>
      <c r="AH47" s="15"/>
      <c r="AI47" s="15"/>
    </row>
    <row r="48" spans="1:35" x14ac:dyDescent="0.25">
      <c r="A48" s="98" t="str">
        <f t="shared" si="0"/>
        <v>LLC_BI__Underwriting_Bundle__cLLC_BI__Version__c</v>
      </c>
      <c r="B48" s="99">
        <f t="shared" si="1"/>
        <v>80</v>
      </c>
      <c r="C48" s="108">
        <v>25</v>
      </c>
      <c r="D48" s="15"/>
      <c r="E48" s="138" t="s">
        <v>945</v>
      </c>
      <c r="F48" s="139" t="s">
        <v>899</v>
      </c>
      <c r="G48" s="113" t="s">
        <v>103</v>
      </c>
      <c r="H48" s="137" t="s">
        <v>102</v>
      </c>
      <c r="I48" s="117" t="s">
        <v>30</v>
      </c>
      <c r="J48" s="135" t="s">
        <v>865</v>
      </c>
      <c r="K48" s="114" t="s">
        <v>864</v>
      </c>
      <c r="L48" s="114" t="s">
        <v>966</v>
      </c>
      <c r="M48" s="118" t="s">
        <v>925</v>
      </c>
      <c r="N48" s="15">
        <v>80</v>
      </c>
      <c r="O48" s="15"/>
      <c r="P48" s="113"/>
      <c r="Q48" s="114"/>
      <c r="R48" s="114"/>
      <c r="S48" s="114"/>
      <c r="T48" s="108" t="s">
        <v>903</v>
      </c>
      <c r="U48" s="114"/>
      <c r="V48" s="108" t="s">
        <v>904</v>
      </c>
      <c r="W48" s="114"/>
      <c r="X48" s="114"/>
      <c r="Y48" s="108" t="s">
        <v>904</v>
      </c>
      <c r="Z48" s="114"/>
      <c r="AA48" s="114"/>
      <c r="AB48" s="114"/>
      <c r="AC48" s="114"/>
      <c r="AD48" s="114"/>
      <c r="AE48" s="114"/>
      <c r="AF48" s="115"/>
      <c r="AG48" s="114"/>
      <c r="AH48" s="15"/>
      <c r="AI48" s="15"/>
    </row>
    <row r="49" spans="1:35" x14ac:dyDescent="0.25">
      <c r="A49" s="98" t="str">
        <f t="shared" si="0"/>
        <v>LLC_BI__Classification__cLLC_BI__Category__c</v>
      </c>
      <c r="B49" s="99" t="str">
        <f t="shared" si="1"/>
        <v>See picklist options for lengths</v>
      </c>
      <c r="C49" s="100">
        <v>1</v>
      </c>
      <c r="D49" s="15"/>
      <c r="E49" s="136" t="s">
        <v>945</v>
      </c>
      <c r="F49" s="101" t="s">
        <v>899</v>
      </c>
      <c r="G49" s="15" t="s">
        <v>69</v>
      </c>
      <c r="H49" s="103" t="s">
        <v>68</v>
      </c>
      <c r="I49" s="104" t="s">
        <v>189</v>
      </c>
      <c r="J49" s="159" t="s">
        <v>188</v>
      </c>
      <c r="K49" s="160" t="str">
        <f t="shared" ref="K49:K112" si="3">_xlfn.CONCAT(H49,".",J49)</f>
        <v>LLC_BI__Classification__c.LLC_BI__Category__c</v>
      </c>
      <c r="L49" s="15" t="s">
        <v>190</v>
      </c>
      <c r="M49" s="15" t="s">
        <v>913</v>
      </c>
      <c r="N49" s="107" t="s">
        <v>914</v>
      </c>
      <c r="O49" s="15"/>
      <c r="P49" s="15"/>
      <c r="Q49" s="15"/>
      <c r="R49" s="15"/>
      <c r="S49" s="15"/>
      <c r="T49" s="108" t="s">
        <v>903</v>
      </c>
      <c r="U49" s="15"/>
      <c r="V49" s="108" t="s">
        <v>903</v>
      </c>
      <c r="W49" s="15"/>
      <c r="X49" s="15"/>
      <c r="Y49" s="108" t="s">
        <v>904</v>
      </c>
      <c r="Z49" s="15"/>
      <c r="AA49" s="15"/>
      <c r="AB49" s="15"/>
      <c r="AC49" s="15"/>
      <c r="AD49" s="15"/>
      <c r="AE49" s="15"/>
      <c r="AF49" s="15"/>
      <c r="AG49" s="15"/>
      <c r="AH49" s="114"/>
      <c r="AI49" s="114"/>
    </row>
    <row r="50" spans="1:35" x14ac:dyDescent="0.25">
      <c r="A50" s="98" t="str">
        <f t="shared" si="0"/>
        <v>LLC_BI__Classification__cName</v>
      </c>
      <c r="B50" s="99">
        <f t="shared" si="1"/>
        <v>80</v>
      </c>
      <c r="C50" s="100">
        <v>2</v>
      </c>
      <c r="D50" s="15" t="s">
        <v>905</v>
      </c>
      <c r="E50" s="138" t="s">
        <v>945</v>
      </c>
      <c r="F50" s="139" t="s">
        <v>899</v>
      </c>
      <c r="G50" s="15" t="s">
        <v>69</v>
      </c>
      <c r="H50" s="103" t="s">
        <v>68</v>
      </c>
      <c r="I50" s="117" t="s">
        <v>157</v>
      </c>
      <c r="J50" s="118" t="s">
        <v>28</v>
      </c>
      <c r="K50" s="119" t="str">
        <f t="shared" si="3"/>
        <v>LLC_BI__Classification__c.Name</v>
      </c>
      <c r="L50" s="110"/>
      <c r="M50" s="15" t="s">
        <v>925</v>
      </c>
      <c r="N50" s="120">
        <v>80</v>
      </c>
      <c r="O50" s="121"/>
      <c r="P50" s="110"/>
      <c r="Q50" s="110"/>
      <c r="R50" s="110"/>
      <c r="S50" s="110"/>
      <c r="T50" s="108" t="s">
        <v>903</v>
      </c>
      <c r="U50" s="110"/>
      <c r="V50" s="108" t="s">
        <v>903</v>
      </c>
      <c r="W50" s="15"/>
      <c r="X50" s="15"/>
      <c r="Y50" s="108" t="s">
        <v>904</v>
      </c>
      <c r="Z50" s="109"/>
      <c r="AA50" s="15"/>
      <c r="AB50" s="15"/>
      <c r="AC50" s="15"/>
      <c r="AD50" s="15"/>
      <c r="AE50" s="15"/>
      <c r="AF50" s="15"/>
      <c r="AG50" s="15"/>
      <c r="AH50" s="15"/>
      <c r="AI50" s="15"/>
    </row>
    <row r="51" spans="1:35" x14ac:dyDescent="0.25">
      <c r="A51" s="98" t="str">
        <f t="shared" si="0"/>
        <v>LLC_BI__Classification__cCreatedById</v>
      </c>
      <c r="B51" s="99">
        <f t="shared" si="1"/>
        <v>18</v>
      </c>
      <c r="C51" s="100">
        <v>3</v>
      </c>
      <c r="D51" s="15" t="s">
        <v>905</v>
      </c>
      <c r="E51" s="138" t="s">
        <v>945</v>
      </c>
      <c r="F51" s="136" t="s">
        <v>945</v>
      </c>
      <c r="G51" s="15" t="s">
        <v>69</v>
      </c>
      <c r="H51" s="103" t="s">
        <v>68</v>
      </c>
      <c r="I51" s="62" t="s">
        <v>906</v>
      </c>
      <c r="J51" s="109" t="s">
        <v>168</v>
      </c>
      <c r="K51" s="15" t="str">
        <f t="shared" si="3"/>
        <v>LLC_BI__Classification__c.CreatedById</v>
      </c>
      <c r="L51" s="110" t="s">
        <v>907</v>
      </c>
      <c r="M51" s="15" t="s">
        <v>908</v>
      </c>
      <c r="N51" s="111">
        <v>18</v>
      </c>
      <c r="O51" s="112"/>
      <c r="P51" s="99"/>
      <c r="Q51" s="99"/>
      <c r="R51" s="99"/>
      <c r="S51" s="113"/>
      <c r="T51" s="108" t="s">
        <v>903</v>
      </c>
      <c r="U51" s="113"/>
      <c r="V51" s="108" t="s">
        <v>904</v>
      </c>
      <c r="W51" s="114"/>
      <c r="X51" s="114"/>
      <c r="Y51" s="108" t="s">
        <v>904</v>
      </c>
      <c r="Z51" s="115"/>
      <c r="AA51" s="114"/>
      <c r="AB51" s="114"/>
      <c r="AC51" s="114"/>
      <c r="AD51" s="114"/>
      <c r="AE51" s="114"/>
      <c r="AF51" s="114"/>
      <c r="AG51" s="114"/>
      <c r="AH51" s="15"/>
      <c r="AI51" s="15"/>
    </row>
    <row r="52" spans="1:35" x14ac:dyDescent="0.25">
      <c r="A52" s="98" t="str">
        <f t="shared" si="0"/>
        <v>LLC_BI__Classification__cCreatedDate</v>
      </c>
      <c r="B52" s="99" t="str">
        <f t="shared" si="1"/>
        <v/>
      </c>
      <c r="C52" s="100">
        <v>4</v>
      </c>
      <c r="D52" s="15" t="s">
        <v>905</v>
      </c>
      <c r="E52" s="138" t="s">
        <v>945</v>
      </c>
      <c r="F52" s="138" t="s">
        <v>945</v>
      </c>
      <c r="G52" s="15" t="s">
        <v>69</v>
      </c>
      <c r="H52" s="103" t="s">
        <v>68</v>
      </c>
      <c r="I52" s="62" t="s">
        <v>165</v>
      </c>
      <c r="J52" s="109" t="s">
        <v>164</v>
      </c>
      <c r="K52" s="15" t="str">
        <f t="shared" si="3"/>
        <v>LLC_BI__Classification__c.CreatedDate</v>
      </c>
      <c r="L52" s="110" t="s">
        <v>909</v>
      </c>
      <c r="M52" s="15" t="s">
        <v>910</v>
      </c>
      <c r="N52" s="111"/>
      <c r="O52" s="112"/>
      <c r="P52" s="99"/>
      <c r="Q52" s="99"/>
      <c r="R52" s="99"/>
      <c r="S52" s="113"/>
      <c r="T52" s="108" t="s">
        <v>903</v>
      </c>
      <c r="U52" s="113"/>
      <c r="V52" s="108" t="s">
        <v>904</v>
      </c>
      <c r="W52" s="114"/>
      <c r="X52" s="114"/>
      <c r="Y52" s="108" t="s">
        <v>904</v>
      </c>
      <c r="Z52" s="115"/>
      <c r="AA52" s="114"/>
      <c r="AB52" s="114"/>
      <c r="AC52" s="114"/>
      <c r="AD52" s="114"/>
      <c r="AE52" s="114"/>
      <c r="AF52" s="114"/>
      <c r="AG52" s="114"/>
      <c r="AH52" s="15"/>
      <c r="AI52" s="15"/>
    </row>
    <row r="53" spans="1:35" x14ac:dyDescent="0.25">
      <c r="A53" s="98" t="str">
        <f t="shared" si="0"/>
        <v>LLC_BI__Classification__cCurrencyIsoCode</v>
      </c>
      <c r="B53" s="99" t="str">
        <f t="shared" si="1"/>
        <v>See picklist options for lengths</v>
      </c>
      <c r="C53" s="100">
        <v>5</v>
      </c>
      <c r="D53" s="116"/>
      <c r="E53" s="138" t="s">
        <v>945</v>
      </c>
      <c r="F53" s="139" t="s">
        <v>899</v>
      </c>
      <c r="G53" s="114" t="s">
        <v>69</v>
      </c>
      <c r="H53" s="103" t="s">
        <v>68</v>
      </c>
      <c r="I53" s="117" t="s">
        <v>911</v>
      </c>
      <c r="J53" s="118" t="s">
        <v>160</v>
      </c>
      <c r="K53" s="119" t="str">
        <f t="shared" si="3"/>
        <v>LLC_BI__Classification__c.CurrencyIsoCode</v>
      </c>
      <c r="L53" s="110" t="s">
        <v>912</v>
      </c>
      <c r="M53" s="15" t="s">
        <v>913</v>
      </c>
      <c r="N53" s="120" t="s">
        <v>914</v>
      </c>
      <c r="O53" s="121"/>
      <c r="P53" s="110"/>
      <c r="Q53" s="110"/>
      <c r="R53" s="110"/>
      <c r="S53" s="110"/>
      <c r="T53" s="108" t="s">
        <v>903</v>
      </c>
      <c r="U53" s="110"/>
      <c r="V53" s="108" t="s">
        <v>904</v>
      </c>
      <c r="W53" s="15"/>
      <c r="X53" s="15"/>
      <c r="Y53" s="108" t="s">
        <v>904</v>
      </c>
      <c r="Z53" s="109"/>
      <c r="AA53" s="15"/>
      <c r="AB53" s="15"/>
      <c r="AC53" s="15"/>
      <c r="AD53" s="15"/>
      <c r="AE53" s="15"/>
      <c r="AF53" s="15"/>
      <c r="AG53" s="15"/>
      <c r="AH53" s="15"/>
      <c r="AI53" s="15"/>
    </row>
    <row r="54" spans="1:35" x14ac:dyDescent="0.25">
      <c r="A54" s="98" t="str">
        <f t="shared" si="0"/>
        <v>LLC_BI__Classification__cId</v>
      </c>
      <c r="B54" s="99">
        <f t="shared" si="1"/>
        <v>18</v>
      </c>
      <c r="C54" s="100">
        <v>6</v>
      </c>
      <c r="D54" s="15" t="s">
        <v>905</v>
      </c>
      <c r="E54" s="138" t="s">
        <v>945</v>
      </c>
      <c r="F54" s="138" t="s">
        <v>945</v>
      </c>
      <c r="G54" s="15" t="s">
        <v>69</v>
      </c>
      <c r="H54" s="103" t="s">
        <v>68</v>
      </c>
      <c r="I54" s="62" t="s">
        <v>143</v>
      </c>
      <c r="J54" s="122" t="s">
        <v>143</v>
      </c>
      <c r="K54" s="119" t="str">
        <f t="shared" si="3"/>
        <v>LLC_BI__Classification__c.Id</v>
      </c>
      <c r="L54" s="127" t="s">
        <v>143</v>
      </c>
      <c r="M54" s="127" t="s">
        <v>143</v>
      </c>
      <c r="N54" s="115">
        <v>18</v>
      </c>
      <c r="O54" s="15"/>
      <c r="P54" s="123" t="s">
        <v>904</v>
      </c>
      <c r="Q54" s="123" t="s">
        <v>904</v>
      </c>
      <c r="R54" s="15" t="s">
        <v>915</v>
      </c>
      <c r="S54" s="108" t="s">
        <v>904</v>
      </c>
      <c r="T54" s="108" t="s">
        <v>903</v>
      </c>
      <c r="U54" s="15"/>
      <c r="V54" s="108" t="s">
        <v>904</v>
      </c>
      <c r="W54" s="15"/>
      <c r="X54" s="15"/>
      <c r="Y54" s="108" t="s">
        <v>904</v>
      </c>
      <c r="Z54" s="15"/>
      <c r="AA54" s="15"/>
      <c r="AB54" s="15"/>
      <c r="AC54" s="15"/>
      <c r="AD54" s="15"/>
      <c r="AE54" s="15"/>
      <c r="AF54" s="15"/>
      <c r="AG54" s="15"/>
      <c r="AH54" s="15"/>
      <c r="AI54" s="15"/>
    </row>
    <row r="55" spans="1:35" x14ac:dyDescent="0.25">
      <c r="A55" s="98" t="str">
        <f t="shared" si="0"/>
        <v>LLC_BI__Classification__cLastModifiedById</v>
      </c>
      <c r="B55" s="99">
        <f t="shared" si="1"/>
        <v>18</v>
      </c>
      <c r="C55" s="100">
        <v>7</v>
      </c>
      <c r="D55" s="15" t="s">
        <v>905</v>
      </c>
      <c r="E55" s="138" t="s">
        <v>945</v>
      </c>
      <c r="F55" s="138" t="s">
        <v>945</v>
      </c>
      <c r="G55" s="15" t="s">
        <v>69</v>
      </c>
      <c r="H55" s="103" t="s">
        <v>68</v>
      </c>
      <c r="I55" s="124" t="s">
        <v>916</v>
      </c>
      <c r="J55" s="125" t="s">
        <v>175</v>
      </c>
      <c r="K55" s="15" t="str">
        <f t="shared" si="3"/>
        <v>LLC_BI__Classification__c.LastModifiedById</v>
      </c>
      <c r="L55" s="15" t="s">
        <v>917</v>
      </c>
      <c r="M55" s="15" t="s">
        <v>908</v>
      </c>
      <c r="N55" s="126">
        <v>18</v>
      </c>
      <c r="O55" s="127"/>
      <c r="P55" s="127"/>
      <c r="Q55" s="127"/>
      <c r="R55" s="127"/>
      <c r="S55" s="114"/>
      <c r="T55" s="108" t="s">
        <v>903</v>
      </c>
      <c r="U55" s="114"/>
      <c r="V55" s="108" t="s">
        <v>904</v>
      </c>
      <c r="W55" s="114"/>
      <c r="X55" s="114"/>
      <c r="Y55" s="108" t="s">
        <v>904</v>
      </c>
      <c r="Z55" s="114"/>
      <c r="AA55" s="114"/>
      <c r="AB55" s="114"/>
      <c r="AC55" s="114"/>
      <c r="AD55" s="114"/>
      <c r="AE55" s="114"/>
      <c r="AF55" s="114"/>
      <c r="AG55" s="114"/>
      <c r="AH55" s="15"/>
      <c r="AI55" s="15"/>
    </row>
    <row r="56" spans="1:35" x14ac:dyDescent="0.25">
      <c r="A56" s="98" t="str">
        <f t="shared" si="0"/>
        <v>LLC_BI__Classification__cLastModifiedDate</v>
      </c>
      <c r="B56" s="99" t="str">
        <f t="shared" si="1"/>
        <v/>
      </c>
      <c r="C56" s="100">
        <v>8</v>
      </c>
      <c r="D56" s="15" t="s">
        <v>905</v>
      </c>
      <c r="E56" s="138" t="s">
        <v>945</v>
      </c>
      <c r="F56" s="136" t="s">
        <v>945</v>
      </c>
      <c r="G56" s="15" t="s">
        <v>69</v>
      </c>
      <c r="H56" s="103" t="s">
        <v>68</v>
      </c>
      <c r="I56" s="124" t="s">
        <v>173</v>
      </c>
      <c r="J56" s="125" t="s">
        <v>172</v>
      </c>
      <c r="K56" s="15" t="str">
        <f t="shared" si="3"/>
        <v>LLC_BI__Classification__c.LastModifiedDate</v>
      </c>
      <c r="L56" s="15" t="s">
        <v>918</v>
      </c>
      <c r="M56" s="15" t="s">
        <v>910</v>
      </c>
      <c r="N56" s="126"/>
      <c r="O56" s="127"/>
      <c r="P56" s="127"/>
      <c r="Q56" s="127"/>
      <c r="R56" s="127"/>
      <c r="S56" s="114"/>
      <c r="T56" s="108" t="s">
        <v>903</v>
      </c>
      <c r="U56" s="114"/>
      <c r="V56" s="108" t="s">
        <v>904</v>
      </c>
      <c r="W56" s="114"/>
      <c r="X56" s="114"/>
      <c r="Y56" s="108" t="s">
        <v>904</v>
      </c>
      <c r="Z56" s="114"/>
      <c r="AA56" s="114"/>
      <c r="AB56" s="114"/>
      <c r="AC56" s="114"/>
      <c r="AD56" s="114"/>
      <c r="AE56" s="114"/>
      <c r="AF56" s="114"/>
      <c r="AG56" s="114"/>
      <c r="AH56" s="15"/>
      <c r="AI56" s="15"/>
    </row>
    <row r="57" spans="1:35" x14ac:dyDescent="0.25">
      <c r="A57" s="98" t="str">
        <f t="shared" si="0"/>
        <v>LLC_BI__Classification__cLLC_BI__lookupKey__c</v>
      </c>
      <c r="B57" s="99">
        <f t="shared" si="1"/>
        <v>255</v>
      </c>
      <c r="C57" s="100">
        <v>9</v>
      </c>
      <c r="D57" s="15"/>
      <c r="E57" s="138" t="s">
        <v>945</v>
      </c>
      <c r="F57" s="101" t="s">
        <v>899</v>
      </c>
      <c r="G57" s="114" t="s">
        <v>69</v>
      </c>
      <c r="H57" s="103" t="s">
        <v>68</v>
      </c>
      <c r="I57" s="104" t="s">
        <v>193</v>
      </c>
      <c r="J57" s="161" t="s">
        <v>192</v>
      </c>
      <c r="K57" s="119" t="str">
        <f t="shared" si="3"/>
        <v>LLC_BI__Classification__c.LLC_BI__lookupKey__c</v>
      </c>
      <c r="L57" s="15" t="s">
        <v>958</v>
      </c>
      <c r="M57" s="15" t="s">
        <v>925</v>
      </c>
      <c r="N57" s="107">
        <v>255</v>
      </c>
      <c r="O57" s="15"/>
      <c r="P57" s="15"/>
      <c r="Q57" s="15"/>
      <c r="R57" s="15"/>
      <c r="S57" s="15"/>
      <c r="T57" s="108" t="s">
        <v>903</v>
      </c>
      <c r="U57" s="15"/>
      <c r="V57" s="108" t="s">
        <v>904</v>
      </c>
      <c r="W57" s="15"/>
      <c r="X57" s="15"/>
      <c r="Y57" s="108" t="s">
        <v>904</v>
      </c>
      <c r="Z57" s="15"/>
      <c r="AA57" s="15"/>
      <c r="AB57" s="15"/>
      <c r="AC57" s="15"/>
      <c r="AD57" s="15"/>
      <c r="AE57" s="15"/>
      <c r="AF57" s="15"/>
      <c r="AG57" s="15"/>
      <c r="AH57" s="15"/>
      <c r="AI57" s="15"/>
    </row>
    <row r="58" spans="1:35" x14ac:dyDescent="0.25">
      <c r="A58" s="98" t="str">
        <f t="shared" si="0"/>
        <v>LLC_BI__Classification__cOwnerId</v>
      </c>
      <c r="B58" s="99">
        <f t="shared" si="1"/>
        <v>18</v>
      </c>
      <c r="C58" s="100">
        <v>10</v>
      </c>
      <c r="D58" s="15"/>
      <c r="E58" s="138" t="s">
        <v>945</v>
      </c>
      <c r="F58" s="139" t="s">
        <v>899</v>
      </c>
      <c r="G58" s="114" t="s">
        <v>69</v>
      </c>
      <c r="H58" s="103" t="s">
        <v>68</v>
      </c>
      <c r="I58" s="104" t="s">
        <v>934</v>
      </c>
      <c r="J58" s="161" t="s">
        <v>148</v>
      </c>
      <c r="K58" s="119" t="str">
        <f t="shared" si="3"/>
        <v>LLC_BI__Classification__c.OwnerId</v>
      </c>
      <c r="L58" s="15" t="s">
        <v>961</v>
      </c>
      <c r="M58" s="15" t="s">
        <v>936</v>
      </c>
      <c r="N58" s="107">
        <v>18</v>
      </c>
      <c r="O58" s="15"/>
      <c r="P58" s="15"/>
      <c r="Q58" s="15"/>
      <c r="R58" s="15"/>
      <c r="S58" s="15"/>
      <c r="T58" s="108" t="s">
        <v>903</v>
      </c>
      <c r="U58" s="15"/>
      <c r="V58" s="108" t="s">
        <v>904</v>
      </c>
      <c r="W58" s="15"/>
      <c r="X58" s="15"/>
      <c r="Y58" s="108" t="s">
        <v>904</v>
      </c>
      <c r="Z58" s="15"/>
      <c r="AA58" s="15"/>
      <c r="AB58" s="15"/>
      <c r="AC58" s="15"/>
      <c r="AD58" s="15"/>
      <c r="AE58" s="15"/>
      <c r="AF58" s="15"/>
      <c r="AG58" s="15"/>
      <c r="AH58" s="15"/>
      <c r="AI58" s="15"/>
    </row>
    <row r="59" spans="1:35" ht="25.5" x14ac:dyDescent="0.25">
      <c r="A59" s="98" t="str">
        <f t="shared" si="0"/>
        <v>LLC_BI__Spread_Statement_Type__cLLC_BI__Allow_Record_Filtering__c</v>
      </c>
      <c r="B59" s="99" t="str">
        <f t="shared" si="1"/>
        <v>Boolean (True/False)</v>
      </c>
      <c r="C59" s="162">
        <v>1</v>
      </c>
      <c r="D59" s="163"/>
      <c r="E59" s="136" t="s">
        <v>945</v>
      </c>
      <c r="F59" s="101" t="s">
        <v>899</v>
      </c>
      <c r="G59" s="164" t="s">
        <v>97</v>
      </c>
      <c r="H59" s="165" t="s">
        <v>96</v>
      </c>
      <c r="I59" s="166" t="s">
        <v>674</v>
      </c>
      <c r="J59" s="137" t="s">
        <v>673</v>
      </c>
      <c r="K59" s="167" t="str">
        <f t="shared" si="3"/>
        <v>LLC_BI__Spread_Statement_Type__c.LLC_BI__Allow_Record_Filtering__c</v>
      </c>
      <c r="L59" s="168" t="s">
        <v>967</v>
      </c>
      <c r="M59" s="137" t="s">
        <v>927</v>
      </c>
      <c r="N59" s="169" t="s">
        <v>928</v>
      </c>
      <c r="O59" s="164"/>
      <c r="P59" s="168"/>
      <c r="Q59" s="168"/>
      <c r="R59" s="168"/>
      <c r="S59" s="168"/>
      <c r="T59" s="108" t="s">
        <v>903</v>
      </c>
      <c r="U59" s="168"/>
      <c r="V59" s="170" t="s">
        <v>904</v>
      </c>
      <c r="W59" s="168"/>
      <c r="X59" s="168"/>
      <c r="Y59" s="108" t="s">
        <v>904</v>
      </c>
      <c r="Z59" s="168"/>
      <c r="AA59" s="168"/>
      <c r="AB59" s="168"/>
      <c r="AC59" s="168"/>
      <c r="AD59" s="168"/>
      <c r="AE59" s="168"/>
      <c r="AF59" s="171"/>
      <c r="AG59" s="168"/>
      <c r="AH59" s="15"/>
      <c r="AI59" s="15"/>
    </row>
    <row r="60" spans="1:35" x14ac:dyDescent="0.25">
      <c r="A60" s="98" t="str">
        <f t="shared" si="0"/>
        <v>LLC_BI__Spread_Statement_Type__cLLC_BI__Balance_Total__c</v>
      </c>
      <c r="B60" s="99" t="str">
        <f t="shared" si="1"/>
        <v>Boolean (True/False)</v>
      </c>
      <c r="C60" s="172">
        <v>2</v>
      </c>
      <c r="D60" s="163"/>
      <c r="E60" s="138" t="s">
        <v>945</v>
      </c>
      <c r="F60" s="139" t="s">
        <v>899</v>
      </c>
      <c r="G60" s="164" t="s">
        <v>97</v>
      </c>
      <c r="H60" s="165" t="s">
        <v>96</v>
      </c>
      <c r="I60" s="166" t="s">
        <v>678</v>
      </c>
      <c r="J60" s="137" t="s">
        <v>677</v>
      </c>
      <c r="K60" s="167" t="str">
        <f t="shared" si="3"/>
        <v>LLC_BI__Spread_Statement_Type__c.LLC_BI__Balance_Total__c</v>
      </c>
      <c r="L60" s="168" t="s">
        <v>968</v>
      </c>
      <c r="M60" s="137" t="s">
        <v>927</v>
      </c>
      <c r="N60" s="169" t="s">
        <v>928</v>
      </c>
      <c r="O60" s="164"/>
      <c r="P60" s="168"/>
      <c r="Q60" s="168"/>
      <c r="R60" s="168"/>
      <c r="S60" s="168"/>
      <c r="T60" s="108" t="s">
        <v>903</v>
      </c>
      <c r="U60" s="168"/>
      <c r="V60" s="170" t="s">
        <v>904</v>
      </c>
      <c r="W60" s="168"/>
      <c r="X60" s="168"/>
      <c r="Y60" s="108" t="s">
        <v>904</v>
      </c>
      <c r="Z60" s="168"/>
      <c r="AA60" s="168"/>
      <c r="AB60" s="168"/>
      <c r="AC60" s="168"/>
      <c r="AD60" s="168"/>
      <c r="AE60" s="168"/>
      <c r="AF60" s="171"/>
      <c r="AG60" s="168"/>
      <c r="AH60" s="15"/>
      <c r="AI60" s="15"/>
    </row>
    <row r="61" spans="1:35" hidden="1" x14ac:dyDescent="0.25">
      <c r="A61" s="98" t="str">
        <f t="shared" si="0"/>
        <v>LLC_BI__Spread_Statement_Type__cLLC_BI__Borrower_Type__c</v>
      </c>
      <c r="B61" s="99" t="str">
        <f t="shared" si="1"/>
        <v/>
      </c>
      <c r="C61" s="173">
        <v>3</v>
      </c>
      <c r="D61" s="174"/>
      <c r="E61" s="143" t="s">
        <v>945</v>
      </c>
      <c r="F61" s="144" t="s">
        <v>899</v>
      </c>
      <c r="G61" s="175" t="s">
        <v>97</v>
      </c>
      <c r="H61" s="176" t="s">
        <v>96</v>
      </c>
      <c r="I61" s="177" t="s">
        <v>682</v>
      </c>
      <c r="J61" s="146" t="s">
        <v>681</v>
      </c>
      <c r="K61" s="178" t="str">
        <f t="shared" si="3"/>
        <v>LLC_BI__Spread_Statement_Type__c.LLC_BI__Borrower_Type__c</v>
      </c>
      <c r="L61" s="174" t="s">
        <v>950</v>
      </c>
      <c r="M61" s="146" t="s">
        <v>913</v>
      </c>
      <c r="N61" s="179"/>
      <c r="O61" s="175"/>
      <c r="P61" s="174"/>
      <c r="Q61" s="174"/>
      <c r="R61" s="174"/>
      <c r="S61" s="174"/>
      <c r="T61" s="180" t="s">
        <v>903</v>
      </c>
      <c r="U61" s="174"/>
      <c r="V61" s="181" t="s">
        <v>904</v>
      </c>
      <c r="W61" s="174"/>
      <c r="X61" s="174"/>
      <c r="Y61" s="180" t="s">
        <v>904</v>
      </c>
      <c r="Z61" s="174"/>
      <c r="AA61" s="174"/>
      <c r="AB61" s="174"/>
      <c r="AC61" s="174"/>
      <c r="AD61" s="174"/>
      <c r="AE61" s="174"/>
      <c r="AF61" s="182"/>
      <c r="AG61" s="174"/>
      <c r="AH61" s="15" t="s">
        <v>903</v>
      </c>
      <c r="AI61" s="15"/>
    </row>
    <row r="62" spans="1:35" ht="30" x14ac:dyDescent="0.25">
      <c r="A62" s="98" t="str">
        <f t="shared" si="0"/>
        <v>LLC_BI__Spread_Statement_Type__cLLC_BI__Bundle__c</v>
      </c>
      <c r="B62" s="99">
        <f t="shared" si="1"/>
        <v>18</v>
      </c>
      <c r="C62" s="172">
        <v>4</v>
      </c>
      <c r="D62" s="163" t="s">
        <v>905</v>
      </c>
      <c r="E62" s="138" t="s">
        <v>945</v>
      </c>
      <c r="F62" s="101" t="s">
        <v>899</v>
      </c>
      <c r="G62" s="164" t="s">
        <v>97</v>
      </c>
      <c r="H62" s="165" t="s">
        <v>96</v>
      </c>
      <c r="I62" s="166" t="s">
        <v>237</v>
      </c>
      <c r="J62" s="137" t="s">
        <v>236</v>
      </c>
      <c r="K62" s="167" t="str">
        <f t="shared" si="3"/>
        <v>LLC_BI__Spread_Statement_Type__c.LLC_BI__Bundle__c</v>
      </c>
      <c r="L62" s="168" t="s">
        <v>969</v>
      </c>
      <c r="M62" s="137" t="s">
        <v>902</v>
      </c>
      <c r="N62" s="183">
        <v>18</v>
      </c>
      <c r="O62" s="164"/>
      <c r="P62" s="168"/>
      <c r="Q62" s="168"/>
      <c r="R62" s="168"/>
      <c r="S62" s="168"/>
      <c r="T62" s="108" t="s">
        <v>903</v>
      </c>
      <c r="U62" s="168"/>
      <c r="V62" s="170" t="s">
        <v>904</v>
      </c>
      <c r="W62" s="168"/>
      <c r="X62" s="168"/>
      <c r="Y62" s="108" t="s">
        <v>904</v>
      </c>
      <c r="Z62" s="168"/>
      <c r="AA62" s="168"/>
      <c r="AB62" s="168"/>
      <c r="AC62" s="168"/>
      <c r="AD62" s="168"/>
      <c r="AE62" s="168"/>
      <c r="AF62" s="171"/>
      <c r="AG62" s="168"/>
      <c r="AH62" s="15"/>
      <c r="AI62" s="15"/>
    </row>
    <row r="63" spans="1:35" ht="30" x14ac:dyDescent="0.25">
      <c r="A63" s="98" t="str">
        <f t="shared" si="0"/>
        <v>LLC_BI__Spread_Statement_Type__cLLC_BI__Calc_Common_Sizing_Record__c</v>
      </c>
      <c r="B63" s="99">
        <f t="shared" si="1"/>
        <v>18</v>
      </c>
      <c r="C63" s="162">
        <v>5</v>
      </c>
      <c r="D63" s="163" t="s">
        <v>905</v>
      </c>
      <c r="E63" s="138" t="s">
        <v>945</v>
      </c>
      <c r="F63" s="139" t="s">
        <v>899</v>
      </c>
      <c r="G63" s="164" t="s">
        <v>97</v>
      </c>
      <c r="H63" s="165" t="s">
        <v>96</v>
      </c>
      <c r="I63" s="166" t="s">
        <v>775</v>
      </c>
      <c r="J63" s="137" t="s">
        <v>774</v>
      </c>
      <c r="K63" s="167" t="str">
        <f t="shared" si="3"/>
        <v>LLC_BI__Spread_Statement_Type__c.LLC_BI__Calc_Common_Sizing_Record__c</v>
      </c>
      <c r="L63" s="168" t="s">
        <v>970</v>
      </c>
      <c r="M63" s="137" t="s">
        <v>971</v>
      </c>
      <c r="N63" s="183">
        <v>18</v>
      </c>
      <c r="O63" s="164"/>
      <c r="P63" s="168"/>
      <c r="Q63" s="168"/>
      <c r="R63" s="168"/>
      <c r="S63" s="168"/>
      <c r="T63" s="108" t="s">
        <v>903</v>
      </c>
      <c r="U63" s="168"/>
      <c r="V63" s="170" t="s">
        <v>904</v>
      </c>
      <c r="W63" s="168"/>
      <c r="X63" s="168"/>
      <c r="Y63" s="108" t="s">
        <v>904</v>
      </c>
      <c r="Z63" s="168"/>
      <c r="AA63" s="168"/>
      <c r="AB63" s="168"/>
      <c r="AC63" s="168"/>
      <c r="AD63" s="168"/>
      <c r="AE63" s="168"/>
      <c r="AF63" s="171"/>
      <c r="AG63" s="168"/>
      <c r="AH63" s="15"/>
      <c r="AI63" s="15"/>
    </row>
    <row r="64" spans="1:35" ht="30" x14ac:dyDescent="0.25">
      <c r="A64" s="98" t="str">
        <f t="shared" si="0"/>
        <v>LLC_BI__Spread_Statement_Type__cLLC_BI__Calc_Common_Sizing_Total_Group__c</v>
      </c>
      <c r="B64" s="99">
        <f t="shared" si="1"/>
        <v>18</v>
      </c>
      <c r="C64" s="172">
        <v>6</v>
      </c>
      <c r="D64" s="163"/>
      <c r="E64" s="138" t="s">
        <v>945</v>
      </c>
      <c r="F64" s="139" t="s">
        <v>899</v>
      </c>
      <c r="G64" s="164" t="s">
        <v>97</v>
      </c>
      <c r="H64" s="165" t="s">
        <v>96</v>
      </c>
      <c r="I64" s="166" t="s">
        <v>778</v>
      </c>
      <c r="J64" s="137" t="s">
        <v>777</v>
      </c>
      <c r="K64" s="167" t="str">
        <f t="shared" si="3"/>
        <v>LLC_BI__Spread_Statement_Type__c.LLC_BI__Calc_Common_Sizing_Total_Group__c</v>
      </c>
      <c r="L64" s="168" t="s">
        <v>972</v>
      </c>
      <c r="M64" s="137" t="s">
        <v>973</v>
      </c>
      <c r="N64" s="183">
        <v>18</v>
      </c>
      <c r="O64" s="164"/>
      <c r="P64" s="168"/>
      <c r="Q64" s="168"/>
      <c r="R64" s="168"/>
      <c r="S64" s="168"/>
      <c r="T64" s="108" t="s">
        <v>903</v>
      </c>
      <c r="U64" s="168"/>
      <c r="V64" s="170" t="s">
        <v>904</v>
      </c>
      <c r="W64" s="168"/>
      <c r="X64" s="168"/>
      <c r="Y64" s="108" t="s">
        <v>904</v>
      </c>
      <c r="Z64" s="168"/>
      <c r="AA64" s="168"/>
      <c r="AB64" s="168"/>
      <c r="AC64" s="168"/>
      <c r="AD64" s="168"/>
      <c r="AE64" s="168"/>
      <c r="AF64" s="171"/>
      <c r="AG64" s="168"/>
      <c r="AH64" s="15"/>
      <c r="AI64" s="15"/>
    </row>
    <row r="65" spans="1:35" x14ac:dyDescent="0.25">
      <c r="A65" s="98" t="str">
        <f t="shared" si="0"/>
        <v>LLC_BI__Spread_Statement_Type__cCreatedById</v>
      </c>
      <c r="B65" s="99">
        <f t="shared" si="1"/>
        <v>18</v>
      </c>
      <c r="C65" s="162">
        <v>7</v>
      </c>
      <c r="D65" s="163" t="s">
        <v>905</v>
      </c>
      <c r="E65" s="138" t="s">
        <v>945</v>
      </c>
      <c r="F65" s="136" t="s">
        <v>945</v>
      </c>
      <c r="G65" s="164" t="s">
        <v>97</v>
      </c>
      <c r="H65" s="165" t="s">
        <v>96</v>
      </c>
      <c r="I65" s="184" t="s">
        <v>906</v>
      </c>
      <c r="J65" s="168" t="s">
        <v>168</v>
      </c>
      <c r="K65" s="168" t="str">
        <f t="shared" si="3"/>
        <v>LLC_BI__Spread_Statement_Type__c.CreatedById</v>
      </c>
      <c r="L65" s="168" t="s">
        <v>907</v>
      </c>
      <c r="M65" s="168" t="s">
        <v>908</v>
      </c>
      <c r="N65" s="185">
        <v>18</v>
      </c>
      <c r="O65" s="186"/>
      <c r="P65" s="187"/>
      <c r="Q65" s="187"/>
      <c r="R65" s="187"/>
      <c r="S65" s="188"/>
      <c r="T65" s="108" t="s">
        <v>903</v>
      </c>
      <c r="U65" s="188"/>
      <c r="V65" s="170" t="s">
        <v>904</v>
      </c>
      <c r="W65" s="188"/>
      <c r="X65" s="188"/>
      <c r="Y65" s="108" t="s">
        <v>904</v>
      </c>
      <c r="Z65" s="188"/>
      <c r="AA65" s="188"/>
      <c r="AB65" s="188"/>
      <c r="AC65" s="188"/>
      <c r="AD65" s="188"/>
      <c r="AE65" s="188"/>
      <c r="AF65" s="189"/>
      <c r="AG65" s="188"/>
      <c r="AH65" s="15"/>
      <c r="AI65" s="15"/>
    </row>
    <row r="66" spans="1:35" x14ac:dyDescent="0.25">
      <c r="A66" s="98" t="str">
        <f t="shared" ref="A66:A129" si="4">H66&amp;J66</f>
        <v>LLC_BI__Spread_Statement_Type__cCreatedDate</v>
      </c>
      <c r="B66" s="99" t="str">
        <f t="shared" ref="B66:B129" si="5">IF(N66&lt;&gt;"",  IF(O66&lt;&gt;"", N66&amp;", "&amp;O66,N66),"")</f>
        <v/>
      </c>
      <c r="C66" s="172">
        <v>8</v>
      </c>
      <c r="D66" s="163" t="s">
        <v>905</v>
      </c>
      <c r="E66" s="138" t="s">
        <v>945</v>
      </c>
      <c r="F66" s="136" t="s">
        <v>945</v>
      </c>
      <c r="G66" s="164" t="s">
        <v>97</v>
      </c>
      <c r="H66" s="165" t="s">
        <v>96</v>
      </c>
      <c r="I66" s="184" t="s">
        <v>165</v>
      </c>
      <c r="J66" s="168" t="s">
        <v>164</v>
      </c>
      <c r="K66" s="168" t="str">
        <f t="shared" si="3"/>
        <v>LLC_BI__Spread_Statement_Type__c.CreatedDate</v>
      </c>
      <c r="L66" s="168" t="s">
        <v>909</v>
      </c>
      <c r="M66" s="168" t="s">
        <v>910</v>
      </c>
      <c r="N66" s="185"/>
      <c r="O66" s="186"/>
      <c r="P66" s="187"/>
      <c r="Q66" s="187"/>
      <c r="R66" s="187"/>
      <c r="S66" s="188"/>
      <c r="T66" s="108" t="s">
        <v>903</v>
      </c>
      <c r="U66" s="188"/>
      <c r="V66" s="170" t="s">
        <v>904</v>
      </c>
      <c r="W66" s="188"/>
      <c r="X66" s="188"/>
      <c r="Y66" s="108" t="s">
        <v>904</v>
      </c>
      <c r="Z66" s="188"/>
      <c r="AA66" s="188"/>
      <c r="AB66" s="188"/>
      <c r="AC66" s="188"/>
      <c r="AD66" s="188"/>
      <c r="AE66" s="188"/>
      <c r="AF66" s="189"/>
      <c r="AG66" s="188"/>
      <c r="AH66" s="15"/>
      <c r="AI66" s="15"/>
    </row>
    <row r="67" spans="1:35" x14ac:dyDescent="0.25">
      <c r="A67" s="98" t="str">
        <f t="shared" si="4"/>
        <v>LLC_BI__Spread_Statement_Type__cCurrencyIsoCode</v>
      </c>
      <c r="B67" s="99" t="str">
        <f t="shared" si="5"/>
        <v>See picklist options for lengths</v>
      </c>
      <c r="C67" s="162">
        <v>9</v>
      </c>
      <c r="D67" s="163"/>
      <c r="E67" s="138" t="s">
        <v>945</v>
      </c>
      <c r="F67" s="101" t="s">
        <v>899</v>
      </c>
      <c r="G67" s="164" t="s">
        <v>97</v>
      </c>
      <c r="H67" s="165" t="s">
        <v>96</v>
      </c>
      <c r="I67" s="166" t="s">
        <v>911</v>
      </c>
      <c r="J67" s="137" t="s">
        <v>160</v>
      </c>
      <c r="K67" s="167" t="str">
        <f t="shared" si="3"/>
        <v>LLC_BI__Spread_Statement_Type__c.CurrencyIsoCode</v>
      </c>
      <c r="L67" s="168" t="s">
        <v>912</v>
      </c>
      <c r="M67" s="137" t="s">
        <v>913</v>
      </c>
      <c r="N67" s="190" t="s">
        <v>914</v>
      </c>
      <c r="O67" s="164"/>
      <c r="P67" s="168"/>
      <c r="Q67" s="168"/>
      <c r="R67" s="168"/>
      <c r="S67" s="168"/>
      <c r="T67" s="108" t="s">
        <v>903</v>
      </c>
      <c r="U67" s="168"/>
      <c r="V67" s="170" t="s">
        <v>904</v>
      </c>
      <c r="W67" s="168"/>
      <c r="X67" s="168"/>
      <c r="Y67" s="108" t="s">
        <v>904</v>
      </c>
      <c r="Z67" s="168"/>
      <c r="AA67" s="168"/>
      <c r="AB67" s="168"/>
      <c r="AC67" s="168"/>
      <c r="AD67" s="168"/>
      <c r="AE67" s="168"/>
      <c r="AF67" s="171"/>
      <c r="AG67" s="168"/>
      <c r="AH67" s="15"/>
      <c r="AI67" s="15"/>
    </row>
    <row r="68" spans="1:35" x14ac:dyDescent="0.25">
      <c r="A68" s="98" t="str">
        <f t="shared" si="4"/>
        <v>LLC_BI__Spread_Statement_Type__cLLC_BI__Description__c</v>
      </c>
      <c r="B68" s="99">
        <f t="shared" si="5"/>
        <v>255</v>
      </c>
      <c r="C68" s="172">
        <v>10</v>
      </c>
      <c r="D68" s="163"/>
      <c r="E68" s="138" t="s">
        <v>945</v>
      </c>
      <c r="F68" s="101" t="s">
        <v>899</v>
      </c>
      <c r="G68" s="164" t="s">
        <v>97</v>
      </c>
      <c r="H68" s="165" t="s">
        <v>96</v>
      </c>
      <c r="I68" s="166" t="s">
        <v>1</v>
      </c>
      <c r="J68" s="137" t="s">
        <v>294</v>
      </c>
      <c r="K68" s="167" t="str">
        <f t="shared" si="3"/>
        <v>LLC_BI__Spread_Statement_Type__c.LLC_BI__Description__c</v>
      </c>
      <c r="L68" s="168" t="s">
        <v>974</v>
      </c>
      <c r="M68" s="137" t="s">
        <v>949</v>
      </c>
      <c r="N68" s="183">
        <v>255</v>
      </c>
      <c r="O68" s="164"/>
      <c r="P68" s="168"/>
      <c r="Q68" s="168"/>
      <c r="R68" s="168"/>
      <c r="S68" s="168"/>
      <c r="T68" s="108" t="s">
        <v>903</v>
      </c>
      <c r="U68" s="168"/>
      <c r="V68" s="170" t="s">
        <v>904</v>
      </c>
      <c r="W68" s="168"/>
      <c r="X68" s="168"/>
      <c r="Y68" s="108" t="s">
        <v>904</v>
      </c>
      <c r="Z68" s="168"/>
      <c r="AA68" s="168"/>
      <c r="AB68" s="168"/>
      <c r="AC68" s="168"/>
      <c r="AD68" s="168"/>
      <c r="AE68" s="168"/>
      <c r="AF68" s="171"/>
      <c r="AG68" s="168"/>
      <c r="AH68" s="15"/>
      <c r="AI68" s="15"/>
    </row>
    <row r="69" spans="1:35" ht="25.5" x14ac:dyDescent="0.25">
      <c r="A69" s="98" t="str">
        <f t="shared" si="4"/>
        <v>LLC_BI__Spread_Statement_Type__cLLC_BI__Display_Common_Sizing__c</v>
      </c>
      <c r="B69" s="99" t="str">
        <f t="shared" si="5"/>
        <v>Boolean (True/False)</v>
      </c>
      <c r="C69" s="162">
        <v>11</v>
      </c>
      <c r="D69" s="163"/>
      <c r="E69" s="138" t="s">
        <v>945</v>
      </c>
      <c r="F69" s="139" t="s">
        <v>899</v>
      </c>
      <c r="G69" s="164" t="s">
        <v>97</v>
      </c>
      <c r="H69" s="165" t="s">
        <v>96</v>
      </c>
      <c r="I69" s="166" t="s">
        <v>784</v>
      </c>
      <c r="J69" s="137" t="s">
        <v>783</v>
      </c>
      <c r="K69" s="167" t="str">
        <f t="shared" si="3"/>
        <v>LLC_BI__Spread_Statement_Type__c.LLC_BI__Display_Common_Sizing__c</v>
      </c>
      <c r="L69" s="168" t="s">
        <v>975</v>
      </c>
      <c r="M69" s="137" t="s">
        <v>927</v>
      </c>
      <c r="N69" s="169" t="s">
        <v>928</v>
      </c>
      <c r="O69" s="164"/>
      <c r="P69" s="168"/>
      <c r="Q69" s="168"/>
      <c r="R69" s="168"/>
      <c r="S69" s="168"/>
      <c r="T69" s="108" t="s">
        <v>903</v>
      </c>
      <c r="U69" s="168"/>
      <c r="V69" s="170" t="s">
        <v>904</v>
      </c>
      <c r="W69" s="168"/>
      <c r="X69" s="168"/>
      <c r="Y69" s="108" t="s">
        <v>904</v>
      </c>
      <c r="Z69" s="168"/>
      <c r="AA69" s="168"/>
      <c r="AB69" s="168"/>
      <c r="AC69" s="168"/>
      <c r="AD69" s="168"/>
      <c r="AE69" s="168"/>
      <c r="AF69" s="171"/>
      <c r="AG69" s="168"/>
      <c r="AH69" s="15"/>
      <c r="AI69" s="15"/>
    </row>
    <row r="70" spans="1:35" ht="25.5" x14ac:dyDescent="0.25">
      <c r="A70" s="98" t="str">
        <f t="shared" si="4"/>
        <v>LLC_BI__Spread_Statement_Type__cLLC_BI__Display_Projection_Drivers__c</v>
      </c>
      <c r="B70" s="99" t="str">
        <f t="shared" si="5"/>
        <v>Boolean (True/False)</v>
      </c>
      <c r="C70" s="172">
        <v>12</v>
      </c>
      <c r="D70" s="163"/>
      <c r="E70" s="138" t="s">
        <v>945</v>
      </c>
      <c r="F70" s="139" t="s">
        <v>899</v>
      </c>
      <c r="G70" s="164" t="s">
        <v>97</v>
      </c>
      <c r="H70" s="165" t="s">
        <v>96</v>
      </c>
      <c r="I70" s="166" t="s">
        <v>799</v>
      </c>
      <c r="J70" s="137" t="s">
        <v>798</v>
      </c>
      <c r="K70" s="167" t="str">
        <f t="shared" si="3"/>
        <v>LLC_BI__Spread_Statement_Type__c.LLC_BI__Display_Projection_Drivers__c</v>
      </c>
      <c r="L70" s="168" t="s">
        <v>976</v>
      </c>
      <c r="M70" s="137" t="s">
        <v>927</v>
      </c>
      <c r="N70" s="169" t="s">
        <v>928</v>
      </c>
      <c r="O70" s="164"/>
      <c r="P70" s="168"/>
      <c r="Q70" s="168"/>
      <c r="R70" s="168"/>
      <c r="S70" s="168"/>
      <c r="T70" s="108" t="s">
        <v>903</v>
      </c>
      <c r="U70" s="168"/>
      <c r="V70" s="170" t="s">
        <v>904</v>
      </c>
      <c r="W70" s="168"/>
      <c r="X70" s="168"/>
      <c r="Y70" s="108" t="s">
        <v>904</v>
      </c>
      <c r="Z70" s="168"/>
      <c r="AA70" s="168"/>
      <c r="AB70" s="168"/>
      <c r="AC70" s="168"/>
      <c r="AD70" s="168"/>
      <c r="AE70" s="168"/>
      <c r="AF70" s="171"/>
      <c r="AG70" s="168"/>
      <c r="AH70" s="15"/>
      <c r="AI70" s="15"/>
    </row>
    <row r="71" spans="1:35" x14ac:dyDescent="0.25">
      <c r="A71" s="98" t="str">
        <f t="shared" si="4"/>
        <v>LLC_BI__Spread_Statement_Type__cLLC_BI__Display_Trend__c</v>
      </c>
      <c r="B71" s="99" t="str">
        <f t="shared" si="5"/>
        <v>Boolean (True/False)</v>
      </c>
      <c r="C71" s="162">
        <v>13</v>
      </c>
      <c r="D71" s="163"/>
      <c r="E71" s="138" t="s">
        <v>945</v>
      </c>
      <c r="F71" s="139" t="s">
        <v>899</v>
      </c>
      <c r="G71" s="164" t="s">
        <v>97</v>
      </c>
      <c r="H71" s="165" t="s">
        <v>96</v>
      </c>
      <c r="I71" s="166" t="s">
        <v>791</v>
      </c>
      <c r="J71" s="137" t="s">
        <v>790</v>
      </c>
      <c r="K71" s="167" t="str">
        <f t="shared" si="3"/>
        <v>LLC_BI__Spread_Statement_Type__c.LLC_BI__Display_Trend__c</v>
      </c>
      <c r="L71" s="168" t="s">
        <v>977</v>
      </c>
      <c r="M71" s="137" t="s">
        <v>927</v>
      </c>
      <c r="N71" s="169" t="s">
        <v>928</v>
      </c>
      <c r="O71" s="164"/>
      <c r="P71" s="168"/>
      <c r="Q71" s="168"/>
      <c r="R71" s="168"/>
      <c r="S71" s="168"/>
      <c r="T71" s="108" t="s">
        <v>903</v>
      </c>
      <c r="U71" s="168"/>
      <c r="V71" s="170" t="s">
        <v>904</v>
      </c>
      <c r="W71" s="168"/>
      <c r="X71" s="168"/>
      <c r="Y71" s="108" t="s">
        <v>904</v>
      </c>
      <c r="Z71" s="168"/>
      <c r="AA71" s="168"/>
      <c r="AB71" s="168"/>
      <c r="AC71" s="168"/>
      <c r="AD71" s="168"/>
      <c r="AE71" s="168"/>
      <c r="AF71" s="171"/>
      <c r="AG71" s="168"/>
      <c r="AH71" s="15"/>
      <c r="AI71" s="15"/>
    </row>
    <row r="72" spans="1:35" hidden="1" x14ac:dyDescent="0.25">
      <c r="A72" s="98" t="str">
        <f t="shared" si="4"/>
        <v>LLC_BI__Spread_Statement_Type__cLLC_BI__End_Date__c</v>
      </c>
      <c r="B72" s="99" t="str">
        <f t="shared" si="5"/>
        <v/>
      </c>
      <c r="C72" s="191">
        <v>14</v>
      </c>
      <c r="D72" s="174"/>
      <c r="E72" s="143" t="s">
        <v>945</v>
      </c>
      <c r="F72" s="144" t="s">
        <v>899</v>
      </c>
      <c r="G72" s="175" t="s">
        <v>97</v>
      </c>
      <c r="H72" s="176" t="s">
        <v>96</v>
      </c>
      <c r="I72" s="177" t="s">
        <v>692</v>
      </c>
      <c r="J72" s="146" t="s">
        <v>691</v>
      </c>
      <c r="K72" s="178" t="str">
        <f t="shared" si="3"/>
        <v>LLC_BI__Spread_Statement_Type__c.LLC_BI__End_Date__c</v>
      </c>
      <c r="L72" s="174" t="s">
        <v>950</v>
      </c>
      <c r="M72" s="146" t="s">
        <v>27</v>
      </c>
      <c r="N72" s="179"/>
      <c r="O72" s="175"/>
      <c r="P72" s="174"/>
      <c r="Q72" s="174"/>
      <c r="R72" s="174"/>
      <c r="S72" s="174"/>
      <c r="T72" s="180" t="s">
        <v>903</v>
      </c>
      <c r="U72" s="174"/>
      <c r="V72" s="181" t="s">
        <v>904</v>
      </c>
      <c r="W72" s="174"/>
      <c r="X72" s="174"/>
      <c r="Y72" s="180" t="s">
        <v>904</v>
      </c>
      <c r="Z72" s="174"/>
      <c r="AA72" s="174"/>
      <c r="AB72" s="174"/>
      <c r="AC72" s="174"/>
      <c r="AD72" s="174"/>
      <c r="AE72" s="174"/>
      <c r="AF72" s="182"/>
      <c r="AG72" s="174"/>
      <c r="AH72" s="15" t="s">
        <v>903</v>
      </c>
    </row>
    <row r="73" spans="1:35" hidden="1" x14ac:dyDescent="0.25">
      <c r="A73" s="98" t="str">
        <f t="shared" si="4"/>
        <v>LLC_BI__Spread_Statement_Type__cLLC_BI__End_Date_Quarter__c</v>
      </c>
      <c r="B73" s="99" t="str">
        <f t="shared" si="5"/>
        <v/>
      </c>
      <c r="C73" s="173">
        <v>15</v>
      </c>
      <c r="D73" s="174" t="s">
        <v>944</v>
      </c>
      <c r="E73" s="143" t="s">
        <v>945</v>
      </c>
      <c r="F73" s="144" t="s">
        <v>899</v>
      </c>
      <c r="G73" s="175" t="s">
        <v>97</v>
      </c>
      <c r="H73" s="176" t="s">
        <v>96</v>
      </c>
      <c r="I73" s="177" t="s">
        <v>688</v>
      </c>
      <c r="J73" s="146" t="s">
        <v>687</v>
      </c>
      <c r="K73" s="178" t="str">
        <f t="shared" si="3"/>
        <v>LLC_BI__Spread_Statement_Type__c.LLC_BI__End_Date_Quarter__c</v>
      </c>
      <c r="L73" s="174" t="s">
        <v>950</v>
      </c>
      <c r="M73" s="146" t="s">
        <v>978</v>
      </c>
      <c r="N73" s="179"/>
      <c r="O73" s="175"/>
      <c r="P73" s="174"/>
      <c r="Q73" s="174"/>
      <c r="R73" s="174"/>
      <c r="S73" s="174"/>
      <c r="T73" s="180" t="s">
        <v>903</v>
      </c>
      <c r="U73" s="174"/>
      <c r="V73" s="181" t="s">
        <v>904</v>
      </c>
      <c r="W73" s="174"/>
      <c r="X73" s="174"/>
      <c r="Y73" s="180" t="s">
        <v>904</v>
      </c>
      <c r="Z73" s="174"/>
      <c r="AA73" s="174"/>
      <c r="AB73" s="174"/>
      <c r="AC73" s="174"/>
      <c r="AD73" s="174"/>
      <c r="AE73" s="174"/>
      <c r="AF73" s="182"/>
      <c r="AG73" s="174"/>
      <c r="AH73" s="15" t="s">
        <v>903</v>
      </c>
    </row>
    <row r="74" spans="1:35" x14ac:dyDescent="0.25">
      <c r="A74" s="98" t="str">
        <f t="shared" si="4"/>
        <v>LLC_BI__Spread_Statement_Type__cLLC_BI__Entity_Type__c</v>
      </c>
      <c r="B74" s="99" t="str">
        <f t="shared" si="5"/>
        <v>See picklist options for lengths</v>
      </c>
      <c r="C74" s="172">
        <v>16</v>
      </c>
      <c r="D74" s="163"/>
      <c r="E74" s="138" t="s">
        <v>945</v>
      </c>
      <c r="F74" s="139" t="s">
        <v>899</v>
      </c>
      <c r="G74" s="164" t="s">
        <v>97</v>
      </c>
      <c r="H74" s="165" t="s">
        <v>96</v>
      </c>
      <c r="I74" s="166" t="s">
        <v>695</v>
      </c>
      <c r="J74" s="137" t="s">
        <v>694</v>
      </c>
      <c r="K74" s="167" t="str">
        <f t="shared" si="3"/>
        <v>LLC_BI__Spread_Statement_Type__c.LLC_BI__Entity_Type__c</v>
      </c>
      <c r="L74" s="168" t="s">
        <v>979</v>
      </c>
      <c r="M74" s="137" t="s">
        <v>913</v>
      </c>
      <c r="N74" s="190" t="s">
        <v>914</v>
      </c>
      <c r="O74" s="164"/>
      <c r="P74" s="168"/>
      <c r="Q74" s="168"/>
      <c r="R74" s="168"/>
      <c r="S74" s="168"/>
      <c r="T74" s="108" t="s">
        <v>903</v>
      </c>
      <c r="U74" s="168"/>
      <c r="V74" s="170" t="s">
        <v>904</v>
      </c>
      <c r="W74" s="168"/>
      <c r="X74" s="168"/>
      <c r="Y74" s="108" t="s">
        <v>904</v>
      </c>
      <c r="Z74" s="168"/>
      <c r="AA74" s="168"/>
      <c r="AB74" s="168"/>
      <c r="AC74" s="168"/>
      <c r="AD74" s="168"/>
      <c r="AE74" s="168"/>
      <c r="AF74" s="171"/>
      <c r="AG74" s="168"/>
      <c r="AH74" s="15"/>
    </row>
    <row r="75" spans="1:35" x14ac:dyDescent="0.25">
      <c r="A75" s="98" t="str">
        <f t="shared" si="4"/>
        <v>LLC_BI__Spread_Statement_Type__cLLC_BI__Group_Columns__c</v>
      </c>
      <c r="B75" s="99" t="str">
        <f t="shared" si="5"/>
        <v>Boolean (True/False)</v>
      </c>
      <c r="C75" s="162">
        <v>17</v>
      </c>
      <c r="D75" s="163"/>
      <c r="E75" s="136" t="s">
        <v>945</v>
      </c>
      <c r="F75" s="139" t="s">
        <v>899</v>
      </c>
      <c r="G75" s="164" t="s">
        <v>97</v>
      </c>
      <c r="H75" s="165" t="s">
        <v>96</v>
      </c>
      <c r="I75" s="166" t="s">
        <v>698</v>
      </c>
      <c r="J75" s="137" t="s">
        <v>697</v>
      </c>
      <c r="K75" s="167" t="str">
        <f t="shared" si="3"/>
        <v>LLC_BI__Spread_Statement_Type__c.LLC_BI__Group_Columns__c</v>
      </c>
      <c r="L75" s="168" t="s">
        <v>980</v>
      </c>
      <c r="M75" s="137" t="s">
        <v>927</v>
      </c>
      <c r="N75" s="169" t="s">
        <v>928</v>
      </c>
      <c r="O75" s="164"/>
      <c r="P75" s="168"/>
      <c r="Q75" s="168"/>
      <c r="R75" s="168"/>
      <c r="S75" s="168"/>
      <c r="T75" s="108" t="s">
        <v>903</v>
      </c>
      <c r="U75" s="168"/>
      <c r="V75" s="170" t="s">
        <v>904</v>
      </c>
      <c r="W75" s="168"/>
      <c r="X75" s="168"/>
      <c r="Y75" s="108" t="s">
        <v>904</v>
      </c>
      <c r="Z75" s="168"/>
      <c r="AA75" s="168"/>
      <c r="AB75" s="168"/>
      <c r="AC75" s="168"/>
      <c r="AD75" s="168"/>
      <c r="AE75" s="168"/>
      <c r="AF75" s="171"/>
      <c r="AG75" s="168"/>
      <c r="AH75" s="15"/>
    </row>
    <row r="76" spans="1:35" x14ac:dyDescent="0.25">
      <c r="A76" s="98" t="str">
        <f t="shared" si="4"/>
        <v>LLC_BI__Spread_Statement_Type__cId</v>
      </c>
      <c r="B76" s="99">
        <f t="shared" si="5"/>
        <v>18</v>
      </c>
      <c r="C76" s="192">
        <v>18</v>
      </c>
      <c r="D76" s="163" t="s">
        <v>905</v>
      </c>
      <c r="E76" s="138" t="s">
        <v>945</v>
      </c>
      <c r="F76" s="136" t="s">
        <v>945</v>
      </c>
      <c r="G76" s="193" t="s">
        <v>97</v>
      </c>
      <c r="H76" s="165" t="s">
        <v>96</v>
      </c>
      <c r="I76" s="184" t="s">
        <v>143</v>
      </c>
      <c r="J76" s="165" t="s">
        <v>143</v>
      </c>
      <c r="K76" s="167" t="str">
        <f t="shared" si="3"/>
        <v>LLC_BI__Spread_Statement_Type__c.Id</v>
      </c>
      <c r="L76" s="187" t="s">
        <v>143</v>
      </c>
      <c r="M76" s="187" t="s">
        <v>143</v>
      </c>
      <c r="N76" s="185">
        <v>18</v>
      </c>
      <c r="O76" s="186"/>
      <c r="P76" s="187" t="s">
        <v>981</v>
      </c>
      <c r="Q76" s="187" t="s">
        <v>981</v>
      </c>
      <c r="R76" s="187" t="s">
        <v>915</v>
      </c>
      <c r="S76" s="168" t="s">
        <v>981</v>
      </c>
      <c r="T76" s="108" t="s">
        <v>903</v>
      </c>
      <c r="U76" s="168"/>
      <c r="V76" s="170" t="s">
        <v>904</v>
      </c>
      <c r="W76" s="168"/>
      <c r="X76" s="168"/>
      <c r="Y76" s="108" t="s">
        <v>904</v>
      </c>
      <c r="Z76" s="168"/>
      <c r="AA76" s="168"/>
      <c r="AB76" s="168"/>
      <c r="AC76" s="168"/>
      <c r="AD76" s="168"/>
      <c r="AE76" s="168"/>
      <c r="AF76" s="171"/>
      <c r="AG76" s="168"/>
      <c r="AH76" s="15"/>
    </row>
    <row r="77" spans="1:35" hidden="1" x14ac:dyDescent="0.25">
      <c r="A77" s="98" t="str">
        <f t="shared" si="4"/>
        <v>LLC_BI__Spread_Statement_Type__cLLC_BI__Is_Balance_Sheet__c</v>
      </c>
      <c r="B77" s="99" t="str">
        <f t="shared" si="5"/>
        <v/>
      </c>
      <c r="C77" s="173">
        <v>19</v>
      </c>
      <c r="D77" s="194" t="s">
        <v>944</v>
      </c>
      <c r="E77" s="143" t="s">
        <v>945</v>
      </c>
      <c r="F77" s="144" t="s">
        <v>899</v>
      </c>
      <c r="G77" s="175" t="s">
        <v>97</v>
      </c>
      <c r="H77" s="195" t="s">
        <v>96</v>
      </c>
      <c r="I77" s="177" t="s">
        <v>706</v>
      </c>
      <c r="J77" s="146" t="s">
        <v>705</v>
      </c>
      <c r="K77" s="178" t="str">
        <f t="shared" si="3"/>
        <v>LLC_BI__Spread_Statement_Type__c.LLC_BI__Is_Balance_Sheet__c</v>
      </c>
      <c r="L77" s="174" t="s">
        <v>950</v>
      </c>
      <c r="M77" s="146" t="s">
        <v>978</v>
      </c>
      <c r="N77" s="179"/>
      <c r="O77" s="175"/>
      <c r="P77" s="174"/>
      <c r="Q77" s="174"/>
      <c r="R77" s="174"/>
      <c r="S77" s="174"/>
      <c r="T77" s="180" t="s">
        <v>903</v>
      </c>
      <c r="U77" s="174"/>
      <c r="V77" s="181" t="s">
        <v>904</v>
      </c>
      <c r="W77" s="174"/>
      <c r="X77" s="174"/>
      <c r="Y77" s="180" t="s">
        <v>904</v>
      </c>
      <c r="Z77" s="174"/>
      <c r="AA77" s="174"/>
      <c r="AB77" s="174"/>
      <c r="AC77" s="174"/>
      <c r="AD77" s="174"/>
      <c r="AE77" s="174"/>
      <c r="AF77" s="182"/>
      <c r="AG77" s="174"/>
      <c r="AH77" s="15" t="s">
        <v>903</v>
      </c>
    </row>
    <row r="78" spans="1:35" hidden="1" x14ac:dyDescent="0.25">
      <c r="A78" s="98" t="str">
        <f t="shared" si="4"/>
        <v>LLC_BI__Spread_Statement_Type__cLLC_BI__Is_Budget__c</v>
      </c>
      <c r="B78" s="99" t="str">
        <f t="shared" si="5"/>
        <v/>
      </c>
      <c r="C78" s="191">
        <v>20</v>
      </c>
      <c r="D78" s="194" t="s">
        <v>944</v>
      </c>
      <c r="E78" s="143" t="s">
        <v>945</v>
      </c>
      <c r="F78" s="144" t="s">
        <v>899</v>
      </c>
      <c r="G78" s="175" t="s">
        <v>97</v>
      </c>
      <c r="H78" s="195" t="s">
        <v>96</v>
      </c>
      <c r="I78" s="177" t="s">
        <v>710</v>
      </c>
      <c r="J78" s="146" t="s">
        <v>709</v>
      </c>
      <c r="K78" s="178" t="str">
        <f t="shared" si="3"/>
        <v>LLC_BI__Spread_Statement_Type__c.LLC_BI__Is_Budget__c</v>
      </c>
      <c r="L78" s="174" t="s">
        <v>950</v>
      </c>
      <c r="M78" s="146" t="s">
        <v>978</v>
      </c>
      <c r="N78" s="179"/>
      <c r="O78" s="175"/>
      <c r="P78" s="174"/>
      <c r="Q78" s="174"/>
      <c r="R78" s="174"/>
      <c r="S78" s="174"/>
      <c r="T78" s="180" t="s">
        <v>903</v>
      </c>
      <c r="U78" s="174"/>
      <c r="V78" s="181" t="s">
        <v>904</v>
      </c>
      <c r="W78" s="174"/>
      <c r="X78" s="174"/>
      <c r="Y78" s="180" t="s">
        <v>904</v>
      </c>
      <c r="Z78" s="174"/>
      <c r="AA78" s="174"/>
      <c r="AB78" s="174"/>
      <c r="AC78" s="174"/>
      <c r="AD78" s="174"/>
      <c r="AE78" s="174"/>
      <c r="AF78" s="182"/>
      <c r="AG78" s="174"/>
      <c r="AH78" s="15" t="s">
        <v>903</v>
      </c>
    </row>
    <row r="79" spans="1:35" hidden="1" x14ac:dyDescent="0.25">
      <c r="A79" s="98" t="str">
        <f t="shared" si="4"/>
        <v>LLC_BI__Spread_Statement_Type__cLLC_BI__Is_Global_Analysis__c</v>
      </c>
      <c r="B79" s="99" t="str">
        <f t="shared" si="5"/>
        <v/>
      </c>
      <c r="C79" s="173">
        <v>21</v>
      </c>
      <c r="D79" s="194" t="s">
        <v>944</v>
      </c>
      <c r="E79" s="143" t="s">
        <v>945</v>
      </c>
      <c r="F79" s="144" t="s">
        <v>899</v>
      </c>
      <c r="G79" s="175" t="s">
        <v>97</v>
      </c>
      <c r="H79" s="195" t="s">
        <v>96</v>
      </c>
      <c r="I79" s="177" t="s">
        <v>771</v>
      </c>
      <c r="J79" s="146" t="s">
        <v>770</v>
      </c>
      <c r="K79" s="178" t="str">
        <f t="shared" si="3"/>
        <v>LLC_BI__Spread_Statement_Type__c.LLC_BI__Is_Global_Analysis__c</v>
      </c>
      <c r="L79" s="174" t="s">
        <v>950</v>
      </c>
      <c r="M79" s="146" t="s">
        <v>982</v>
      </c>
      <c r="N79" s="179"/>
      <c r="O79" s="175"/>
      <c r="P79" s="174"/>
      <c r="Q79" s="174"/>
      <c r="R79" s="174"/>
      <c r="S79" s="174"/>
      <c r="T79" s="180" t="s">
        <v>903</v>
      </c>
      <c r="U79" s="174"/>
      <c r="V79" s="181" t="s">
        <v>904</v>
      </c>
      <c r="W79" s="174"/>
      <c r="X79" s="174"/>
      <c r="Y79" s="180" t="s">
        <v>904</v>
      </c>
      <c r="Z79" s="174"/>
      <c r="AA79" s="174"/>
      <c r="AB79" s="174"/>
      <c r="AC79" s="174"/>
      <c r="AD79" s="174"/>
      <c r="AE79" s="174"/>
      <c r="AF79" s="182"/>
      <c r="AG79" s="174"/>
      <c r="AH79" s="15" t="s">
        <v>903</v>
      </c>
    </row>
    <row r="80" spans="1:35" ht="25.5" hidden="1" x14ac:dyDescent="0.25">
      <c r="A80" s="98" t="str">
        <f t="shared" si="4"/>
        <v>LLC_BI__Spread_Statement_Type__cLLC_BI__Is_Income_Statement__c</v>
      </c>
      <c r="B80" s="99" t="str">
        <f t="shared" si="5"/>
        <v/>
      </c>
      <c r="C80" s="191">
        <v>22</v>
      </c>
      <c r="D80" s="194" t="s">
        <v>944</v>
      </c>
      <c r="E80" s="143" t="s">
        <v>945</v>
      </c>
      <c r="F80" s="144" t="s">
        <v>899</v>
      </c>
      <c r="G80" s="175" t="s">
        <v>97</v>
      </c>
      <c r="H80" s="195" t="s">
        <v>96</v>
      </c>
      <c r="I80" s="177" t="s">
        <v>718</v>
      </c>
      <c r="J80" s="146" t="s">
        <v>717</v>
      </c>
      <c r="K80" s="178" t="str">
        <f t="shared" si="3"/>
        <v>LLC_BI__Spread_Statement_Type__c.LLC_BI__Is_Income_Statement__c</v>
      </c>
      <c r="L80" s="174" t="s">
        <v>950</v>
      </c>
      <c r="M80" s="146" t="s">
        <v>978</v>
      </c>
      <c r="N80" s="179"/>
      <c r="O80" s="175"/>
      <c r="P80" s="174"/>
      <c r="Q80" s="174"/>
      <c r="R80" s="174"/>
      <c r="S80" s="174"/>
      <c r="T80" s="180" t="s">
        <v>903</v>
      </c>
      <c r="U80" s="174"/>
      <c r="V80" s="181" t="s">
        <v>904</v>
      </c>
      <c r="W80" s="174"/>
      <c r="X80" s="174"/>
      <c r="Y80" s="180" t="s">
        <v>904</v>
      </c>
      <c r="Z80" s="174"/>
      <c r="AA80" s="174"/>
      <c r="AB80" s="174"/>
      <c r="AC80" s="174"/>
      <c r="AD80" s="174"/>
      <c r="AE80" s="174"/>
      <c r="AF80" s="182"/>
      <c r="AG80" s="174"/>
      <c r="AH80" s="15" t="s">
        <v>903</v>
      </c>
    </row>
    <row r="81" spans="1:38" x14ac:dyDescent="0.25">
      <c r="A81" s="98" t="str">
        <f t="shared" si="4"/>
        <v>LLC_BI__Spread_Statement_Type__cLLC_BI__Is_Multi_Currency__c</v>
      </c>
      <c r="B81" s="99" t="str">
        <f t="shared" si="5"/>
        <v>Boolean (True/False)</v>
      </c>
      <c r="C81" s="196">
        <v>23</v>
      </c>
      <c r="D81" s="163"/>
      <c r="E81" s="138" t="s">
        <v>945</v>
      </c>
      <c r="F81" s="139" t="s">
        <v>899</v>
      </c>
      <c r="G81" s="197" t="s">
        <v>97</v>
      </c>
      <c r="H81" s="165" t="s">
        <v>96</v>
      </c>
      <c r="I81" s="166" t="s">
        <v>805</v>
      </c>
      <c r="J81" s="137" t="s">
        <v>804</v>
      </c>
      <c r="K81" s="167" t="str">
        <f t="shared" si="3"/>
        <v>LLC_BI__Spread_Statement_Type__c.LLC_BI__Is_Multi_Currency__c</v>
      </c>
      <c r="L81" s="168" t="s">
        <v>983</v>
      </c>
      <c r="M81" s="137" t="s">
        <v>927</v>
      </c>
      <c r="N81" s="169" t="s">
        <v>928</v>
      </c>
      <c r="O81" s="164"/>
      <c r="P81" s="168"/>
      <c r="Q81" s="168"/>
      <c r="R81" s="168"/>
      <c r="S81" s="168"/>
      <c r="T81" s="108" t="s">
        <v>903</v>
      </c>
      <c r="U81" s="168"/>
      <c r="V81" s="170" t="s">
        <v>904</v>
      </c>
      <c r="W81" s="168"/>
      <c r="X81" s="168"/>
      <c r="Y81" s="108" t="s">
        <v>904</v>
      </c>
      <c r="Z81" s="168"/>
      <c r="AA81" s="168"/>
      <c r="AB81" s="168"/>
      <c r="AC81" s="168"/>
      <c r="AD81" s="168"/>
      <c r="AE81" s="168"/>
      <c r="AF81" s="171"/>
      <c r="AG81" s="168"/>
      <c r="AH81" s="15"/>
      <c r="AI81" s="15"/>
      <c r="AJ81" s="62"/>
      <c r="AK81" s="15"/>
    </row>
    <row r="82" spans="1:38" ht="30" x14ac:dyDescent="0.25">
      <c r="A82" s="98" t="str">
        <f t="shared" si="4"/>
        <v>LLC_BI__Spread_Statement_Type__cLLC_BI__Is_Personal_Financial_Statement__c</v>
      </c>
      <c r="B82" s="99" t="str">
        <f t="shared" si="5"/>
        <v>18, 0</v>
      </c>
      <c r="C82" s="172">
        <v>24</v>
      </c>
      <c r="D82" s="163" t="s">
        <v>944</v>
      </c>
      <c r="E82" s="138" t="s">
        <v>945</v>
      </c>
      <c r="F82" s="139" t="s">
        <v>899</v>
      </c>
      <c r="G82" s="164" t="s">
        <v>97</v>
      </c>
      <c r="H82" s="165" t="s">
        <v>96</v>
      </c>
      <c r="I82" s="166" t="s">
        <v>722</v>
      </c>
      <c r="J82" s="137" t="s">
        <v>721</v>
      </c>
      <c r="K82" s="167" t="str">
        <f t="shared" si="3"/>
        <v>LLC_BI__Spread_Statement_Type__c.LLC_BI__Is_Personal_Financial_Statement__c</v>
      </c>
      <c r="L82" s="168" t="s">
        <v>984</v>
      </c>
      <c r="M82" s="137" t="s">
        <v>978</v>
      </c>
      <c r="N82" s="183">
        <v>18</v>
      </c>
      <c r="O82" s="164">
        <v>0</v>
      </c>
      <c r="P82" s="168"/>
      <c r="Q82" s="168"/>
      <c r="R82" s="168"/>
      <c r="S82" s="168"/>
      <c r="T82" s="108" t="s">
        <v>903</v>
      </c>
      <c r="U82" s="168"/>
      <c r="V82" s="170" t="s">
        <v>904</v>
      </c>
      <c r="W82" s="168"/>
      <c r="X82" s="168"/>
      <c r="Y82" s="108" t="s">
        <v>904</v>
      </c>
      <c r="Z82" s="168"/>
      <c r="AA82" s="168"/>
      <c r="AB82" s="168"/>
      <c r="AC82" s="168"/>
      <c r="AD82" s="168"/>
      <c r="AE82" s="168"/>
      <c r="AF82" s="171"/>
      <c r="AG82" s="168"/>
      <c r="AH82" s="15"/>
      <c r="AI82" s="15"/>
      <c r="AJ82" s="15"/>
      <c r="AK82" s="15"/>
    </row>
    <row r="83" spans="1:38" hidden="1" x14ac:dyDescent="0.25">
      <c r="A83" s="98" t="str">
        <f t="shared" si="4"/>
        <v>LLC_BI__Spread_Statement_Type__cLLC_BI__Is_Ratios__c</v>
      </c>
      <c r="B83" s="99" t="str">
        <f t="shared" si="5"/>
        <v/>
      </c>
      <c r="C83" s="173">
        <v>25</v>
      </c>
      <c r="D83" s="174" t="s">
        <v>944</v>
      </c>
      <c r="E83" s="143" t="s">
        <v>945</v>
      </c>
      <c r="F83" s="144" t="s">
        <v>899</v>
      </c>
      <c r="G83" s="175" t="s">
        <v>97</v>
      </c>
      <c r="H83" s="176" t="s">
        <v>96</v>
      </c>
      <c r="I83" s="177" t="s">
        <v>726</v>
      </c>
      <c r="J83" s="146" t="s">
        <v>725</v>
      </c>
      <c r="K83" s="178" t="str">
        <f t="shared" si="3"/>
        <v>LLC_BI__Spread_Statement_Type__c.LLC_BI__Is_Ratios__c</v>
      </c>
      <c r="L83" s="174" t="s">
        <v>950</v>
      </c>
      <c r="M83" s="146" t="s">
        <v>978</v>
      </c>
      <c r="N83" s="179"/>
      <c r="O83" s="175"/>
      <c r="P83" s="174"/>
      <c r="Q83" s="174"/>
      <c r="R83" s="174"/>
      <c r="S83" s="174"/>
      <c r="T83" s="180" t="s">
        <v>903</v>
      </c>
      <c r="U83" s="174"/>
      <c r="V83" s="181" t="s">
        <v>904</v>
      </c>
      <c r="W83" s="174"/>
      <c r="X83" s="174"/>
      <c r="Y83" s="180" t="s">
        <v>904</v>
      </c>
      <c r="Z83" s="174"/>
      <c r="AA83" s="174"/>
      <c r="AB83" s="174"/>
      <c r="AC83" s="174"/>
      <c r="AD83" s="174"/>
      <c r="AE83" s="174"/>
      <c r="AF83" s="182"/>
      <c r="AG83" s="174"/>
      <c r="AH83" s="15" t="s">
        <v>903</v>
      </c>
      <c r="AI83" s="15"/>
      <c r="AJ83" s="15"/>
      <c r="AK83" s="15"/>
    </row>
    <row r="84" spans="1:38" x14ac:dyDescent="0.25">
      <c r="A84" s="98" t="str">
        <f t="shared" si="4"/>
        <v>LLC_BI__Spread_Statement_Type__cLLC_BI__Is_Template__c</v>
      </c>
      <c r="B84" s="99" t="str">
        <f t="shared" si="5"/>
        <v>Boolean (True/False)</v>
      </c>
      <c r="C84" s="172">
        <v>26</v>
      </c>
      <c r="D84" s="163"/>
      <c r="E84" s="138" t="s">
        <v>945</v>
      </c>
      <c r="F84" s="139" t="s">
        <v>899</v>
      </c>
      <c r="G84" s="164" t="s">
        <v>97</v>
      </c>
      <c r="H84" s="165" t="s">
        <v>96</v>
      </c>
      <c r="I84" s="166" t="s">
        <v>246</v>
      </c>
      <c r="J84" s="137" t="s">
        <v>245</v>
      </c>
      <c r="K84" s="167" t="str">
        <f t="shared" si="3"/>
        <v>LLC_BI__Spread_Statement_Type__c.LLC_BI__Is_Template__c</v>
      </c>
      <c r="L84" s="168" t="s">
        <v>985</v>
      </c>
      <c r="M84" s="137" t="s">
        <v>927</v>
      </c>
      <c r="N84" s="169" t="s">
        <v>928</v>
      </c>
      <c r="O84" s="164"/>
      <c r="P84" s="168"/>
      <c r="Q84" s="168"/>
      <c r="R84" s="168"/>
      <c r="S84" s="168"/>
      <c r="T84" s="108" t="s">
        <v>903</v>
      </c>
      <c r="U84" s="168"/>
      <c r="V84" s="170" t="s">
        <v>904</v>
      </c>
      <c r="W84" s="168"/>
      <c r="X84" s="168"/>
      <c r="Y84" s="108" t="s">
        <v>904</v>
      </c>
      <c r="Z84" s="168"/>
      <c r="AA84" s="168"/>
      <c r="AB84" s="168"/>
      <c r="AC84" s="168"/>
      <c r="AD84" s="168"/>
      <c r="AE84" s="168"/>
      <c r="AF84" s="171"/>
      <c r="AG84" s="168"/>
      <c r="AH84" s="15"/>
      <c r="AI84" s="15"/>
      <c r="AJ84" s="15"/>
      <c r="AK84" s="15"/>
    </row>
    <row r="85" spans="1:38" ht="25.5" hidden="1" x14ac:dyDescent="0.25">
      <c r="A85" s="98" t="str">
        <f t="shared" si="4"/>
        <v>LLC_BI__Spread_Statement_Type__cLLC_BI__Is_Traditional_Cash_Flow__c</v>
      </c>
      <c r="B85" s="99" t="str">
        <f t="shared" si="5"/>
        <v/>
      </c>
      <c r="C85" s="173">
        <v>27</v>
      </c>
      <c r="D85" s="174" t="s">
        <v>944</v>
      </c>
      <c r="E85" s="143" t="s">
        <v>945</v>
      </c>
      <c r="F85" s="144" t="s">
        <v>899</v>
      </c>
      <c r="G85" s="175" t="s">
        <v>97</v>
      </c>
      <c r="H85" s="176" t="s">
        <v>96</v>
      </c>
      <c r="I85" s="177" t="s">
        <v>731</v>
      </c>
      <c r="J85" s="146" t="s">
        <v>730</v>
      </c>
      <c r="K85" s="178" t="str">
        <f t="shared" si="3"/>
        <v>LLC_BI__Spread_Statement_Type__c.LLC_BI__Is_Traditional_Cash_Flow__c</v>
      </c>
      <c r="L85" s="174" t="s">
        <v>950</v>
      </c>
      <c r="M85" s="146" t="s">
        <v>978</v>
      </c>
      <c r="N85" s="179"/>
      <c r="O85" s="175"/>
      <c r="P85" s="174"/>
      <c r="Q85" s="174"/>
      <c r="R85" s="174"/>
      <c r="S85" s="174"/>
      <c r="T85" s="180" t="s">
        <v>903</v>
      </c>
      <c r="U85" s="174"/>
      <c r="V85" s="181" t="s">
        <v>904</v>
      </c>
      <c r="W85" s="174"/>
      <c r="X85" s="174"/>
      <c r="Y85" s="180" t="s">
        <v>904</v>
      </c>
      <c r="Z85" s="174"/>
      <c r="AA85" s="174"/>
      <c r="AB85" s="174"/>
      <c r="AC85" s="174"/>
      <c r="AD85" s="174"/>
      <c r="AE85" s="174"/>
      <c r="AF85" s="182"/>
      <c r="AG85" s="174"/>
      <c r="AH85" s="15" t="s">
        <v>903</v>
      </c>
      <c r="AI85" s="15"/>
      <c r="AJ85" s="15"/>
      <c r="AK85" s="15"/>
    </row>
    <row r="86" spans="1:38" hidden="1" x14ac:dyDescent="0.25">
      <c r="A86" s="98" t="str">
        <f t="shared" si="4"/>
        <v>LLC_BI__Spread_Statement_Type__cLLC_BI__Is_UCA_Cash_Flow__c</v>
      </c>
      <c r="B86" s="99" t="str">
        <f t="shared" si="5"/>
        <v/>
      </c>
      <c r="C86" s="173">
        <v>28</v>
      </c>
      <c r="D86" s="174" t="s">
        <v>944</v>
      </c>
      <c r="E86" s="143" t="s">
        <v>945</v>
      </c>
      <c r="F86" s="144" t="s">
        <v>899</v>
      </c>
      <c r="G86" s="175" t="s">
        <v>97</v>
      </c>
      <c r="H86" s="176" t="s">
        <v>96</v>
      </c>
      <c r="I86" s="177" t="s">
        <v>735</v>
      </c>
      <c r="J86" s="146" t="s">
        <v>734</v>
      </c>
      <c r="K86" s="178" t="str">
        <f t="shared" si="3"/>
        <v>LLC_BI__Spread_Statement_Type__c.LLC_BI__Is_UCA_Cash_Flow__c</v>
      </c>
      <c r="L86" s="174" t="s">
        <v>950</v>
      </c>
      <c r="M86" s="146" t="s">
        <v>978</v>
      </c>
      <c r="N86" s="179"/>
      <c r="O86" s="175"/>
      <c r="P86" s="174"/>
      <c r="Q86" s="174"/>
      <c r="R86" s="174"/>
      <c r="S86" s="174"/>
      <c r="T86" s="180" t="s">
        <v>903</v>
      </c>
      <c r="U86" s="174"/>
      <c r="V86" s="181" t="s">
        <v>904</v>
      </c>
      <c r="W86" s="174"/>
      <c r="X86" s="174"/>
      <c r="Y86" s="180" t="s">
        <v>904</v>
      </c>
      <c r="Z86" s="174"/>
      <c r="AA86" s="174"/>
      <c r="AB86" s="174"/>
      <c r="AC86" s="174"/>
      <c r="AD86" s="174"/>
      <c r="AE86" s="174"/>
      <c r="AF86" s="182"/>
      <c r="AG86" s="174"/>
      <c r="AH86" s="15" t="s">
        <v>903</v>
      </c>
      <c r="AI86" s="15"/>
      <c r="AJ86" s="15"/>
      <c r="AK86" s="15"/>
    </row>
    <row r="87" spans="1:38" x14ac:dyDescent="0.25">
      <c r="A87" s="98" t="str">
        <f t="shared" si="4"/>
        <v>LLC_BI__Spread_Statement_Type__cLastModifiedById</v>
      </c>
      <c r="B87" s="99">
        <f t="shared" si="5"/>
        <v>18</v>
      </c>
      <c r="C87" s="172">
        <v>29</v>
      </c>
      <c r="D87" s="163" t="s">
        <v>905</v>
      </c>
      <c r="E87" s="138" t="s">
        <v>945</v>
      </c>
      <c r="F87" s="136" t="s">
        <v>945</v>
      </c>
      <c r="G87" s="164" t="s">
        <v>97</v>
      </c>
      <c r="H87" s="165" t="s">
        <v>96</v>
      </c>
      <c r="I87" s="184" t="s">
        <v>916</v>
      </c>
      <c r="J87" s="168" t="s">
        <v>175</v>
      </c>
      <c r="K87" s="168" t="str">
        <f t="shared" si="3"/>
        <v>LLC_BI__Spread_Statement_Type__c.LastModifiedById</v>
      </c>
      <c r="L87" s="168" t="s">
        <v>917</v>
      </c>
      <c r="M87" s="168" t="s">
        <v>908</v>
      </c>
      <c r="N87" s="185">
        <v>18</v>
      </c>
      <c r="O87" s="186"/>
      <c r="P87" s="187"/>
      <c r="Q87" s="187"/>
      <c r="R87" s="187"/>
      <c r="S87" s="188"/>
      <c r="T87" s="108" t="s">
        <v>903</v>
      </c>
      <c r="U87" s="188"/>
      <c r="V87" s="170" t="s">
        <v>904</v>
      </c>
      <c r="W87" s="188"/>
      <c r="X87" s="188"/>
      <c r="Y87" s="108" t="s">
        <v>904</v>
      </c>
      <c r="Z87" s="188"/>
      <c r="AA87" s="188"/>
      <c r="AB87" s="188"/>
      <c r="AC87" s="188"/>
      <c r="AD87" s="188"/>
      <c r="AE87" s="188"/>
      <c r="AF87" s="189"/>
      <c r="AG87" s="188"/>
      <c r="AH87" s="15"/>
      <c r="AI87" s="15"/>
      <c r="AJ87" s="15"/>
      <c r="AK87" s="15"/>
    </row>
    <row r="88" spans="1:38" x14ac:dyDescent="0.25">
      <c r="A88" s="98" t="str">
        <f t="shared" si="4"/>
        <v>LLC_BI__Spread_Statement_Type__cLastModifiedDate</v>
      </c>
      <c r="B88" s="99" t="str">
        <f t="shared" si="5"/>
        <v/>
      </c>
      <c r="C88" s="162">
        <v>30</v>
      </c>
      <c r="D88" s="163" t="s">
        <v>905</v>
      </c>
      <c r="E88" s="138" t="s">
        <v>945</v>
      </c>
      <c r="F88" s="136" t="s">
        <v>945</v>
      </c>
      <c r="G88" s="164" t="s">
        <v>97</v>
      </c>
      <c r="H88" s="165" t="s">
        <v>96</v>
      </c>
      <c r="I88" s="184" t="s">
        <v>173</v>
      </c>
      <c r="J88" s="168" t="s">
        <v>172</v>
      </c>
      <c r="K88" s="168" t="str">
        <f t="shared" si="3"/>
        <v>LLC_BI__Spread_Statement_Type__c.LastModifiedDate</v>
      </c>
      <c r="L88" s="168" t="s">
        <v>918</v>
      </c>
      <c r="M88" s="168" t="s">
        <v>910</v>
      </c>
      <c r="N88" s="185"/>
      <c r="O88" s="186"/>
      <c r="P88" s="187"/>
      <c r="Q88" s="187"/>
      <c r="R88" s="187"/>
      <c r="S88" s="188"/>
      <c r="T88" s="108" t="s">
        <v>903</v>
      </c>
      <c r="U88" s="188"/>
      <c r="V88" s="170" t="s">
        <v>904</v>
      </c>
      <c r="W88" s="188"/>
      <c r="X88" s="188"/>
      <c r="Y88" s="108" t="s">
        <v>904</v>
      </c>
      <c r="Z88" s="188"/>
      <c r="AA88" s="188"/>
      <c r="AB88" s="188"/>
      <c r="AC88" s="188"/>
      <c r="AD88" s="188"/>
      <c r="AE88" s="188"/>
      <c r="AF88" s="189"/>
      <c r="AG88" s="188"/>
      <c r="AH88" s="15"/>
      <c r="AI88" s="15"/>
      <c r="AJ88" s="15"/>
      <c r="AK88" s="15"/>
    </row>
    <row r="89" spans="1:38" ht="45" x14ac:dyDescent="0.25">
      <c r="A89" s="98" t="str">
        <f t="shared" si="4"/>
        <v>LLC_BI__Spread_Statement_Type__cLLC_BI__lookupKey__c</v>
      </c>
      <c r="B89" s="99">
        <f t="shared" si="5"/>
        <v>255</v>
      </c>
      <c r="C89" s="172">
        <v>31</v>
      </c>
      <c r="D89" s="163"/>
      <c r="E89" s="138" t="s">
        <v>945</v>
      </c>
      <c r="F89" s="101" t="s">
        <v>899</v>
      </c>
      <c r="G89" s="164" t="s">
        <v>97</v>
      </c>
      <c r="H89" s="165" t="s">
        <v>96</v>
      </c>
      <c r="I89" s="166" t="s">
        <v>193</v>
      </c>
      <c r="J89" s="137" t="s">
        <v>192</v>
      </c>
      <c r="K89" s="167" t="str">
        <f t="shared" si="3"/>
        <v>LLC_BI__Spread_Statement_Type__c.LLC_BI__lookupKey__c</v>
      </c>
      <c r="L89" s="168" t="s">
        <v>958</v>
      </c>
      <c r="M89" s="137" t="s">
        <v>931</v>
      </c>
      <c r="N89" s="183">
        <v>255</v>
      </c>
      <c r="O89" s="164"/>
      <c r="P89" s="168"/>
      <c r="Q89" s="168"/>
      <c r="R89" s="168"/>
      <c r="S89" s="168"/>
      <c r="T89" s="108" t="s">
        <v>903</v>
      </c>
      <c r="U89" s="168"/>
      <c r="V89" s="170" t="s">
        <v>904</v>
      </c>
      <c r="W89" s="168"/>
      <c r="X89" s="168"/>
      <c r="Y89" s="108" t="s">
        <v>904</v>
      </c>
      <c r="Z89" s="168"/>
      <c r="AA89" s="168"/>
      <c r="AB89" s="168"/>
      <c r="AC89" s="168"/>
      <c r="AD89" s="168"/>
      <c r="AE89" s="168"/>
      <c r="AF89" s="171"/>
      <c r="AG89" s="168"/>
      <c r="AH89" s="15"/>
      <c r="AI89" s="15"/>
      <c r="AJ89" s="15"/>
      <c r="AK89" s="15"/>
    </row>
    <row r="90" spans="1:38" x14ac:dyDescent="0.25">
      <c r="A90" s="98" t="str">
        <f t="shared" si="4"/>
        <v>LLC_BI__Spread_Statement_Type__cOwnerId</v>
      </c>
      <c r="B90" s="99">
        <f t="shared" si="5"/>
        <v>18</v>
      </c>
      <c r="C90" s="162">
        <v>32</v>
      </c>
      <c r="D90" s="163"/>
      <c r="E90" s="138" t="s">
        <v>945</v>
      </c>
      <c r="F90" s="139" t="s">
        <v>899</v>
      </c>
      <c r="G90" s="164" t="s">
        <v>97</v>
      </c>
      <c r="H90" s="165" t="s">
        <v>96</v>
      </c>
      <c r="I90" s="166" t="s">
        <v>934</v>
      </c>
      <c r="J90" s="137" t="s">
        <v>148</v>
      </c>
      <c r="K90" s="167" t="str">
        <f t="shared" si="3"/>
        <v>LLC_BI__Spread_Statement_Type__c.OwnerId</v>
      </c>
      <c r="L90" s="168" t="s">
        <v>961</v>
      </c>
      <c r="M90" s="137" t="s">
        <v>936</v>
      </c>
      <c r="N90" s="183">
        <v>18</v>
      </c>
      <c r="O90" s="164"/>
      <c r="P90" s="168"/>
      <c r="Q90" s="168"/>
      <c r="R90" s="168"/>
      <c r="S90" s="168"/>
      <c r="T90" s="108" t="s">
        <v>903</v>
      </c>
      <c r="U90" s="168"/>
      <c r="V90" s="170" t="s">
        <v>904</v>
      </c>
      <c r="W90" s="168"/>
      <c r="X90" s="168"/>
      <c r="Y90" s="108" t="s">
        <v>904</v>
      </c>
      <c r="Z90" s="168"/>
      <c r="AA90" s="168"/>
      <c r="AB90" s="168"/>
      <c r="AC90" s="168"/>
      <c r="AD90" s="168"/>
      <c r="AE90" s="168"/>
      <c r="AF90" s="171"/>
      <c r="AG90" s="168"/>
      <c r="AH90" s="15"/>
      <c r="AI90" s="15"/>
      <c r="AJ90" s="15"/>
      <c r="AK90" s="15"/>
    </row>
    <row r="91" spans="1:38" hidden="1" x14ac:dyDescent="0.25">
      <c r="A91" s="98" t="str">
        <f t="shared" si="4"/>
        <v>LLC_BI__Spread_Statement_Type__cLLC_BI__Product__c</v>
      </c>
      <c r="B91" s="99" t="str">
        <f t="shared" si="5"/>
        <v/>
      </c>
      <c r="C91" s="191">
        <v>33</v>
      </c>
      <c r="D91" s="174"/>
      <c r="E91" s="198" t="s">
        <v>945</v>
      </c>
      <c r="F91" s="158" t="s">
        <v>899</v>
      </c>
      <c r="G91" s="175" t="s">
        <v>97</v>
      </c>
      <c r="H91" s="176" t="s">
        <v>96</v>
      </c>
      <c r="I91" s="177" t="s">
        <v>747</v>
      </c>
      <c r="J91" s="146" t="s">
        <v>746</v>
      </c>
      <c r="K91" s="178" t="str">
        <f t="shared" si="3"/>
        <v>LLC_BI__Spread_Statement_Type__c.LLC_BI__Product__c</v>
      </c>
      <c r="L91" s="174" t="s">
        <v>950</v>
      </c>
      <c r="M91" s="146" t="s">
        <v>986</v>
      </c>
      <c r="N91" s="179"/>
      <c r="O91" s="175"/>
      <c r="P91" s="174"/>
      <c r="Q91" s="174"/>
      <c r="R91" s="174"/>
      <c r="S91" s="174"/>
      <c r="T91" s="180" t="s">
        <v>903</v>
      </c>
      <c r="U91" s="174"/>
      <c r="V91" s="181" t="s">
        <v>904</v>
      </c>
      <c r="W91" s="174"/>
      <c r="X91" s="174"/>
      <c r="Y91" s="180" t="s">
        <v>904</v>
      </c>
      <c r="Z91" s="174"/>
      <c r="AA91" s="174"/>
      <c r="AB91" s="174"/>
      <c r="AC91" s="174"/>
      <c r="AD91" s="174"/>
      <c r="AE91" s="174"/>
      <c r="AF91" s="182"/>
      <c r="AG91" s="174"/>
      <c r="AH91" s="15" t="s">
        <v>903</v>
      </c>
      <c r="AI91" s="15"/>
      <c r="AJ91" s="15"/>
      <c r="AK91" s="15"/>
    </row>
    <row r="92" spans="1:38" hidden="1" x14ac:dyDescent="0.25">
      <c r="A92" s="98" t="str">
        <f t="shared" si="4"/>
        <v>LLC_BI__Spread_Statement_Type__cLLC_BI__Product_Line__c</v>
      </c>
      <c r="B92" s="99" t="str">
        <f t="shared" si="5"/>
        <v/>
      </c>
      <c r="C92" s="173">
        <v>34</v>
      </c>
      <c r="D92" s="174"/>
      <c r="E92" s="143" t="s">
        <v>945</v>
      </c>
      <c r="F92" s="144" t="s">
        <v>899</v>
      </c>
      <c r="G92" s="175" t="s">
        <v>97</v>
      </c>
      <c r="H92" s="176" t="s">
        <v>96</v>
      </c>
      <c r="I92" s="177" t="s">
        <v>739</v>
      </c>
      <c r="J92" s="146" t="s">
        <v>738</v>
      </c>
      <c r="K92" s="178" t="str">
        <f t="shared" si="3"/>
        <v>LLC_BI__Spread_Statement_Type__c.LLC_BI__Product_Line__c</v>
      </c>
      <c r="L92" s="174" t="s">
        <v>950</v>
      </c>
      <c r="M92" s="146" t="s">
        <v>987</v>
      </c>
      <c r="N92" s="179"/>
      <c r="O92" s="175"/>
      <c r="P92" s="174"/>
      <c r="Q92" s="174"/>
      <c r="R92" s="174"/>
      <c r="S92" s="174"/>
      <c r="T92" s="180" t="s">
        <v>903</v>
      </c>
      <c r="U92" s="174"/>
      <c r="V92" s="181" t="s">
        <v>904</v>
      </c>
      <c r="W92" s="174"/>
      <c r="X92" s="174"/>
      <c r="Y92" s="180" t="s">
        <v>904</v>
      </c>
      <c r="Z92" s="174"/>
      <c r="AA92" s="174"/>
      <c r="AB92" s="174"/>
      <c r="AC92" s="174"/>
      <c r="AD92" s="174"/>
      <c r="AE92" s="174"/>
      <c r="AF92" s="182"/>
      <c r="AG92" s="174"/>
      <c r="AH92" s="15" t="s">
        <v>903</v>
      </c>
      <c r="AI92" s="15"/>
      <c r="AJ92" s="15"/>
      <c r="AK92" s="15"/>
    </row>
    <row r="93" spans="1:38" ht="16.5" hidden="1" customHeight="1" x14ac:dyDescent="0.25">
      <c r="A93" s="98" t="str">
        <f t="shared" si="4"/>
        <v>LLC_BI__Spread_Statement_Type__cLLC_BI__Product_Type__c</v>
      </c>
      <c r="B93" s="99" t="str">
        <f t="shared" si="5"/>
        <v/>
      </c>
      <c r="C93" s="191">
        <v>35</v>
      </c>
      <c r="D93" s="174"/>
      <c r="E93" s="143" t="s">
        <v>945</v>
      </c>
      <c r="F93" s="158" t="s">
        <v>899</v>
      </c>
      <c r="G93" s="175" t="s">
        <v>97</v>
      </c>
      <c r="H93" s="176" t="s">
        <v>96</v>
      </c>
      <c r="I93" s="177" t="s">
        <v>743</v>
      </c>
      <c r="J93" s="146" t="s">
        <v>742</v>
      </c>
      <c r="K93" s="178" t="str">
        <f t="shared" si="3"/>
        <v>LLC_BI__Spread_Statement_Type__c.LLC_BI__Product_Type__c</v>
      </c>
      <c r="L93" s="174" t="s">
        <v>950</v>
      </c>
      <c r="M93" s="146" t="s">
        <v>988</v>
      </c>
      <c r="N93" s="179"/>
      <c r="O93" s="175"/>
      <c r="P93" s="174"/>
      <c r="Q93" s="174"/>
      <c r="R93" s="174"/>
      <c r="S93" s="174"/>
      <c r="T93" s="180" t="s">
        <v>903</v>
      </c>
      <c r="U93" s="174"/>
      <c r="V93" s="181" t="s">
        <v>904</v>
      </c>
      <c r="W93" s="174"/>
      <c r="X93" s="174"/>
      <c r="Y93" s="180" t="s">
        <v>904</v>
      </c>
      <c r="Z93" s="174"/>
      <c r="AA93" s="174"/>
      <c r="AB93" s="174"/>
      <c r="AC93" s="174"/>
      <c r="AD93" s="174"/>
      <c r="AE93" s="174"/>
      <c r="AF93" s="182"/>
      <c r="AG93" s="174"/>
      <c r="AH93" s="15" t="s">
        <v>903</v>
      </c>
      <c r="AI93" s="15"/>
      <c r="AJ93" s="15"/>
      <c r="AK93" s="15"/>
      <c r="AL93" s="15"/>
    </row>
    <row r="94" spans="1:38" ht="16.5" customHeight="1" x14ac:dyDescent="0.25">
      <c r="A94" s="98" t="str">
        <f t="shared" si="4"/>
        <v>LLC_BI__Spread_Statement_Type__cLLC_BI__Sort_Order__c</v>
      </c>
      <c r="B94" s="99" t="str">
        <f t="shared" si="5"/>
        <v>18, 0</v>
      </c>
      <c r="C94" s="162">
        <v>36</v>
      </c>
      <c r="D94" s="163" t="s">
        <v>944</v>
      </c>
      <c r="E94" s="138" t="s">
        <v>945</v>
      </c>
      <c r="F94" s="139" t="s">
        <v>899</v>
      </c>
      <c r="G94" s="164" t="s">
        <v>97</v>
      </c>
      <c r="H94" s="165" t="s">
        <v>96</v>
      </c>
      <c r="I94" s="166" t="s">
        <v>781</v>
      </c>
      <c r="J94" s="137" t="s">
        <v>780</v>
      </c>
      <c r="K94" s="167" t="str">
        <f t="shared" si="3"/>
        <v>LLC_BI__Spread_Statement_Type__c.LLC_BI__Sort_Order__c</v>
      </c>
      <c r="L94" s="168" t="s">
        <v>989</v>
      </c>
      <c r="M94" s="137" t="s">
        <v>990</v>
      </c>
      <c r="N94" s="183">
        <v>18</v>
      </c>
      <c r="O94" s="164">
        <v>0</v>
      </c>
      <c r="P94" s="168"/>
      <c r="Q94" s="168"/>
      <c r="R94" s="168"/>
      <c r="S94" s="168"/>
      <c r="T94" s="108" t="s">
        <v>903</v>
      </c>
      <c r="U94" s="168"/>
      <c r="V94" s="170" t="s">
        <v>904</v>
      </c>
      <c r="W94" s="168"/>
      <c r="X94" s="168"/>
      <c r="Y94" s="108" t="s">
        <v>904</v>
      </c>
      <c r="Z94" s="168"/>
      <c r="AA94" s="168"/>
      <c r="AB94" s="168"/>
      <c r="AC94" s="168"/>
      <c r="AD94" s="168"/>
      <c r="AE94" s="168"/>
      <c r="AF94" s="171"/>
      <c r="AG94" s="168"/>
      <c r="AH94" s="15"/>
      <c r="AI94" s="15"/>
      <c r="AJ94" s="15"/>
      <c r="AK94" s="15"/>
      <c r="AL94" s="15"/>
    </row>
    <row r="95" spans="1:38" ht="16.5" customHeight="1" x14ac:dyDescent="0.25">
      <c r="A95" s="98" t="str">
        <f t="shared" si="4"/>
        <v>LLC_BI__Spread_Statement_Type__cLLC_BI__Source_Statement__c</v>
      </c>
      <c r="B95" s="99">
        <f t="shared" si="5"/>
        <v>18</v>
      </c>
      <c r="C95" s="172">
        <v>37</v>
      </c>
      <c r="D95" s="163" t="s">
        <v>944</v>
      </c>
      <c r="E95" s="138" t="s">
        <v>945</v>
      </c>
      <c r="F95" s="101" t="s">
        <v>899</v>
      </c>
      <c r="G95" s="164" t="s">
        <v>97</v>
      </c>
      <c r="H95" s="165" t="s">
        <v>96</v>
      </c>
      <c r="I95" s="166" t="s">
        <v>802</v>
      </c>
      <c r="J95" s="137" t="s">
        <v>801</v>
      </c>
      <c r="K95" s="167" t="str">
        <f t="shared" si="3"/>
        <v>LLC_BI__Spread_Statement_Type__c.LLC_BI__Source_Statement__c</v>
      </c>
      <c r="L95" s="168" t="s">
        <v>991</v>
      </c>
      <c r="M95" s="137" t="s">
        <v>992</v>
      </c>
      <c r="N95" s="183">
        <v>18</v>
      </c>
      <c r="O95" s="164"/>
      <c r="P95" s="168"/>
      <c r="Q95" s="168"/>
      <c r="R95" s="168"/>
      <c r="S95" s="168"/>
      <c r="T95" s="108" t="s">
        <v>903</v>
      </c>
      <c r="U95" s="168"/>
      <c r="V95" s="170" t="s">
        <v>904</v>
      </c>
      <c r="W95" s="168"/>
      <c r="X95" s="168"/>
      <c r="Y95" s="108" t="s">
        <v>904</v>
      </c>
      <c r="Z95" s="168"/>
      <c r="AA95" s="168"/>
      <c r="AB95" s="168"/>
      <c r="AC95" s="168"/>
      <c r="AD95" s="168"/>
      <c r="AE95" s="168"/>
      <c r="AF95" s="171"/>
      <c r="AG95" s="168"/>
      <c r="AH95" s="15"/>
      <c r="AI95" s="15"/>
      <c r="AJ95" s="15"/>
      <c r="AK95" s="15"/>
      <c r="AL95" s="15"/>
    </row>
    <row r="96" spans="1:38" ht="16.5" hidden="1" customHeight="1" x14ac:dyDescent="0.25">
      <c r="A96" s="98" t="str">
        <f t="shared" si="4"/>
        <v>LLC_BI__Spread_Statement_Type__cLLC_BI__Spread_Statement_Total_Group__c</v>
      </c>
      <c r="B96" s="99" t="str">
        <f t="shared" si="5"/>
        <v/>
      </c>
      <c r="C96" s="173">
        <v>38</v>
      </c>
      <c r="D96" s="174"/>
      <c r="E96" s="143" t="s">
        <v>945</v>
      </c>
      <c r="F96" s="144" t="s">
        <v>899</v>
      </c>
      <c r="G96" s="175" t="s">
        <v>97</v>
      </c>
      <c r="H96" s="176" t="s">
        <v>96</v>
      </c>
      <c r="I96" s="177" t="s">
        <v>100</v>
      </c>
      <c r="J96" s="146" t="s">
        <v>335</v>
      </c>
      <c r="K96" s="178" t="str">
        <f t="shared" si="3"/>
        <v>LLC_BI__Spread_Statement_Type__c.LLC_BI__Spread_Statement_Total_Group__c</v>
      </c>
      <c r="L96" s="174" t="s">
        <v>950</v>
      </c>
      <c r="M96" s="146" t="s">
        <v>973</v>
      </c>
      <c r="N96" s="179"/>
      <c r="O96" s="175"/>
      <c r="P96" s="174"/>
      <c r="Q96" s="174"/>
      <c r="R96" s="174"/>
      <c r="S96" s="174"/>
      <c r="T96" s="180" t="s">
        <v>903</v>
      </c>
      <c r="U96" s="174"/>
      <c r="V96" s="181" t="s">
        <v>904</v>
      </c>
      <c r="W96" s="174"/>
      <c r="X96" s="174"/>
      <c r="Y96" s="180" t="s">
        <v>904</v>
      </c>
      <c r="Z96" s="174"/>
      <c r="AA96" s="174"/>
      <c r="AB96" s="174"/>
      <c r="AC96" s="174"/>
      <c r="AD96" s="174"/>
      <c r="AE96" s="174"/>
      <c r="AF96" s="182"/>
      <c r="AG96" s="174"/>
      <c r="AH96" s="15" t="s">
        <v>903</v>
      </c>
      <c r="AI96" s="15"/>
      <c r="AJ96" s="15"/>
      <c r="AK96" s="15"/>
      <c r="AL96" s="15"/>
    </row>
    <row r="97" spans="1:38" ht="16.5" customHeight="1" x14ac:dyDescent="0.25">
      <c r="A97" s="98" t="str">
        <f t="shared" si="4"/>
        <v>LLC_BI__Spread_Statement_Type__cName</v>
      </c>
      <c r="B97" s="99">
        <f t="shared" si="5"/>
        <v>80</v>
      </c>
      <c r="C97" s="172">
        <v>39</v>
      </c>
      <c r="D97" s="163" t="s">
        <v>905</v>
      </c>
      <c r="E97" s="138" t="s">
        <v>945</v>
      </c>
      <c r="F97" s="101" t="s">
        <v>899</v>
      </c>
      <c r="G97" s="164" t="s">
        <v>97</v>
      </c>
      <c r="H97" s="165" t="s">
        <v>96</v>
      </c>
      <c r="I97" s="166" t="s">
        <v>661</v>
      </c>
      <c r="J97" s="137" t="s">
        <v>28</v>
      </c>
      <c r="K97" s="167" t="str">
        <f t="shared" si="3"/>
        <v>LLC_BI__Spread_Statement_Type__c.Name</v>
      </c>
      <c r="L97" s="168"/>
      <c r="M97" s="137" t="s">
        <v>993</v>
      </c>
      <c r="N97" s="183">
        <v>80</v>
      </c>
      <c r="O97" s="164"/>
      <c r="P97" s="168"/>
      <c r="Q97" s="168"/>
      <c r="R97" s="168"/>
      <c r="S97" s="168"/>
      <c r="T97" s="108" t="s">
        <v>903</v>
      </c>
      <c r="U97" s="168"/>
      <c r="V97" s="170" t="s">
        <v>904</v>
      </c>
      <c r="W97" s="168"/>
      <c r="X97" s="168"/>
      <c r="Y97" s="108" t="s">
        <v>904</v>
      </c>
      <c r="Z97" s="168"/>
      <c r="AA97" s="168"/>
      <c r="AB97" s="168"/>
      <c r="AC97" s="168"/>
      <c r="AD97" s="168"/>
      <c r="AE97" s="168"/>
      <c r="AF97" s="171"/>
      <c r="AG97" s="168"/>
      <c r="AH97" s="15"/>
      <c r="AI97" s="15"/>
      <c r="AJ97" s="15"/>
      <c r="AK97" s="15"/>
      <c r="AL97" s="15"/>
    </row>
    <row r="98" spans="1:38" ht="15" hidden="1" customHeight="1" x14ac:dyDescent="0.25">
      <c r="A98" s="98" t="str">
        <f t="shared" si="4"/>
        <v>LLC_BI__Spread_Statement_Type__cLLC_BI__Start_Date__c</v>
      </c>
      <c r="B98" s="99" t="str">
        <f t="shared" si="5"/>
        <v/>
      </c>
      <c r="C98" s="173">
        <v>40</v>
      </c>
      <c r="D98" s="174"/>
      <c r="E98" s="143" t="s">
        <v>945</v>
      </c>
      <c r="F98" s="144" t="s">
        <v>899</v>
      </c>
      <c r="G98" s="175" t="s">
        <v>97</v>
      </c>
      <c r="H98" s="176" t="s">
        <v>96</v>
      </c>
      <c r="I98" s="177" t="s">
        <v>756</v>
      </c>
      <c r="J98" s="146" t="s">
        <v>755</v>
      </c>
      <c r="K98" s="178" t="str">
        <f t="shared" si="3"/>
        <v>LLC_BI__Spread_Statement_Type__c.LLC_BI__Start_Date__c</v>
      </c>
      <c r="L98" s="174" t="s">
        <v>950</v>
      </c>
      <c r="M98" s="146" t="s">
        <v>27</v>
      </c>
      <c r="N98" s="179"/>
      <c r="O98" s="175"/>
      <c r="P98" s="174"/>
      <c r="Q98" s="174"/>
      <c r="R98" s="174"/>
      <c r="S98" s="174"/>
      <c r="T98" s="180" t="s">
        <v>903</v>
      </c>
      <c r="U98" s="174"/>
      <c r="V98" s="181" t="s">
        <v>904</v>
      </c>
      <c r="W98" s="174"/>
      <c r="X98" s="174"/>
      <c r="Y98" s="180" t="s">
        <v>904</v>
      </c>
      <c r="Z98" s="174"/>
      <c r="AA98" s="174"/>
      <c r="AB98" s="174"/>
      <c r="AC98" s="174"/>
      <c r="AD98" s="174"/>
      <c r="AE98" s="174"/>
      <c r="AF98" s="182"/>
      <c r="AG98" s="174"/>
      <c r="AH98" s="15" t="s">
        <v>903</v>
      </c>
      <c r="AI98" s="15"/>
      <c r="AJ98" s="15"/>
      <c r="AK98" s="15"/>
      <c r="AL98" s="15"/>
    </row>
    <row r="99" spans="1:38" hidden="1" x14ac:dyDescent="0.25">
      <c r="A99" s="98" t="str">
        <f t="shared" si="4"/>
        <v>LLC_BI__Spread_Statement_Type__cLLC_BI__Start_Date_Quarter__c</v>
      </c>
      <c r="B99" s="99" t="str">
        <f t="shared" si="5"/>
        <v/>
      </c>
      <c r="C99" s="191">
        <v>41</v>
      </c>
      <c r="D99" s="174" t="s">
        <v>944</v>
      </c>
      <c r="E99" s="143" t="s">
        <v>945</v>
      </c>
      <c r="F99" s="158" t="s">
        <v>899</v>
      </c>
      <c r="G99" s="175" t="s">
        <v>97</v>
      </c>
      <c r="H99" s="176" t="s">
        <v>96</v>
      </c>
      <c r="I99" s="177" t="s">
        <v>752</v>
      </c>
      <c r="J99" s="146" t="s">
        <v>751</v>
      </c>
      <c r="K99" s="178" t="str">
        <f t="shared" si="3"/>
        <v>LLC_BI__Spread_Statement_Type__c.LLC_BI__Start_Date_Quarter__c</v>
      </c>
      <c r="L99" s="174" t="s">
        <v>950</v>
      </c>
      <c r="M99" s="146" t="s">
        <v>978</v>
      </c>
      <c r="N99" s="179"/>
      <c r="O99" s="175"/>
      <c r="P99" s="174"/>
      <c r="Q99" s="174"/>
      <c r="R99" s="174"/>
      <c r="S99" s="174"/>
      <c r="T99" s="180" t="s">
        <v>903</v>
      </c>
      <c r="U99" s="174"/>
      <c r="V99" s="181" t="s">
        <v>904</v>
      </c>
      <c r="W99" s="174"/>
      <c r="X99" s="174"/>
      <c r="Y99" s="180" t="s">
        <v>904</v>
      </c>
      <c r="Z99" s="174"/>
      <c r="AA99" s="174"/>
      <c r="AB99" s="174"/>
      <c r="AC99" s="174"/>
      <c r="AD99" s="174"/>
      <c r="AE99" s="174"/>
      <c r="AF99" s="182"/>
      <c r="AG99" s="174"/>
      <c r="AH99" s="15" t="s">
        <v>903</v>
      </c>
      <c r="AI99" s="116"/>
      <c r="AJ99" s="116"/>
      <c r="AK99" s="116"/>
      <c r="AL99" s="15"/>
    </row>
    <row r="100" spans="1:38" ht="14.25" customHeight="1" x14ac:dyDescent="0.25">
      <c r="A100" s="98" t="str">
        <f t="shared" si="4"/>
        <v>LLC_BI__Spread_Statement_Type__cLLC_BI__Static_Periods__c</v>
      </c>
      <c r="B100" s="99" t="str">
        <f t="shared" si="5"/>
        <v>Boolean (True/False)</v>
      </c>
      <c r="C100" s="162">
        <v>42</v>
      </c>
      <c r="D100" s="163"/>
      <c r="E100" s="138" t="s">
        <v>945</v>
      </c>
      <c r="F100" s="101" t="s">
        <v>899</v>
      </c>
      <c r="G100" s="164" t="s">
        <v>97</v>
      </c>
      <c r="H100" s="165" t="s">
        <v>96</v>
      </c>
      <c r="I100" s="166" t="s">
        <v>759</v>
      </c>
      <c r="J100" s="137" t="s">
        <v>758</v>
      </c>
      <c r="K100" s="167" t="str">
        <f t="shared" si="3"/>
        <v>LLC_BI__Spread_Statement_Type__c.LLC_BI__Static_Periods__c</v>
      </c>
      <c r="L100" s="168" t="s">
        <v>994</v>
      </c>
      <c r="M100" s="137" t="s">
        <v>927</v>
      </c>
      <c r="N100" s="169" t="s">
        <v>928</v>
      </c>
      <c r="O100" s="164"/>
      <c r="P100" s="168"/>
      <c r="Q100" s="168"/>
      <c r="R100" s="168"/>
      <c r="S100" s="168"/>
      <c r="T100" s="108" t="s">
        <v>903</v>
      </c>
      <c r="U100" s="168"/>
      <c r="V100" s="170" t="s">
        <v>904</v>
      </c>
      <c r="W100" s="168"/>
      <c r="X100" s="168"/>
      <c r="Y100" s="108" t="s">
        <v>904</v>
      </c>
      <c r="Z100" s="168"/>
      <c r="AA100" s="168"/>
      <c r="AB100" s="168"/>
      <c r="AC100" s="168"/>
      <c r="AD100" s="168"/>
      <c r="AE100" s="168"/>
      <c r="AF100" s="171"/>
      <c r="AG100" s="168"/>
      <c r="AH100" s="15"/>
      <c r="AI100" s="15"/>
      <c r="AJ100" s="15"/>
      <c r="AK100" s="15"/>
      <c r="AL100" s="15"/>
    </row>
    <row r="101" spans="1:38" ht="15" customHeight="1" x14ac:dyDescent="0.25">
      <c r="A101" s="98" t="str">
        <f t="shared" si="4"/>
        <v>LLC_BI__Spread_Statement_Type__cLLC_BI__Supports_Common_Sizing__c</v>
      </c>
      <c r="B101" s="99">
        <f t="shared" si="5"/>
        <v>4</v>
      </c>
      <c r="C101" s="172">
        <v>43</v>
      </c>
      <c r="D101" s="163" t="s">
        <v>944</v>
      </c>
      <c r="E101" s="138" t="s">
        <v>945</v>
      </c>
      <c r="F101" s="139" t="s">
        <v>899</v>
      </c>
      <c r="G101" s="164" t="s">
        <v>97</v>
      </c>
      <c r="H101" s="165" t="s">
        <v>96</v>
      </c>
      <c r="I101" s="166" t="s">
        <v>787</v>
      </c>
      <c r="J101" s="137" t="s">
        <v>786</v>
      </c>
      <c r="K101" s="167" t="str">
        <f t="shared" si="3"/>
        <v>LLC_BI__Spread_Statement_Type__c.LLC_BI__Supports_Common_Sizing__c</v>
      </c>
      <c r="L101" s="168" t="s">
        <v>995</v>
      </c>
      <c r="M101" s="137" t="s">
        <v>982</v>
      </c>
      <c r="N101" s="183">
        <v>4</v>
      </c>
      <c r="O101" s="164"/>
      <c r="P101" s="168"/>
      <c r="Q101" s="168"/>
      <c r="R101" s="168"/>
      <c r="S101" s="168"/>
      <c r="T101" s="108" t="s">
        <v>903</v>
      </c>
      <c r="U101" s="168"/>
      <c r="V101" s="170" t="s">
        <v>904</v>
      </c>
      <c r="W101" s="168"/>
      <c r="X101" s="168"/>
      <c r="Y101" s="108" t="s">
        <v>904</v>
      </c>
      <c r="Z101" s="168"/>
      <c r="AA101" s="168"/>
      <c r="AB101" s="168"/>
      <c r="AC101" s="168"/>
      <c r="AD101" s="168"/>
      <c r="AE101" s="168"/>
      <c r="AF101" s="171"/>
      <c r="AG101" s="168"/>
      <c r="AH101" s="125"/>
      <c r="AI101" s="125"/>
      <c r="AJ101" s="125"/>
      <c r="AK101" s="125"/>
      <c r="AL101" s="15"/>
    </row>
    <row r="102" spans="1:38" ht="49.5" customHeight="1" x14ac:dyDescent="0.25">
      <c r="A102" s="98" t="str">
        <f t="shared" si="4"/>
        <v>LLC_BI__Spread_Statement_Type__cLLC_BI__Supports_Trend__c</v>
      </c>
      <c r="B102" s="99">
        <f t="shared" si="5"/>
        <v>4</v>
      </c>
      <c r="C102" s="162">
        <v>44</v>
      </c>
      <c r="D102" s="163" t="s">
        <v>944</v>
      </c>
      <c r="E102" s="138" t="s">
        <v>945</v>
      </c>
      <c r="F102" s="139" t="s">
        <v>899</v>
      </c>
      <c r="G102" s="164" t="s">
        <v>97</v>
      </c>
      <c r="H102" s="165" t="s">
        <v>96</v>
      </c>
      <c r="I102" s="166" t="s">
        <v>795</v>
      </c>
      <c r="J102" s="137" t="s">
        <v>794</v>
      </c>
      <c r="K102" s="167" t="str">
        <f t="shared" si="3"/>
        <v>LLC_BI__Spread_Statement_Type__c.LLC_BI__Supports_Trend__c</v>
      </c>
      <c r="L102" s="168" t="s">
        <v>996</v>
      </c>
      <c r="M102" s="137" t="s">
        <v>982</v>
      </c>
      <c r="N102" s="183">
        <v>4</v>
      </c>
      <c r="O102" s="164"/>
      <c r="P102" s="168"/>
      <c r="Q102" s="168"/>
      <c r="R102" s="168"/>
      <c r="S102" s="168"/>
      <c r="T102" s="108" t="s">
        <v>903</v>
      </c>
      <c r="U102" s="168"/>
      <c r="V102" s="170" t="s">
        <v>904</v>
      </c>
      <c r="W102" s="168"/>
      <c r="X102" s="168"/>
      <c r="Y102" s="108" t="s">
        <v>904</v>
      </c>
      <c r="Z102" s="168"/>
      <c r="AA102" s="168"/>
      <c r="AB102" s="168"/>
      <c r="AC102" s="168"/>
      <c r="AD102" s="168"/>
      <c r="AE102" s="168"/>
      <c r="AF102" s="171"/>
      <c r="AG102" s="168"/>
      <c r="AH102" s="15"/>
      <c r="AI102" s="15"/>
      <c r="AJ102" s="15"/>
      <c r="AK102" s="15"/>
      <c r="AL102" s="116"/>
    </row>
    <row r="103" spans="1:38" ht="15" customHeight="1" x14ac:dyDescent="0.25">
      <c r="A103" s="98" t="str">
        <f t="shared" si="4"/>
        <v>LLC_BI__Spread_Statement_Type__cLLC_BI__Total_Hide_Currency_Symbol__c</v>
      </c>
      <c r="B103" s="99" t="str">
        <f t="shared" si="5"/>
        <v>Boolean (True/False)</v>
      </c>
      <c r="C103" s="162">
        <v>45</v>
      </c>
      <c r="D103" s="163" t="s">
        <v>944</v>
      </c>
      <c r="E103" s="138" t="s">
        <v>945</v>
      </c>
      <c r="F103" s="101" t="s">
        <v>899</v>
      </c>
      <c r="G103" s="164" t="s">
        <v>97</v>
      </c>
      <c r="H103" s="165" t="s">
        <v>96</v>
      </c>
      <c r="I103" s="166" t="s">
        <v>762</v>
      </c>
      <c r="J103" s="137" t="s">
        <v>761</v>
      </c>
      <c r="K103" s="167" t="str">
        <f t="shared" si="3"/>
        <v>LLC_BI__Spread_Statement_Type__c.LLC_BI__Total_Hide_Currency_Symbol__c</v>
      </c>
      <c r="L103" s="168" t="s">
        <v>997</v>
      </c>
      <c r="M103" s="137" t="s">
        <v>927</v>
      </c>
      <c r="N103" s="169" t="s">
        <v>928</v>
      </c>
      <c r="O103" s="164"/>
      <c r="P103" s="168"/>
      <c r="Q103" s="168"/>
      <c r="R103" s="168"/>
      <c r="S103" s="168"/>
      <c r="T103" s="108" t="s">
        <v>903</v>
      </c>
      <c r="U103" s="168"/>
      <c r="V103" s="170" t="s">
        <v>904</v>
      </c>
      <c r="W103" s="168"/>
      <c r="X103" s="168"/>
      <c r="Y103" s="108" t="s">
        <v>904</v>
      </c>
      <c r="Z103" s="168"/>
      <c r="AA103" s="168"/>
      <c r="AB103" s="168"/>
      <c r="AC103" s="168"/>
      <c r="AD103" s="168"/>
      <c r="AE103" s="168"/>
      <c r="AF103" s="171"/>
      <c r="AG103" s="168"/>
      <c r="AH103" s="15"/>
      <c r="AI103" s="15"/>
      <c r="AJ103" s="15"/>
      <c r="AK103" s="15"/>
      <c r="AL103" s="15"/>
    </row>
    <row r="104" spans="1:38" ht="15" customHeight="1" x14ac:dyDescent="0.25">
      <c r="A104" s="98" t="str">
        <f t="shared" si="4"/>
        <v>LLC_BI__Spread_Statement_Type__cLLC_BI__Total_Row_Name__c</v>
      </c>
      <c r="B104" s="99">
        <f t="shared" si="5"/>
        <v>255</v>
      </c>
      <c r="C104" s="172">
        <v>46</v>
      </c>
      <c r="D104" s="163"/>
      <c r="E104" s="138" t="s">
        <v>945</v>
      </c>
      <c r="F104" s="139" t="s">
        <v>899</v>
      </c>
      <c r="G104" s="164" t="s">
        <v>97</v>
      </c>
      <c r="H104" s="165" t="s">
        <v>96</v>
      </c>
      <c r="I104" s="166" t="s">
        <v>766</v>
      </c>
      <c r="J104" s="137" t="s">
        <v>765</v>
      </c>
      <c r="K104" s="167" t="str">
        <f t="shared" si="3"/>
        <v>LLC_BI__Spread_Statement_Type__c.LLC_BI__Total_Row_Name__c</v>
      </c>
      <c r="L104" s="168" t="s">
        <v>998</v>
      </c>
      <c r="M104" s="137" t="s">
        <v>925</v>
      </c>
      <c r="N104" s="183">
        <v>255</v>
      </c>
      <c r="O104" s="164"/>
      <c r="P104" s="168"/>
      <c r="Q104" s="168"/>
      <c r="R104" s="168"/>
      <c r="S104" s="168"/>
      <c r="T104" s="108" t="s">
        <v>903</v>
      </c>
      <c r="U104" s="168"/>
      <c r="V104" s="170" t="s">
        <v>904</v>
      </c>
      <c r="W104" s="168"/>
      <c r="X104" s="168"/>
      <c r="Y104" s="108" t="s">
        <v>904</v>
      </c>
      <c r="Z104" s="168"/>
      <c r="AA104" s="168"/>
      <c r="AB104" s="168"/>
      <c r="AC104" s="168"/>
      <c r="AD104" s="168"/>
      <c r="AE104" s="168"/>
      <c r="AF104" s="171"/>
      <c r="AG104" s="168"/>
      <c r="AH104" s="15"/>
      <c r="AI104" s="15"/>
      <c r="AJ104" s="15"/>
      <c r="AK104" s="15"/>
      <c r="AL104" s="15"/>
    </row>
    <row r="105" spans="1:38" x14ac:dyDescent="0.25">
      <c r="A105" s="98" t="str">
        <f t="shared" si="4"/>
        <v>LLC_BI__Spread_Statement_Type__cLLC_BI__Type__c</v>
      </c>
      <c r="B105" s="99" t="str">
        <f t="shared" si="5"/>
        <v>See picklist options for lengths</v>
      </c>
      <c r="C105" s="162">
        <v>47</v>
      </c>
      <c r="D105" s="163"/>
      <c r="E105" s="138" t="s">
        <v>945</v>
      </c>
      <c r="F105" s="139" t="s">
        <v>899</v>
      </c>
      <c r="G105" s="164" t="s">
        <v>97</v>
      </c>
      <c r="H105" s="165" t="s">
        <v>96</v>
      </c>
      <c r="I105" s="166" t="s">
        <v>131</v>
      </c>
      <c r="J105" s="137" t="s">
        <v>275</v>
      </c>
      <c r="K105" s="167" t="str">
        <f t="shared" si="3"/>
        <v>LLC_BI__Spread_Statement_Type__c.LLC_BI__Type__c</v>
      </c>
      <c r="L105" s="168" t="s">
        <v>999</v>
      </c>
      <c r="M105" s="137" t="s">
        <v>913</v>
      </c>
      <c r="N105" s="190" t="s">
        <v>914</v>
      </c>
      <c r="O105" s="164"/>
      <c r="P105" s="168"/>
      <c r="Q105" s="168"/>
      <c r="R105" s="168"/>
      <c r="S105" s="168"/>
      <c r="T105" s="108" t="s">
        <v>903</v>
      </c>
      <c r="U105" s="168"/>
      <c r="V105" s="170" t="s">
        <v>904</v>
      </c>
      <c r="W105" s="168"/>
      <c r="X105" s="168"/>
      <c r="Y105" s="108" t="s">
        <v>904</v>
      </c>
      <c r="Z105" s="168"/>
      <c r="AA105" s="168"/>
      <c r="AB105" s="168"/>
      <c r="AC105" s="168"/>
      <c r="AD105" s="168"/>
      <c r="AE105" s="168"/>
      <c r="AF105" s="171"/>
      <c r="AG105" s="168"/>
      <c r="AH105" s="15"/>
      <c r="AI105" s="15"/>
      <c r="AJ105" s="15"/>
      <c r="AK105" s="15"/>
      <c r="AL105" s="15"/>
    </row>
    <row r="106" spans="1:38" ht="26.25" x14ac:dyDescent="0.25">
      <c r="A106" s="98" t="str">
        <f t="shared" si="4"/>
        <v>LLC_BI__Spread_Statement_Record__cLLC_BI__Associated_Parent_Record__c</v>
      </c>
      <c r="B106" s="99">
        <f t="shared" si="5"/>
        <v>18</v>
      </c>
      <c r="C106" s="100">
        <v>1</v>
      </c>
      <c r="D106" s="110"/>
      <c r="E106" s="136" t="s">
        <v>945</v>
      </c>
      <c r="F106" s="101" t="s">
        <v>899</v>
      </c>
      <c r="G106" s="15" t="s">
        <v>91</v>
      </c>
      <c r="H106" s="199" t="s">
        <v>90</v>
      </c>
      <c r="I106" s="200" t="s">
        <v>656</v>
      </c>
      <c r="J106" s="201" t="s">
        <v>655</v>
      </c>
      <c r="K106" s="110" t="str">
        <f t="shared" si="3"/>
        <v>LLC_BI__Spread_Statement_Record__c.LLC_BI__Associated_Parent_Record__c</v>
      </c>
      <c r="L106" s="202" t="s">
        <v>1000</v>
      </c>
      <c r="M106" s="203" t="s">
        <v>971</v>
      </c>
      <c r="N106" s="204">
        <v>18</v>
      </c>
      <c r="O106" s="205"/>
      <c r="P106" s="15"/>
      <c r="Q106" s="206"/>
      <c r="R106" s="206"/>
      <c r="S106" s="206"/>
      <c r="T106" s="108" t="s">
        <v>903</v>
      </c>
      <c r="U106" s="110"/>
      <c r="V106" s="108" t="s">
        <v>904</v>
      </c>
      <c r="W106" s="15"/>
      <c r="X106" s="15"/>
      <c r="Y106" s="108" t="s">
        <v>904</v>
      </c>
      <c r="Z106" s="15"/>
      <c r="AA106" s="15"/>
      <c r="AB106" s="15"/>
      <c r="AC106" s="15"/>
      <c r="AD106" s="15"/>
      <c r="AE106" s="15"/>
      <c r="AF106" s="15"/>
      <c r="AG106" s="15"/>
      <c r="AH106" s="15"/>
      <c r="AI106" s="15"/>
      <c r="AJ106" s="15"/>
      <c r="AK106" s="15"/>
    </row>
    <row r="107" spans="1:38" ht="26.25" x14ac:dyDescent="0.25">
      <c r="A107" s="98" t="str">
        <f t="shared" si="4"/>
        <v>LLC_BI__Spread_Statement_Record__cLLC_BI__Cloned_Source_Row__c</v>
      </c>
      <c r="B107" s="99">
        <f t="shared" si="5"/>
        <v>18</v>
      </c>
      <c r="C107" s="100">
        <v>2</v>
      </c>
      <c r="D107" s="163" t="s">
        <v>944</v>
      </c>
      <c r="E107" s="138" t="s">
        <v>945</v>
      </c>
      <c r="F107" s="139" t="s">
        <v>899</v>
      </c>
      <c r="G107" s="15" t="s">
        <v>91</v>
      </c>
      <c r="H107" s="199" t="s">
        <v>90</v>
      </c>
      <c r="I107" s="200" t="s">
        <v>651</v>
      </c>
      <c r="J107" s="201" t="s">
        <v>650</v>
      </c>
      <c r="K107" s="207" t="str">
        <f t="shared" si="3"/>
        <v>LLC_BI__Spread_Statement_Record__c.LLC_BI__Cloned_Source_Row__c</v>
      </c>
      <c r="L107" s="202" t="s">
        <v>1001</v>
      </c>
      <c r="M107" s="203" t="s">
        <v>971</v>
      </c>
      <c r="N107" s="208">
        <v>18</v>
      </c>
      <c r="O107" s="209"/>
      <c r="P107" s="110"/>
      <c r="Q107" s="206"/>
      <c r="R107" s="206"/>
      <c r="S107" s="206"/>
      <c r="T107" s="108" t="s">
        <v>903</v>
      </c>
      <c r="U107" s="110"/>
      <c r="V107" s="108" t="s">
        <v>904</v>
      </c>
      <c r="W107" s="15"/>
      <c r="X107" s="15"/>
      <c r="Y107" s="108" t="s">
        <v>904</v>
      </c>
      <c r="Z107" s="109"/>
      <c r="AA107" s="15"/>
      <c r="AB107" s="15"/>
      <c r="AC107" s="15"/>
      <c r="AD107" s="15"/>
      <c r="AE107" s="15"/>
      <c r="AF107" s="15"/>
      <c r="AG107" s="15"/>
      <c r="AH107" s="15"/>
      <c r="AI107" s="15"/>
      <c r="AJ107" s="15"/>
      <c r="AK107" s="15"/>
    </row>
    <row r="108" spans="1:38" x14ac:dyDescent="0.25">
      <c r="A108" s="98" t="str">
        <f t="shared" si="4"/>
        <v>LLC_BI__Spread_Statement_Record__cCreatedById</v>
      </c>
      <c r="B108" s="99">
        <f t="shared" si="5"/>
        <v>18</v>
      </c>
      <c r="C108" s="100">
        <v>3</v>
      </c>
      <c r="D108" s="15" t="s">
        <v>905</v>
      </c>
      <c r="E108" s="138" t="s">
        <v>945</v>
      </c>
      <c r="F108" s="136" t="s">
        <v>945</v>
      </c>
      <c r="G108" s="15" t="s">
        <v>91</v>
      </c>
      <c r="H108" s="199" t="s">
        <v>90</v>
      </c>
      <c r="I108" s="200" t="s">
        <v>906</v>
      </c>
      <c r="J108" s="15" t="s">
        <v>168</v>
      </c>
      <c r="K108" s="110" t="str">
        <f t="shared" si="3"/>
        <v>LLC_BI__Spread_Statement_Record__c.CreatedById</v>
      </c>
      <c r="L108" s="202" t="s">
        <v>907</v>
      </c>
      <c r="M108" s="15" t="s">
        <v>908</v>
      </c>
      <c r="N108" s="208">
        <v>18</v>
      </c>
      <c r="O108" s="209"/>
      <c r="P108" s="99"/>
      <c r="Q108" s="206"/>
      <c r="R108" s="206"/>
      <c r="S108" s="206"/>
      <c r="T108" s="108" t="s">
        <v>903</v>
      </c>
      <c r="U108" s="113"/>
      <c r="V108" s="108" t="s">
        <v>904</v>
      </c>
      <c r="W108" s="114"/>
      <c r="X108" s="114"/>
      <c r="Y108" s="108" t="s">
        <v>904</v>
      </c>
      <c r="Z108" s="115"/>
      <c r="AA108" s="114"/>
      <c r="AB108" s="114"/>
      <c r="AC108" s="114"/>
      <c r="AD108" s="114"/>
      <c r="AE108" s="114"/>
      <c r="AF108" s="114"/>
      <c r="AG108" s="114"/>
      <c r="AH108" s="15"/>
      <c r="AI108" s="15"/>
      <c r="AJ108" s="15"/>
      <c r="AK108" s="15"/>
    </row>
    <row r="109" spans="1:38" x14ac:dyDescent="0.25">
      <c r="A109" s="98" t="str">
        <f t="shared" si="4"/>
        <v>LLC_BI__Spread_Statement_Record__cCreatedDate</v>
      </c>
      <c r="B109" s="99" t="str">
        <f t="shared" si="5"/>
        <v/>
      </c>
      <c r="C109" s="100">
        <v>4</v>
      </c>
      <c r="D109" s="15" t="s">
        <v>905</v>
      </c>
      <c r="E109" s="138" t="s">
        <v>945</v>
      </c>
      <c r="F109" s="138" t="s">
        <v>945</v>
      </c>
      <c r="G109" s="15" t="s">
        <v>91</v>
      </c>
      <c r="H109" s="199" t="s">
        <v>90</v>
      </c>
      <c r="I109" s="200" t="s">
        <v>165</v>
      </c>
      <c r="J109" s="15" t="s">
        <v>164</v>
      </c>
      <c r="K109" s="110" t="str">
        <f t="shared" si="3"/>
        <v>LLC_BI__Spread_Statement_Record__c.CreatedDate</v>
      </c>
      <c r="L109" s="210" t="s">
        <v>909</v>
      </c>
      <c r="M109" s="15" t="s">
        <v>910</v>
      </c>
      <c r="N109" s="208"/>
      <c r="O109" s="209"/>
      <c r="P109" s="99"/>
      <c r="Q109" s="206"/>
      <c r="R109" s="206"/>
      <c r="S109" s="206"/>
      <c r="T109" s="108" t="s">
        <v>903</v>
      </c>
      <c r="U109" s="113"/>
      <c r="V109" s="108" t="s">
        <v>904</v>
      </c>
      <c r="W109" s="114"/>
      <c r="X109" s="114"/>
      <c r="Y109" s="108" t="s">
        <v>904</v>
      </c>
      <c r="Z109" s="115"/>
      <c r="AA109" s="114"/>
      <c r="AB109" s="114"/>
      <c r="AC109" s="114"/>
      <c r="AD109" s="114"/>
      <c r="AE109" s="114"/>
      <c r="AF109" s="114"/>
      <c r="AG109" s="114"/>
      <c r="AH109" s="15"/>
      <c r="AI109" s="15"/>
      <c r="AJ109" s="15"/>
      <c r="AK109" s="15"/>
    </row>
    <row r="110" spans="1:38" x14ac:dyDescent="0.25">
      <c r="A110" s="98" t="str">
        <f t="shared" si="4"/>
        <v>LLC_BI__Spread_Statement_Record__cCurrencyIsoCode</v>
      </c>
      <c r="B110" s="99" t="str">
        <f t="shared" si="5"/>
        <v>See picklist options for lengths</v>
      </c>
      <c r="C110" s="100">
        <v>5</v>
      </c>
      <c r="D110" s="116"/>
      <c r="E110" s="138" t="s">
        <v>945</v>
      </c>
      <c r="F110" s="101" t="s">
        <v>899</v>
      </c>
      <c r="G110" s="15" t="s">
        <v>91</v>
      </c>
      <c r="H110" s="199" t="s">
        <v>90</v>
      </c>
      <c r="I110" s="211" t="s">
        <v>911</v>
      </c>
      <c r="J110" s="212" t="s">
        <v>160</v>
      </c>
      <c r="K110" s="213" t="str">
        <f t="shared" si="3"/>
        <v>LLC_BI__Spread_Statement_Record__c.CurrencyIsoCode</v>
      </c>
      <c r="L110" s="70" t="s">
        <v>912</v>
      </c>
      <c r="M110" s="214" t="s">
        <v>913</v>
      </c>
      <c r="N110" s="215" t="s">
        <v>914</v>
      </c>
      <c r="O110" s="209"/>
      <c r="P110" s="99"/>
      <c r="Q110" s="206"/>
      <c r="R110" s="206"/>
      <c r="S110" s="206"/>
      <c r="T110" s="108" t="s">
        <v>903</v>
      </c>
      <c r="U110" s="113"/>
      <c r="V110" s="108" t="s">
        <v>904</v>
      </c>
      <c r="W110" s="114"/>
      <c r="X110" s="114"/>
      <c r="Y110" s="108" t="s">
        <v>904</v>
      </c>
      <c r="Z110" s="115"/>
      <c r="AA110" s="114"/>
      <c r="AB110" s="114"/>
      <c r="AC110" s="114"/>
      <c r="AD110" s="114"/>
      <c r="AE110" s="114"/>
      <c r="AF110" s="114"/>
      <c r="AG110" s="114"/>
      <c r="AH110" s="15"/>
      <c r="AI110" s="15"/>
      <c r="AJ110" s="15"/>
      <c r="AK110" s="15"/>
    </row>
    <row r="111" spans="1:38" x14ac:dyDescent="0.25">
      <c r="A111" s="98" t="str">
        <f t="shared" si="4"/>
        <v>LLC_BI__Spread_Statement_Record__cLLC_BI__Debit__c</v>
      </c>
      <c r="B111" s="99" t="str">
        <f t="shared" si="5"/>
        <v>Boolean (True/False)</v>
      </c>
      <c r="C111" s="100">
        <v>6</v>
      </c>
      <c r="D111" s="116"/>
      <c r="E111" s="138" t="s">
        <v>945</v>
      </c>
      <c r="F111" s="101" t="s">
        <v>899</v>
      </c>
      <c r="G111" s="15" t="s">
        <v>91</v>
      </c>
      <c r="H111" s="199" t="s">
        <v>90</v>
      </c>
      <c r="I111" s="211" t="s">
        <v>495</v>
      </c>
      <c r="J111" s="201" t="s">
        <v>494</v>
      </c>
      <c r="K111" s="202" t="str">
        <f t="shared" si="3"/>
        <v>LLC_BI__Spread_Statement_Record__c.LLC_BI__Debit__c</v>
      </c>
      <c r="L111" s="116" t="s">
        <v>1002</v>
      </c>
      <c r="M111" s="216" t="s">
        <v>927</v>
      </c>
      <c r="N111" s="169" t="s">
        <v>928</v>
      </c>
      <c r="O111" s="209"/>
      <c r="P111" s="110"/>
      <c r="Q111" s="206"/>
      <c r="R111" s="206"/>
      <c r="S111" s="206"/>
      <c r="T111" s="108" t="s">
        <v>903</v>
      </c>
      <c r="U111" s="110"/>
      <c r="V111" s="108" t="s">
        <v>904</v>
      </c>
      <c r="W111" s="15"/>
      <c r="X111" s="15"/>
      <c r="Y111" s="108" t="s">
        <v>904</v>
      </c>
      <c r="Z111" s="109"/>
      <c r="AA111" s="15"/>
      <c r="AB111" s="15"/>
      <c r="AC111" s="15"/>
      <c r="AD111" s="15"/>
      <c r="AE111" s="15"/>
      <c r="AF111" s="15"/>
      <c r="AG111" s="15"/>
      <c r="AH111" s="15"/>
      <c r="AI111" s="15"/>
      <c r="AJ111" s="15"/>
      <c r="AK111" s="15"/>
    </row>
    <row r="112" spans="1:38" x14ac:dyDescent="0.25">
      <c r="A112" s="98" t="str">
        <f t="shared" si="4"/>
        <v>LLC_BI__Spread_Statement_Record__cLLC_BI__Display_Type__c</v>
      </c>
      <c r="B112" s="99" t="str">
        <f t="shared" si="5"/>
        <v>See picklist options for lengths</v>
      </c>
      <c r="C112" s="100">
        <v>7</v>
      </c>
      <c r="D112" s="163" t="s">
        <v>944</v>
      </c>
      <c r="E112" s="138" t="s">
        <v>945</v>
      </c>
      <c r="F112" s="139" t="s">
        <v>899</v>
      </c>
      <c r="G112" s="15" t="s">
        <v>91</v>
      </c>
      <c r="H112" s="199" t="s">
        <v>90</v>
      </c>
      <c r="I112" s="200" t="s">
        <v>638</v>
      </c>
      <c r="J112" s="201" t="s">
        <v>637</v>
      </c>
      <c r="K112" s="213" t="str">
        <f t="shared" si="3"/>
        <v>LLC_BI__Spread_Statement_Record__c.LLC_BI__Display_Type__c</v>
      </c>
      <c r="L112" s="15" t="s">
        <v>1003</v>
      </c>
      <c r="M112" s="217" t="s">
        <v>913</v>
      </c>
      <c r="N112" s="218" t="s">
        <v>914</v>
      </c>
      <c r="O112" s="219"/>
      <c r="P112" s="15"/>
      <c r="Q112" s="206"/>
      <c r="R112" s="206"/>
      <c r="S112" s="206"/>
      <c r="T112" s="108" t="s">
        <v>903</v>
      </c>
      <c r="U112" s="15"/>
      <c r="V112" s="108" t="s">
        <v>904</v>
      </c>
      <c r="W112" s="15"/>
      <c r="X112" s="15"/>
      <c r="Y112" s="108" t="s">
        <v>904</v>
      </c>
      <c r="Z112" s="15"/>
      <c r="AA112" s="15"/>
      <c r="AB112" s="15"/>
      <c r="AC112" s="15"/>
      <c r="AD112" s="15"/>
      <c r="AE112" s="15"/>
      <c r="AF112" s="15"/>
      <c r="AG112" s="15"/>
      <c r="AH112" s="15"/>
      <c r="AI112" s="15"/>
      <c r="AJ112" s="15"/>
      <c r="AK112" s="15"/>
    </row>
    <row r="113" spans="1:37" x14ac:dyDescent="0.25">
      <c r="A113" s="98" t="str">
        <f t="shared" si="4"/>
        <v>LLC_BI__Spread_Statement_Record__cLLC_BI__Formula_Long_Text__c</v>
      </c>
      <c r="B113" s="99">
        <f t="shared" si="5"/>
        <v>32768</v>
      </c>
      <c r="C113" s="100">
        <v>8</v>
      </c>
      <c r="D113" s="15"/>
      <c r="E113" s="138" t="s">
        <v>945</v>
      </c>
      <c r="F113" s="139" t="s">
        <v>899</v>
      </c>
      <c r="G113" s="15" t="s">
        <v>91</v>
      </c>
      <c r="H113" s="220" t="s">
        <v>90</v>
      </c>
      <c r="I113" s="200" t="s">
        <v>579</v>
      </c>
      <c r="J113" s="201" t="s">
        <v>653</v>
      </c>
      <c r="K113" s="202" t="str">
        <f t="shared" ref="K113:K176" si="6">_xlfn.CONCAT(H113,".",J113)</f>
        <v>LLC_BI__Spread_Statement_Record__c.LLC_BI__Formula_Long_Text__c</v>
      </c>
      <c r="L113" s="15" t="s">
        <v>1004</v>
      </c>
      <c r="M113" s="216" t="s">
        <v>1005</v>
      </c>
      <c r="N113" s="204">
        <v>32768</v>
      </c>
      <c r="O113" s="219"/>
      <c r="P113" s="15"/>
      <c r="Q113" s="206"/>
      <c r="R113" s="206"/>
      <c r="S113" s="206"/>
      <c r="T113" s="108" t="s">
        <v>903</v>
      </c>
      <c r="U113" s="15"/>
      <c r="V113" s="108" t="s">
        <v>904</v>
      </c>
      <c r="W113" s="15"/>
      <c r="X113" s="15"/>
      <c r="Y113" s="108" t="s">
        <v>904</v>
      </c>
      <c r="Z113" s="15"/>
      <c r="AA113" s="15"/>
      <c r="AB113" s="15"/>
      <c r="AC113" s="15"/>
      <c r="AD113" s="15"/>
      <c r="AE113" s="15"/>
      <c r="AF113" s="15"/>
      <c r="AG113" s="15"/>
      <c r="AH113" s="15"/>
      <c r="AI113" s="15"/>
      <c r="AJ113" s="15"/>
      <c r="AK113" s="15"/>
    </row>
    <row r="114" spans="1:37" x14ac:dyDescent="0.25">
      <c r="A114" s="98" t="str">
        <f t="shared" si="4"/>
        <v>LLC_BI__Spread_Statement_Record__cLLC_BI__KPI_Type__c</v>
      </c>
      <c r="B114" s="99" t="str">
        <f t="shared" si="5"/>
        <v>See picklist options for lengths</v>
      </c>
      <c r="C114" s="100">
        <v>9</v>
      </c>
      <c r="D114" s="15"/>
      <c r="E114" s="138" t="s">
        <v>945</v>
      </c>
      <c r="F114" s="101" t="s">
        <v>899</v>
      </c>
      <c r="G114" s="15" t="s">
        <v>91</v>
      </c>
      <c r="H114" s="129" t="s">
        <v>90</v>
      </c>
      <c r="I114" s="200" t="s">
        <v>532</v>
      </c>
      <c r="J114" s="201" t="s">
        <v>531</v>
      </c>
      <c r="K114" s="213" t="str">
        <f t="shared" si="6"/>
        <v>LLC_BI__Spread_Statement_Record__c.LLC_BI__KPI_Type__c</v>
      </c>
      <c r="L114" s="15" t="s">
        <v>1006</v>
      </c>
      <c r="M114" s="216" t="s">
        <v>913</v>
      </c>
      <c r="N114" s="190" t="s">
        <v>914</v>
      </c>
      <c r="O114" s="219"/>
      <c r="P114" s="15"/>
      <c r="Q114" s="206"/>
      <c r="R114" s="206"/>
      <c r="S114" s="206"/>
      <c r="T114" s="108" t="s">
        <v>903</v>
      </c>
      <c r="U114" s="15"/>
      <c r="V114" s="108" t="s">
        <v>904</v>
      </c>
      <c r="W114" s="15"/>
      <c r="X114" s="15"/>
      <c r="Y114" s="108" t="s">
        <v>904</v>
      </c>
      <c r="Z114" s="15"/>
      <c r="AA114" s="15"/>
      <c r="AB114" s="15"/>
      <c r="AC114" s="15"/>
      <c r="AD114" s="15"/>
      <c r="AE114" s="15"/>
      <c r="AF114" s="15"/>
      <c r="AG114" s="15"/>
      <c r="AH114" s="15"/>
      <c r="AI114" s="15"/>
      <c r="AJ114" s="15"/>
      <c r="AK114" s="15"/>
    </row>
    <row r="115" spans="1:37" x14ac:dyDescent="0.25">
      <c r="A115" s="98" t="str">
        <f t="shared" si="4"/>
        <v>LLC_BI__Spread_Statement_Record__cId</v>
      </c>
      <c r="B115" s="99">
        <f t="shared" si="5"/>
        <v>18</v>
      </c>
      <c r="C115" s="100">
        <v>10</v>
      </c>
      <c r="D115" s="15" t="s">
        <v>905</v>
      </c>
      <c r="E115" s="138" t="s">
        <v>945</v>
      </c>
      <c r="F115" s="136" t="s">
        <v>945</v>
      </c>
      <c r="G115" s="15" t="s">
        <v>91</v>
      </c>
      <c r="H115" s="220" t="s">
        <v>90</v>
      </c>
      <c r="I115" s="200" t="s">
        <v>143</v>
      </c>
      <c r="J115" s="122" t="s">
        <v>143</v>
      </c>
      <c r="K115" s="140" t="str">
        <f t="shared" si="6"/>
        <v>LLC_BI__Spread_Statement_Record__c.Id</v>
      </c>
      <c r="L115" s="114" t="s">
        <v>143</v>
      </c>
      <c r="M115" s="113" t="s">
        <v>143</v>
      </c>
      <c r="N115" s="221">
        <v>18</v>
      </c>
      <c r="O115" s="219"/>
      <c r="P115" s="206" t="s">
        <v>904</v>
      </c>
      <c r="Q115" s="206" t="s">
        <v>904</v>
      </c>
      <c r="R115" s="206" t="s">
        <v>915</v>
      </c>
      <c r="S115" s="206" t="s">
        <v>904</v>
      </c>
      <c r="T115" s="108" t="s">
        <v>903</v>
      </c>
      <c r="U115" s="15"/>
      <c r="V115" s="108" t="s">
        <v>904</v>
      </c>
      <c r="W115" s="15"/>
      <c r="X115" s="15"/>
      <c r="Y115" s="108" t="s">
        <v>904</v>
      </c>
      <c r="Z115" s="15"/>
      <c r="AA115" s="15"/>
      <c r="AB115" s="15"/>
      <c r="AC115" s="15"/>
      <c r="AD115" s="15"/>
      <c r="AE115" s="15"/>
      <c r="AF115" s="15"/>
      <c r="AG115" s="15"/>
      <c r="AH115" s="15"/>
      <c r="AI115" s="15"/>
      <c r="AJ115" s="15"/>
      <c r="AK115" s="15"/>
    </row>
    <row r="116" spans="1:37" ht="105" x14ac:dyDescent="0.25">
      <c r="A116" s="98" t="str">
        <f t="shared" si="4"/>
        <v>LLC_BI__Spread_Statement_Record__cLLC_BI__Include_In_Total__c</v>
      </c>
      <c r="B116" s="99" t="str">
        <f t="shared" si="5"/>
        <v>Boolean (True/False)</v>
      </c>
      <c r="C116" s="100">
        <v>11</v>
      </c>
      <c r="D116" s="15"/>
      <c r="E116" s="138" t="s">
        <v>945</v>
      </c>
      <c r="F116" s="139" t="s">
        <v>899</v>
      </c>
      <c r="G116" s="15" t="s">
        <v>91</v>
      </c>
      <c r="H116" s="129" t="s">
        <v>90</v>
      </c>
      <c r="I116" s="200" t="s">
        <v>504</v>
      </c>
      <c r="J116" s="201" t="s">
        <v>503</v>
      </c>
      <c r="K116" s="202" t="str">
        <f t="shared" si="6"/>
        <v>LLC_BI__Spread_Statement_Record__c.LLC_BI__Include_In_Total__c</v>
      </c>
      <c r="L116" s="222" t="s">
        <v>1007</v>
      </c>
      <c r="M116" s="223" t="s">
        <v>927</v>
      </c>
      <c r="N116" s="224" t="s">
        <v>928</v>
      </c>
      <c r="O116" s="225"/>
      <c r="P116" s="15"/>
      <c r="Q116" s="206"/>
      <c r="R116" s="206"/>
      <c r="S116" s="206"/>
      <c r="T116" s="108" t="s">
        <v>903</v>
      </c>
      <c r="U116" s="15"/>
      <c r="V116" s="108" t="s">
        <v>904</v>
      </c>
      <c r="W116" s="15"/>
      <c r="X116" s="15"/>
      <c r="Y116" s="108" t="s">
        <v>904</v>
      </c>
      <c r="Z116" s="15"/>
      <c r="AA116" s="15"/>
      <c r="AB116" s="15"/>
      <c r="AC116" s="15"/>
      <c r="AD116" s="15"/>
      <c r="AE116" s="15"/>
      <c r="AF116" s="15"/>
      <c r="AG116" s="15"/>
      <c r="AH116" s="15"/>
      <c r="AI116" s="15"/>
      <c r="AJ116" s="15"/>
      <c r="AK116" s="15"/>
    </row>
    <row r="117" spans="1:37" x14ac:dyDescent="0.25">
      <c r="A117" s="98" t="str">
        <f t="shared" si="4"/>
        <v>LLC_BI__Spread_Statement_Record__cLLC_BI__Is_Linked__c</v>
      </c>
      <c r="B117" s="99">
        <f t="shared" si="5"/>
        <v>4</v>
      </c>
      <c r="C117" s="100">
        <v>12</v>
      </c>
      <c r="D117" s="15" t="s">
        <v>944</v>
      </c>
      <c r="E117" s="138" t="s">
        <v>945</v>
      </c>
      <c r="F117" s="101" t="s">
        <v>899</v>
      </c>
      <c r="G117" s="15" t="s">
        <v>91</v>
      </c>
      <c r="H117" s="129" t="s">
        <v>90</v>
      </c>
      <c r="I117" s="62" t="s">
        <v>573</v>
      </c>
      <c r="J117" s="226" t="s">
        <v>572</v>
      </c>
      <c r="K117" s="213" t="str">
        <f t="shared" si="6"/>
        <v>LLC_BI__Spread_Statement_Record__c.LLC_BI__Is_Linked__c</v>
      </c>
      <c r="L117" s="15" t="s">
        <v>1008</v>
      </c>
      <c r="M117" s="216" t="s">
        <v>982</v>
      </c>
      <c r="N117" s="221">
        <v>4</v>
      </c>
      <c r="O117" s="219"/>
      <c r="P117" s="15"/>
      <c r="Q117" s="206"/>
      <c r="R117" s="206"/>
      <c r="S117" s="206"/>
      <c r="T117" s="108" t="s">
        <v>903</v>
      </c>
      <c r="U117" s="15"/>
      <c r="V117" s="108" t="s">
        <v>904</v>
      </c>
      <c r="W117" s="15"/>
      <c r="X117" s="15"/>
      <c r="Y117" s="108" t="s">
        <v>904</v>
      </c>
      <c r="Z117" s="15"/>
      <c r="AA117" s="15"/>
      <c r="AB117" s="15"/>
      <c r="AC117" s="15"/>
      <c r="AD117" s="15"/>
      <c r="AE117" s="15"/>
      <c r="AF117" s="15"/>
      <c r="AG117" s="15"/>
      <c r="AH117" s="15"/>
      <c r="AI117" s="15"/>
      <c r="AJ117" s="15"/>
      <c r="AK117" s="15"/>
    </row>
    <row r="118" spans="1:37" x14ac:dyDescent="0.25">
      <c r="A118" s="98" t="str">
        <f t="shared" si="4"/>
        <v>LLC_BI__Spread_Statement_Record__cLastModifiedById</v>
      </c>
      <c r="B118" s="99">
        <f t="shared" si="5"/>
        <v>18</v>
      </c>
      <c r="C118" s="100">
        <v>13</v>
      </c>
      <c r="D118" s="15" t="s">
        <v>905</v>
      </c>
      <c r="E118" s="138" t="s">
        <v>945</v>
      </c>
      <c r="F118" s="136" t="s">
        <v>945</v>
      </c>
      <c r="G118" s="15" t="s">
        <v>91</v>
      </c>
      <c r="H118" s="220" t="s">
        <v>90</v>
      </c>
      <c r="I118" s="62" t="s">
        <v>916</v>
      </c>
      <c r="J118" s="15" t="s">
        <v>175</v>
      </c>
      <c r="K118" s="202" t="str">
        <f t="shared" si="6"/>
        <v>LLC_BI__Spread_Statement_Record__c.LastModifiedById</v>
      </c>
      <c r="L118" s="15" t="s">
        <v>917</v>
      </c>
      <c r="M118" s="110" t="s">
        <v>908</v>
      </c>
      <c r="N118" s="221">
        <v>18</v>
      </c>
      <c r="O118" s="219"/>
      <c r="P118" s="127"/>
      <c r="Q118" s="206"/>
      <c r="R118" s="206"/>
      <c r="S118" s="206"/>
      <c r="T118" s="108" t="s">
        <v>903</v>
      </c>
      <c r="U118" s="114"/>
      <c r="V118" s="108" t="s">
        <v>904</v>
      </c>
      <c r="W118" s="114"/>
      <c r="X118" s="114"/>
      <c r="Y118" s="108" t="s">
        <v>904</v>
      </c>
      <c r="Z118" s="114"/>
      <c r="AA118" s="114"/>
      <c r="AB118" s="114"/>
      <c r="AC118" s="114"/>
      <c r="AD118" s="114"/>
      <c r="AE118" s="114"/>
      <c r="AF118" s="114"/>
      <c r="AG118" s="114"/>
      <c r="AH118" s="15"/>
      <c r="AI118" s="15"/>
      <c r="AJ118" s="15"/>
      <c r="AK118" s="15"/>
    </row>
    <row r="119" spans="1:37" x14ac:dyDescent="0.25">
      <c r="A119" s="98" t="str">
        <f t="shared" si="4"/>
        <v>LLC_BI__Spread_Statement_Record__cLastModifiedDate</v>
      </c>
      <c r="B119" s="99" t="str">
        <f t="shared" si="5"/>
        <v/>
      </c>
      <c r="C119" s="100">
        <v>14</v>
      </c>
      <c r="D119" s="15" t="s">
        <v>905</v>
      </c>
      <c r="E119" s="138" t="s">
        <v>945</v>
      </c>
      <c r="F119" s="138" t="s">
        <v>945</v>
      </c>
      <c r="G119" s="15" t="s">
        <v>91</v>
      </c>
      <c r="H119" s="220" t="s">
        <v>90</v>
      </c>
      <c r="I119" s="62" t="s">
        <v>173</v>
      </c>
      <c r="J119" s="15" t="s">
        <v>172</v>
      </c>
      <c r="K119" s="202" t="str">
        <f t="shared" si="6"/>
        <v>LLC_BI__Spread_Statement_Record__c.LastModifiedDate</v>
      </c>
      <c r="L119" s="15" t="s">
        <v>918</v>
      </c>
      <c r="M119" s="110" t="s">
        <v>910</v>
      </c>
      <c r="N119" s="204"/>
      <c r="O119" s="219"/>
      <c r="P119" s="127"/>
      <c r="Q119" s="206"/>
      <c r="R119" s="206"/>
      <c r="S119" s="206"/>
      <c r="T119" s="108" t="s">
        <v>903</v>
      </c>
      <c r="U119" s="114"/>
      <c r="V119" s="108" t="s">
        <v>904</v>
      </c>
      <c r="W119" s="114"/>
      <c r="X119" s="114"/>
      <c r="Y119" s="108" t="s">
        <v>904</v>
      </c>
      <c r="Z119" s="114"/>
      <c r="AA119" s="114"/>
      <c r="AB119" s="114"/>
      <c r="AC119" s="114"/>
      <c r="AD119" s="114"/>
      <c r="AE119" s="114"/>
      <c r="AF119" s="114"/>
      <c r="AG119" s="114"/>
      <c r="AH119" s="15"/>
      <c r="AI119" s="15"/>
      <c r="AJ119" s="15"/>
      <c r="AK119" s="15"/>
    </row>
    <row r="120" spans="1:37" ht="285" x14ac:dyDescent="0.25">
      <c r="A120" s="98" t="str">
        <f t="shared" si="4"/>
        <v>LLC_BI__Spread_Statement_Record__cLLC_BI__Linked_Spread_Statement_Record__c</v>
      </c>
      <c r="B120" s="99">
        <f t="shared" si="5"/>
        <v>18</v>
      </c>
      <c r="C120" s="100">
        <v>15</v>
      </c>
      <c r="D120" s="15"/>
      <c r="E120" s="138" t="s">
        <v>945</v>
      </c>
      <c r="F120" s="139" t="s">
        <v>899</v>
      </c>
      <c r="G120" s="15" t="s">
        <v>91</v>
      </c>
      <c r="H120" s="129" t="s">
        <v>90</v>
      </c>
      <c r="I120" s="62" t="s">
        <v>599</v>
      </c>
      <c r="J120" s="201" t="s">
        <v>598</v>
      </c>
      <c r="K120" s="202" t="str">
        <f t="shared" si="6"/>
        <v>LLC_BI__Spread_Statement_Record__c.LLC_BI__Linked_Spread_Statement_Record__c</v>
      </c>
      <c r="L120" s="15" t="s">
        <v>1009</v>
      </c>
      <c r="M120" s="216" t="s">
        <v>971</v>
      </c>
      <c r="N120" s="204">
        <v>18</v>
      </c>
      <c r="O120" s="219"/>
      <c r="P120" s="15"/>
      <c r="Q120" s="206"/>
      <c r="R120" s="206"/>
      <c r="S120" s="206"/>
      <c r="T120" s="108" t="s">
        <v>903</v>
      </c>
      <c r="U120" s="15"/>
      <c r="V120" s="108" t="s">
        <v>904</v>
      </c>
      <c r="W120" s="15"/>
      <c r="X120" s="15"/>
      <c r="Y120" s="108" t="s">
        <v>903</v>
      </c>
      <c r="Z120" s="15" t="s">
        <v>1010</v>
      </c>
      <c r="AA120" s="61" t="s">
        <v>1011</v>
      </c>
      <c r="AB120" s="15"/>
      <c r="AC120" s="15"/>
      <c r="AD120" s="15"/>
      <c r="AE120" s="15"/>
      <c r="AF120" s="15"/>
      <c r="AG120" s="15"/>
      <c r="AH120" s="15"/>
      <c r="AI120" s="15"/>
      <c r="AJ120" s="15"/>
      <c r="AK120" s="15"/>
    </row>
    <row r="121" spans="1:37" ht="30" x14ac:dyDescent="0.25">
      <c r="A121" s="98" t="str">
        <f t="shared" si="4"/>
        <v>LLC_BI__Spread_Statement_Record__cLLC_BI__Linked_Spread_Statement_Total_Group__c</v>
      </c>
      <c r="B121" s="99">
        <f t="shared" si="5"/>
        <v>18</v>
      </c>
      <c r="C121" s="100">
        <v>16</v>
      </c>
      <c r="D121" s="15"/>
      <c r="E121" s="138" t="s">
        <v>945</v>
      </c>
      <c r="F121" s="101" t="s">
        <v>899</v>
      </c>
      <c r="G121" s="114" t="s">
        <v>91</v>
      </c>
      <c r="H121" s="220" t="s">
        <v>90</v>
      </c>
      <c r="I121" s="62" t="s">
        <v>602</v>
      </c>
      <c r="J121" s="222" t="s">
        <v>601</v>
      </c>
      <c r="K121" s="213" t="str">
        <f t="shared" si="6"/>
        <v>LLC_BI__Spread_Statement_Record__c.LLC_BI__Linked_Spread_Statement_Total_Group__c</v>
      </c>
      <c r="L121" s="15" t="s">
        <v>1009</v>
      </c>
      <c r="M121" s="216" t="s">
        <v>973</v>
      </c>
      <c r="N121" s="204">
        <v>18</v>
      </c>
      <c r="O121" s="219"/>
      <c r="P121" s="15"/>
      <c r="Q121" s="206"/>
      <c r="R121" s="206"/>
      <c r="S121" s="206"/>
      <c r="T121" s="108" t="s">
        <v>903</v>
      </c>
      <c r="U121" s="15"/>
      <c r="V121" s="108" t="s">
        <v>904</v>
      </c>
      <c r="W121" s="15"/>
      <c r="X121" s="15"/>
      <c r="Y121" s="108" t="s">
        <v>904</v>
      </c>
      <c r="Z121" s="15"/>
      <c r="AA121" s="15"/>
      <c r="AB121" s="15"/>
      <c r="AC121" s="15"/>
      <c r="AD121" s="15"/>
      <c r="AE121" s="15"/>
      <c r="AF121" s="15"/>
      <c r="AG121" s="15"/>
      <c r="AH121" s="15"/>
      <c r="AI121" s="15"/>
      <c r="AJ121" s="15"/>
      <c r="AK121" s="15"/>
    </row>
    <row r="122" spans="1:37" ht="25.5" x14ac:dyDescent="0.25">
      <c r="A122" s="98" t="str">
        <f t="shared" si="4"/>
        <v>LLC_BI__Spread_Statement_Record__cLLC_BI__lookupKey__c</v>
      </c>
      <c r="B122" s="99">
        <f t="shared" si="5"/>
        <v>255</v>
      </c>
      <c r="C122" s="100">
        <v>17</v>
      </c>
      <c r="D122" s="15"/>
      <c r="E122" s="138" t="s">
        <v>945</v>
      </c>
      <c r="F122" s="139" t="s">
        <v>899</v>
      </c>
      <c r="G122" s="15" t="s">
        <v>91</v>
      </c>
      <c r="H122" s="129" t="s">
        <v>90</v>
      </c>
      <c r="I122" s="62" t="s">
        <v>193</v>
      </c>
      <c r="J122" s="201" t="s">
        <v>192</v>
      </c>
      <c r="K122" s="110" t="str">
        <f t="shared" si="6"/>
        <v>LLC_BI__Spread_Statement_Record__c.LLC_BI__lookupKey__c</v>
      </c>
      <c r="L122" s="227" t="s">
        <v>958</v>
      </c>
      <c r="M122" s="228" t="s">
        <v>931</v>
      </c>
      <c r="N122" s="204">
        <v>255</v>
      </c>
      <c r="O122" s="219"/>
      <c r="P122" s="15"/>
      <c r="Q122" s="206"/>
      <c r="R122" s="206"/>
      <c r="S122" s="206"/>
      <c r="T122" s="108" t="s">
        <v>903</v>
      </c>
      <c r="U122" s="15"/>
      <c r="V122" s="108" t="s">
        <v>904</v>
      </c>
      <c r="W122" s="15"/>
      <c r="X122" s="15"/>
      <c r="Y122" s="108" t="s">
        <v>904</v>
      </c>
      <c r="Z122" s="15"/>
      <c r="AA122" s="15"/>
      <c r="AB122" s="15"/>
      <c r="AC122" s="15"/>
      <c r="AD122" s="15"/>
      <c r="AE122" s="15"/>
      <c r="AF122" s="15"/>
      <c r="AG122" s="15"/>
      <c r="AH122" s="15"/>
      <c r="AI122" s="15"/>
      <c r="AJ122" s="15"/>
      <c r="AK122" s="15"/>
    </row>
    <row r="123" spans="1:37" x14ac:dyDescent="0.25">
      <c r="A123" s="98" t="str">
        <f t="shared" si="4"/>
        <v>LLC_BI__Spread_Statement_Record__cLLC_BI__Operation__c</v>
      </c>
      <c r="B123" s="99" t="str">
        <f t="shared" si="5"/>
        <v>See picklist options for lengths</v>
      </c>
      <c r="C123" s="100">
        <v>18</v>
      </c>
      <c r="D123" s="15"/>
      <c r="E123" s="138" t="s">
        <v>945</v>
      </c>
      <c r="F123" s="101" t="s">
        <v>899</v>
      </c>
      <c r="G123" s="15" t="s">
        <v>91</v>
      </c>
      <c r="H123" s="129" t="s">
        <v>90</v>
      </c>
      <c r="I123" s="62" t="s">
        <v>621</v>
      </c>
      <c r="J123" s="201" t="s">
        <v>620</v>
      </c>
      <c r="K123" s="207" t="str">
        <f t="shared" si="6"/>
        <v>LLC_BI__Spread_Statement_Record__c.LLC_BI__Operation__c</v>
      </c>
      <c r="L123" s="109" t="s">
        <v>1012</v>
      </c>
      <c r="M123" s="229" t="s">
        <v>913</v>
      </c>
      <c r="N123" s="190" t="s">
        <v>914</v>
      </c>
      <c r="O123" s="219"/>
      <c r="P123" s="15"/>
      <c r="Q123" s="206"/>
      <c r="R123" s="206"/>
      <c r="S123" s="206"/>
      <c r="T123" s="108" t="s">
        <v>903</v>
      </c>
      <c r="U123" s="15"/>
      <c r="V123" s="108" t="s">
        <v>904</v>
      </c>
      <c r="W123" s="15"/>
      <c r="X123" s="15"/>
      <c r="Y123" s="108" t="s">
        <v>904</v>
      </c>
      <c r="Z123" s="15"/>
      <c r="AA123" s="15"/>
      <c r="AB123" s="15"/>
      <c r="AC123" s="15"/>
      <c r="AD123" s="15"/>
      <c r="AE123" s="15"/>
      <c r="AF123" s="15"/>
      <c r="AG123" s="15"/>
      <c r="AH123" s="15"/>
      <c r="AI123" s="15"/>
      <c r="AJ123" s="15"/>
      <c r="AK123" s="15"/>
    </row>
    <row r="124" spans="1:37" x14ac:dyDescent="0.25">
      <c r="A124" s="98" t="str">
        <f t="shared" si="4"/>
        <v>LLC_BI__Spread_Statement_Record__cLLC_BI__Operation_Add__c</v>
      </c>
      <c r="B124" s="99">
        <f t="shared" si="5"/>
        <v>4</v>
      </c>
      <c r="C124" s="100">
        <v>19</v>
      </c>
      <c r="D124" s="163" t="s">
        <v>944</v>
      </c>
      <c r="E124" s="138" t="s">
        <v>945</v>
      </c>
      <c r="F124" s="139" t="s">
        <v>899</v>
      </c>
      <c r="G124" s="15" t="s">
        <v>91</v>
      </c>
      <c r="H124" s="129" t="s">
        <v>90</v>
      </c>
      <c r="I124" s="62" t="s">
        <v>605</v>
      </c>
      <c r="J124" s="201" t="s">
        <v>604</v>
      </c>
      <c r="K124" s="110" t="str">
        <f t="shared" si="6"/>
        <v>LLC_BI__Spread_Statement_Record__c.LLC_BI__Operation_Add__c</v>
      </c>
      <c r="L124" s="109" t="s">
        <v>1013</v>
      </c>
      <c r="M124" s="203" t="s">
        <v>982</v>
      </c>
      <c r="N124" s="204">
        <v>4</v>
      </c>
      <c r="O124" s="219"/>
      <c r="P124" s="15"/>
      <c r="Q124" s="206"/>
      <c r="R124" s="206"/>
      <c r="S124" s="206"/>
      <c r="T124" s="108" t="s">
        <v>903</v>
      </c>
      <c r="U124" s="15"/>
      <c r="V124" s="108" t="s">
        <v>904</v>
      </c>
      <c r="W124" s="15"/>
      <c r="X124" s="15"/>
      <c r="Y124" s="108" t="s">
        <v>904</v>
      </c>
      <c r="Z124" s="15"/>
      <c r="AA124" s="15"/>
      <c r="AB124" s="15"/>
      <c r="AC124" s="15"/>
      <c r="AD124" s="15"/>
      <c r="AE124" s="15"/>
      <c r="AF124" s="15"/>
      <c r="AG124" s="15"/>
      <c r="AH124" s="15"/>
      <c r="AI124" s="15"/>
      <c r="AJ124" s="15"/>
      <c r="AK124" s="15"/>
    </row>
    <row r="125" spans="1:37" x14ac:dyDescent="0.25">
      <c r="A125" s="98" t="str">
        <f t="shared" si="4"/>
        <v>LLC_BI__Spread_Statement_Record__cLLC_BI__Operation_Divide__c</v>
      </c>
      <c r="B125" s="99">
        <f t="shared" si="5"/>
        <v>4</v>
      </c>
      <c r="C125" s="100">
        <v>20</v>
      </c>
      <c r="D125" s="163" t="s">
        <v>944</v>
      </c>
      <c r="E125" s="138" t="s">
        <v>945</v>
      </c>
      <c r="F125" s="101" t="s">
        <v>899</v>
      </c>
      <c r="G125" s="15" t="s">
        <v>91</v>
      </c>
      <c r="H125" s="129" t="s">
        <v>90</v>
      </c>
      <c r="I125" s="62" t="s">
        <v>609</v>
      </c>
      <c r="J125" s="201" t="s">
        <v>608</v>
      </c>
      <c r="K125" s="207" t="str">
        <f t="shared" si="6"/>
        <v>LLC_BI__Spread_Statement_Record__c.LLC_BI__Operation_Divide__c</v>
      </c>
      <c r="L125" s="109" t="s">
        <v>1014</v>
      </c>
      <c r="M125" s="203" t="s">
        <v>982</v>
      </c>
      <c r="N125" s="204">
        <v>4</v>
      </c>
      <c r="O125" s="219"/>
      <c r="P125" s="15"/>
      <c r="Q125" s="206"/>
      <c r="R125" s="206"/>
      <c r="S125" s="206"/>
      <c r="T125" s="108" t="s">
        <v>903</v>
      </c>
      <c r="U125" s="15"/>
      <c r="V125" s="108" t="s">
        <v>904</v>
      </c>
      <c r="W125" s="15"/>
      <c r="X125" s="15"/>
      <c r="Y125" s="108" t="s">
        <v>904</v>
      </c>
      <c r="Z125" s="15"/>
      <c r="AA125" s="15"/>
      <c r="AB125" s="15"/>
      <c r="AC125" s="15"/>
      <c r="AD125" s="15"/>
      <c r="AE125" s="15"/>
      <c r="AF125" s="15"/>
      <c r="AG125" s="15"/>
      <c r="AH125" s="15"/>
      <c r="AI125" s="15"/>
      <c r="AJ125" s="15"/>
      <c r="AK125" s="15"/>
    </row>
    <row r="126" spans="1:37" x14ac:dyDescent="0.25">
      <c r="A126" s="98" t="str">
        <f t="shared" si="4"/>
        <v>LLC_BI__Spread_Statement_Record__cLLC_BI__Operation_Multiply__c</v>
      </c>
      <c r="B126" s="99">
        <f t="shared" si="5"/>
        <v>4</v>
      </c>
      <c r="C126" s="100">
        <v>21</v>
      </c>
      <c r="D126" s="163" t="s">
        <v>944</v>
      </c>
      <c r="E126" s="138" t="s">
        <v>945</v>
      </c>
      <c r="F126" s="139" t="s">
        <v>899</v>
      </c>
      <c r="G126" s="15" t="s">
        <v>91</v>
      </c>
      <c r="H126" s="129" t="s">
        <v>90</v>
      </c>
      <c r="I126" s="62" t="s">
        <v>613</v>
      </c>
      <c r="J126" s="201" t="s">
        <v>612</v>
      </c>
      <c r="K126" s="110" t="str">
        <f t="shared" si="6"/>
        <v>LLC_BI__Spread_Statement_Record__c.LLC_BI__Operation_Multiply__c</v>
      </c>
      <c r="L126" s="109" t="s">
        <v>1015</v>
      </c>
      <c r="M126" s="203" t="s">
        <v>982</v>
      </c>
      <c r="N126" s="204">
        <v>4</v>
      </c>
      <c r="O126" s="219"/>
      <c r="P126" s="15"/>
      <c r="Q126" s="206"/>
      <c r="R126" s="206"/>
      <c r="S126" s="206"/>
      <c r="T126" s="108" t="s">
        <v>903</v>
      </c>
      <c r="U126" s="15"/>
      <c r="V126" s="108" t="s">
        <v>904</v>
      </c>
      <c r="W126" s="15"/>
      <c r="X126" s="15"/>
      <c r="Y126" s="108" t="s">
        <v>904</v>
      </c>
      <c r="Z126" s="15"/>
      <c r="AA126" s="15"/>
      <c r="AB126" s="15"/>
      <c r="AC126" s="15"/>
      <c r="AD126" s="15"/>
      <c r="AE126" s="15"/>
      <c r="AF126" s="15"/>
      <c r="AG126" s="15"/>
      <c r="AH126" s="15"/>
      <c r="AI126" s="15"/>
      <c r="AJ126" s="15"/>
      <c r="AK126" s="15"/>
    </row>
    <row r="127" spans="1:37" x14ac:dyDescent="0.25">
      <c r="A127" s="98" t="str">
        <f t="shared" si="4"/>
        <v>LLC_BI__Spread_Statement_Record__cLLC_BI__Operation_Subtract__c</v>
      </c>
      <c r="B127" s="99">
        <f t="shared" si="5"/>
        <v>4</v>
      </c>
      <c r="C127" s="100">
        <v>22</v>
      </c>
      <c r="D127" s="163" t="s">
        <v>944</v>
      </c>
      <c r="E127" s="138" t="s">
        <v>945</v>
      </c>
      <c r="F127" s="101" t="s">
        <v>899</v>
      </c>
      <c r="G127" s="15" t="s">
        <v>91</v>
      </c>
      <c r="H127" s="129" t="s">
        <v>90</v>
      </c>
      <c r="I127" s="62" t="s">
        <v>617</v>
      </c>
      <c r="J127" s="201" t="s">
        <v>616</v>
      </c>
      <c r="K127" s="207" t="str">
        <f t="shared" si="6"/>
        <v>LLC_BI__Spread_Statement_Record__c.LLC_BI__Operation_Subtract__c</v>
      </c>
      <c r="L127" s="109" t="s">
        <v>1016</v>
      </c>
      <c r="M127" s="203" t="s">
        <v>982</v>
      </c>
      <c r="N127" s="204">
        <v>4</v>
      </c>
      <c r="O127" s="219"/>
      <c r="P127" s="15"/>
      <c r="Q127" s="206"/>
      <c r="R127" s="206"/>
      <c r="S127" s="206"/>
      <c r="T127" s="108" t="s">
        <v>903</v>
      </c>
      <c r="U127" s="15"/>
      <c r="V127" s="108" t="s">
        <v>904</v>
      </c>
      <c r="W127" s="15"/>
      <c r="X127" s="15"/>
      <c r="Y127" s="108" t="s">
        <v>904</v>
      </c>
      <c r="Z127" s="15"/>
      <c r="AA127" s="15"/>
      <c r="AB127" s="15"/>
      <c r="AC127" s="15"/>
      <c r="AD127" s="15"/>
      <c r="AE127" s="15"/>
      <c r="AF127" s="15"/>
      <c r="AG127" s="15"/>
      <c r="AH127" s="15"/>
      <c r="AI127" s="15"/>
      <c r="AJ127" s="15"/>
      <c r="AK127" s="15"/>
    </row>
    <row r="128" spans="1:37" x14ac:dyDescent="0.25">
      <c r="A128" s="98" t="str">
        <f t="shared" si="4"/>
        <v>LLC_BI__Spread_Statement_Record__cLLC_BI__Period_Over_Period_Change__c</v>
      </c>
      <c r="B128" s="99" t="str">
        <f t="shared" si="5"/>
        <v>Boolean (True/False)</v>
      </c>
      <c r="C128" s="100">
        <v>23</v>
      </c>
      <c r="D128" s="15"/>
      <c r="E128" s="138" t="s">
        <v>945</v>
      </c>
      <c r="F128" s="139" t="s">
        <v>899</v>
      </c>
      <c r="G128" s="15" t="s">
        <v>91</v>
      </c>
      <c r="H128" s="129" t="s">
        <v>90</v>
      </c>
      <c r="I128" s="62" t="s">
        <v>624</v>
      </c>
      <c r="J128" s="201" t="s">
        <v>623</v>
      </c>
      <c r="K128" s="110" t="str">
        <f t="shared" si="6"/>
        <v>LLC_BI__Spread_Statement_Record__c.LLC_BI__Period_Over_Period_Change__c</v>
      </c>
      <c r="L128" s="109" t="s">
        <v>1017</v>
      </c>
      <c r="M128" s="203" t="s">
        <v>927</v>
      </c>
      <c r="N128" s="169" t="s">
        <v>928</v>
      </c>
      <c r="O128" s="219"/>
      <c r="P128" s="15"/>
      <c r="Q128" s="206"/>
      <c r="R128" s="206"/>
      <c r="S128" s="206"/>
      <c r="T128" s="108" t="s">
        <v>903</v>
      </c>
      <c r="U128" s="15"/>
      <c r="V128" s="108" t="s">
        <v>904</v>
      </c>
      <c r="W128" s="15"/>
      <c r="X128" s="15"/>
      <c r="Y128" s="108" t="s">
        <v>903</v>
      </c>
      <c r="Z128" s="15" t="s">
        <v>1018</v>
      </c>
      <c r="AA128" s="15" t="s">
        <v>1019</v>
      </c>
      <c r="AB128" s="15"/>
      <c r="AC128" s="15"/>
      <c r="AD128" s="15"/>
      <c r="AE128" s="15"/>
      <c r="AF128" s="15"/>
      <c r="AG128" s="15"/>
      <c r="AH128" s="15"/>
      <c r="AI128" s="15"/>
      <c r="AJ128" s="15"/>
      <c r="AK128" s="15"/>
    </row>
    <row r="129" spans="1:37" x14ac:dyDescent="0.25">
      <c r="A129" s="98" t="str">
        <f t="shared" si="4"/>
        <v>LLC_BI__Spread_Statement_Record__cLLC_BI__Period_Over_Prior_Fiscal_Year__c</v>
      </c>
      <c r="B129" s="99" t="str">
        <f t="shared" si="5"/>
        <v>Boolean (True/False)</v>
      </c>
      <c r="C129" s="100">
        <v>24</v>
      </c>
      <c r="D129" s="15"/>
      <c r="E129" s="138" t="s">
        <v>945</v>
      </c>
      <c r="F129" s="101" t="s">
        <v>899</v>
      </c>
      <c r="G129" s="15" t="s">
        <v>91</v>
      </c>
      <c r="H129" s="129" t="s">
        <v>90</v>
      </c>
      <c r="I129" s="62" t="s">
        <v>642</v>
      </c>
      <c r="J129" s="201" t="s">
        <v>641</v>
      </c>
      <c r="K129" s="207" t="str">
        <f t="shared" si="6"/>
        <v>LLC_BI__Spread_Statement_Record__c.LLC_BI__Period_Over_Prior_Fiscal_Year__c</v>
      </c>
      <c r="L129" s="109" t="s">
        <v>1020</v>
      </c>
      <c r="M129" s="203" t="s">
        <v>927</v>
      </c>
      <c r="N129" s="169" t="s">
        <v>928</v>
      </c>
      <c r="O129" s="219"/>
      <c r="P129" s="15"/>
      <c r="Q129" s="206"/>
      <c r="R129" s="206"/>
      <c r="S129" s="206"/>
      <c r="T129" s="108" t="s">
        <v>903</v>
      </c>
      <c r="U129" s="15"/>
      <c r="V129" s="108" t="s">
        <v>904</v>
      </c>
      <c r="W129" s="15"/>
      <c r="X129" s="15"/>
      <c r="Y129" s="108" t="s">
        <v>904</v>
      </c>
      <c r="Z129" s="15"/>
      <c r="AA129" s="15"/>
      <c r="AB129" s="15"/>
      <c r="AC129" s="15"/>
      <c r="AD129" s="15"/>
      <c r="AE129" s="15"/>
      <c r="AF129" s="15"/>
      <c r="AG129" s="15"/>
      <c r="AH129" s="15"/>
      <c r="AI129" s="15"/>
      <c r="AJ129" s="15"/>
      <c r="AK129" s="15"/>
    </row>
    <row r="130" spans="1:37" x14ac:dyDescent="0.25">
      <c r="A130" s="98" t="str">
        <f t="shared" ref="A130:A193" si="7">H130&amp;J130</f>
        <v>LLC_BI__Spread_Statement_Record__cLLC_BI__Prior_Fiscal_Year__c</v>
      </c>
      <c r="B130" s="99" t="str">
        <f t="shared" ref="B130:B193" si="8">IF(N130&lt;&gt;"",  IF(O130&lt;&gt;"", N130&amp;", "&amp;O130,N130),"")</f>
        <v>Boolean (True/False)</v>
      </c>
      <c r="C130" s="100">
        <v>25</v>
      </c>
      <c r="D130" s="15"/>
      <c r="E130" s="138" t="s">
        <v>945</v>
      </c>
      <c r="F130" s="139" t="s">
        <v>899</v>
      </c>
      <c r="G130" s="15" t="s">
        <v>91</v>
      </c>
      <c r="H130" s="129" t="s">
        <v>90</v>
      </c>
      <c r="I130" s="62" t="s">
        <v>635</v>
      </c>
      <c r="J130" s="201" t="s">
        <v>634</v>
      </c>
      <c r="K130" s="110" t="str">
        <f t="shared" si="6"/>
        <v>LLC_BI__Spread_Statement_Record__c.LLC_BI__Prior_Fiscal_Year__c</v>
      </c>
      <c r="L130" s="109" t="s">
        <v>1021</v>
      </c>
      <c r="M130" s="203" t="s">
        <v>927</v>
      </c>
      <c r="N130" s="169" t="s">
        <v>928</v>
      </c>
      <c r="O130" s="219"/>
      <c r="P130" s="110"/>
      <c r="Q130" s="206"/>
      <c r="R130" s="206"/>
      <c r="S130" s="206"/>
      <c r="T130" s="108" t="s">
        <v>903</v>
      </c>
      <c r="U130" s="15"/>
      <c r="V130" s="108" t="s">
        <v>904</v>
      </c>
      <c r="W130" s="15"/>
      <c r="X130" s="15"/>
      <c r="Y130" s="108" t="s">
        <v>904</v>
      </c>
      <c r="Z130" s="15"/>
      <c r="AA130" s="15"/>
      <c r="AB130" s="15"/>
      <c r="AC130" s="15"/>
      <c r="AD130" s="15"/>
      <c r="AE130" s="15"/>
      <c r="AF130" s="15"/>
      <c r="AG130" s="15"/>
      <c r="AH130" s="15"/>
      <c r="AI130" s="15"/>
      <c r="AJ130" s="15"/>
      <c r="AK130" s="15"/>
    </row>
    <row r="131" spans="1:37" x14ac:dyDescent="0.25">
      <c r="A131" s="98" t="str">
        <f t="shared" si="7"/>
        <v>LLC_BI__Spread_Statement_Record__cLLC_BI__Record_Type__c</v>
      </c>
      <c r="B131" s="99" t="str">
        <f t="shared" si="8"/>
        <v>See picklist options for lengths</v>
      </c>
      <c r="C131" s="100">
        <v>26</v>
      </c>
      <c r="D131" s="15"/>
      <c r="E131" s="138" t="s">
        <v>945</v>
      </c>
      <c r="F131" s="101" t="s">
        <v>899</v>
      </c>
      <c r="G131" s="15" t="s">
        <v>91</v>
      </c>
      <c r="H131" s="129" t="s">
        <v>90</v>
      </c>
      <c r="I131" s="62" t="s">
        <v>632</v>
      </c>
      <c r="J131" s="201" t="s">
        <v>631</v>
      </c>
      <c r="K131" s="207" t="str">
        <f t="shared" si="6"/>
        <v>LLC_BI__Spread_Statement_Record__c.LLC_BI__Record_Type__c</v>
      </c>
      <c r="L131" s="109" t="s">
        <v>1022</v>
      </c>
      <c r="M131" s="230" t="s">
        <v>913</v>
      </c>
      <c r="N131" s="190" t="s">
        <v>914</v>
      </c>
      <c r="O131" s="225"/>
      <c r="P131" s="231"/>
      <c r="Q131" s="232"/>
      <c r="R131" s="232"/>
      <c r="S131" s="232"/>
      <c r="T131" s="108" t="s">
        <v>903</v>
      </c>
      <c r="U131" s="116"/>
      <c r="V131" s="108" t="s">
        <v>904</v>
      </c>
      <c r="W131" s="15"/>
      <c r="X131" s="15"/>
      <c r="Y131" s="108" t="s">
        <v>904</v>
      </c>
      <c r="Z131" s="15"/>
      <c r="AA131" s="15"/>
      <c r="AB131" s="15"/>
      <c r="AC131" s="15"/>
      <c r="AD131" s="15"/>
      <c r="AE131" s="15"/>
      <c r="AF131" s="15"/>
      <c r="AG131" s="15"/>
      <c r="AH131" s="15"/>
      <c r="AI131" s="15"/>
      <c r="AJ131" s="15"/>
      <c r="AK131" s="15"/>
    </row>
    <row r="132" spans="1:37" x14ac:dyDescent="0.25">
      <c r="A132" s="98" t="str">
        <f t="shared" si="7"/>
        <v>LLC_BI__Spread_Statement_Record__cLLC_BI__Row_Number__c</v>
      </c>
      <c r="B132" s="99" t="str">
        <f t="shared" si="8"/>
        <v>18, 0</v>
      </c>
      <c r="C132" s="100">
        <v>27</v>
      </c>
      <c r="D132" s="163" t="s">
        <v>944</v>
      </c>
      <c r="E132" s="138" t="s">
        <v>945</v>
      </c>
      <c r="F132" s="139" t="s">
        <v>899</v>
      </c>
      <c r="G132" s="15" t="s">
        <v>91</v>
      </c>
      <c r="H132" s="129" t="s">
        <v>90</v>
      </c>
      <c r="I132" s="62" t="s">
        <v>511</v>
      </c>
      <c r="J132" s="201" t="s">
        <v>510</v>
      </c>
      <c r="K132" s="110" t="str">
        <f t="shared" si="6"/>
        <v>LLC_BI__Spread_Statement_Record__c.LLC_BI__Row_Number__c</v>
      </c>
      <c r="L132" s="109" t="s">
        <v>1023</v>
      </c>
      <c r="M132" s="203" t="s">
        <v>990</v>
      </c>
      <c r="N132" s="221">
        <v>18</v>
      </c>
      <c r="O132" s="219">
        <v>0</v>
      </c>
      <c r="P132" s="15"/>
      <c r="Q132" s="206"/>
      <c r="R132" s="206"/>
      <c r="S132" s="206"/>
      <c r="T132" s="108" t="s">
        <v>903</v>
      </c>
      <c r="U132" s="15"/>
      <c r="V132" s="123" t="s">
        <v>903</v>
      </c>
      <c r="W132" s="15"/>
      <c r="X132" s="15"/>
      <c r="Y132" s="108" t="s">
        <v>904</v>
      </c>
      <c r="Z132" s="15"/>
      <c r="AA132" s="15"/>
      <c r="AB132" s="15"/>
      <c r="AC132" s="15"/>
      <c r="AD132" s="15"/>
      <c r="AE132" s="15"/>
      <c r="AF132" s="15"/>
      <c r="AG132" s="15"/>
      <c r="AH132" s="15"/>
      <c r="AI132" s="15"/>
      <c r="AJ132" s="15"/>
      <c r="AK132" s="15"/>
    </row>
    <row r="133" spans="1:37" ht="26.25" x14ac:dyDescent="0.25">
      <c r="A133" s="98" t="str">
        <f t="shared" si="7"/>
        <v>LLC_BI__Spread_Statement_Record__cLLC_BI__Source_Row__c</v>
      </c>
      <c r="B133" s="99">
        <f t="shared" si="8"/>
        <v>18</v>
      </c>
      <c r="C133" s="100">
        <v>28</v>
      </c>
      <c r="D133" s="163" t="s">
        <v>944</v>
      </c>
      <c r="E133" s="138" t="s">
        <v>945</v>
      </c>
      <c r="F133" s="101" t="s">
        <v>899</v>
      </c>
      <c r="G133" s="15" t="s">
        <v>91</v>
      </c>
      <c r="H133" s="129" t="s">
        <v>90</v>
      </c>
      <c r="I133" s="62" t="s">
        <v>648</v>
      </c>
      <c r="J133" s="201" t="s">
        <v>647</v>
      </c>
      <c r="K133" s="207" t="str">
        <f t="shared" si="6"/>
        <v>LLC_BI__Spread_Statement_Record__c.LLC_BI__Source_Row__c</v>
      </c>
      <c r="L133" s="109" t="s">
        <v>1024</v>
      </c>
      <c r="M133" s="203" t="s">
        <v>971</v>
      </c>
      <c r="N133" s="221">
        <v>18</v>
      </c>
      <c r="O133" s="219"/>
      <c r="P133" s="15"/>
      <c r="Q133" s="206"/>
      <c r="R133" s="206"/>
      <c r="S133" s="206"/>
      <c r="T133" s="108" t="s">
        <v>903</v>
      </c>
      <c r="U133" s="15"/>
      <c r="V133" s="108" t="s">
        <v>904</v>
      </c>
      <c r="W133" s="15"/>
      <c r="X133" s="15"/>
      <c r="Y133" s="108" t="s">
        <v>904</v>
      </c>
      <c r="Z133" s="15"/>
      <c r="AA133" s="15"/>
      <c r="AB133" s="15"/>
      <c r="AC133" s="15"/>
      <c r="AD133" s="15"/>
      <c r="AE133" s="15"/>
      <c r="AF133" s="15"/>
      <c r="AG133" s="15"/>
      <c r="AH133" s="15"/>
      <c r="AI133" s="15"/>
      <c r="AJ133" s="15"/>
      <c r="AK133" s="15"/>
    </row>
    <row r="134" spans="1:37" x14ac:dyDescent="0.25">
      <c r="A134" s="98" t="str">
        <f t="shared" si="7"/>
        <v>LLC_BI__Spread_Statement_Record__cName</v>
      </c>
      <c r="B134" s="99">
        <f t="shared" si="8"/>
        <v>80</v>
      </c>
      <c r="C134" s="100">
        <v>29</v>
      </c>
      <c r="D134" s="15" t="s">
        <v>905</v>
      </c>
      <c r="E134" s="138" t="s">
        <v>945</v>
      </c>
      <c r="F134" s="139" t="s">
        <v>899</v>
      </c>
      <c r="G134" s="15" t="s">
        <v>91</v>
      </c>
      <c r="H134" s="129" t="s">
        <v>90</v>
      </c>
      <c r="I134" s="62" t="s">
        <v>1025</v>
      </c>
      <c r="J134" s="15" t="s">
        <v>28</v>
      </c>
      <c r="K134" s="207" t="str">
        <f t="shared" si="6"/>
        <v>LLC_BI__Spread_Statement_Record__c.Name</v>
      </c>
      <c r="L134" s="109" t="s">
        <v>583</v>
      </c>
      <c r="M134" s="15" t="s">
        <v>925</v>
      </c>
      <c r="N134" s="190">
        <v>80</v>
      </c>
      <c r="O134" s="70"/>
      <c r="P134" s="15"/>
      <c r="Q134" s="15"/>
      <c r="R134" s="15"/>
      <c r="S134" s="15"/>
      <c r="T134" s="108" t="s">
        <v>903</v>
      </c>
      <c r="U134" s="15"/>
      <c r="V134" s="108" t="s">
        <v>904</v>
      </c>
      <c r="W134" s="15"/>
      <c r="X134" s="15"/>
      <c r="Y134" s="108" t="s">
        <v>904</v>
      </c>
      <c r="Z134" s="15"/>
      <c r="AA134" s="15"/>
      <c r="AB134" s="15"/>
      <c r="AC134" s="15"/>
      <c r="AD134" s="15"/>
      <c r="AE134" s="15"/>
      <c r="AF134" s="15"/>
      <c r="AG134" s="15"/>
      <c r="AH134" s="15"/>
      <c r="AI134" s="15"/>
      <c r="AJ134" s="15"/>
      <c r="AK134" s="15"/>
    </row>
    <row r="135" spans="1:37" ht="30" x14ac:dyDescent="0.25">
      <c r="A135" s="98" t="str">
        <f t="shared" si="7"/>
        <v>LLC_BI__Spread_Statement_Record__cLLC_BI__Spread_Statement_Record_Total__c</v>
      </c>
      <c r="B135" s="99">
        <f t="shared" si="8"/>
        <v>18</v>
      </c>
      <c r="C135" s="100">
        <v>30</v>
      </c>
      <c r="D135" s="163" t="s">
        <v>944</v>
      </c>
      <c r="E135" s="138" t="s">
        <v>945</v>
      </c>
      <c r="F135" s="101" t="s">
        <v>899</v>
      </c>
      <c r="G135" s="15" t="s">
        <v>91</v>
      </c>
      <c r="H135" s="129" t="s">
        <v>90</v>
      </c>
      <c r="I135" s="233" t="s">
        <v>628</v>
      </c>
      <c r="J135" s="234" t="s">
        <v>99</v>
      </c>
      <c r="K135" s="231" t="str">
        <f t="shared" si="6"/>
        <v>LLC_BI__Spread_Statement_Record__c.LLC_BI__Spread_Statement_Record_Total__c</v>
      </c>
      <c r="L135" s="235" t="s">
        <v>1026</v>
      </c>
      <c r="M135" s="230" t="s">
        <v>973</v>
      </c>
      <c r="N135" s="236">
        <v>18</v>
      </c>
      <c r="O135" s="225"/>
      <c r="P135" s="116"/>
      <c r="Q135" s="232"/>
      <c r="R135" s="232"/>
      <c r="S135" s="232"/>
      <c r="T135" s="132" t="s">
        <v>903</v>
      </c>
      <c r="U135" s="116"/>
      <c r="V135" s="132" t="s">
        <v>903</v>
      </c>
      <c r="W135" s="116"/>
      <c r="X135" s="116"/>
      <c r="Y135" s="132" t="s">
        <v>904</v>
      </c>
      <c r="Z135" s="116"/>
      <c r="AA135" s="116"/>
      <c r="AB135" s="116"/>
      <c r="AC135" s="116"/>
      <c r="AD135" s="116"/>
      <c r="AE135" s="116"/>
      <c r="AF135" s="116"/>
      <c r="AG135" s="116"/>
      <c r="AH135" s="15"/>
      <c r="AI135" s="15"/>
      <c r="AJ135" s="15"/>
      <c r="AK135" s="15"/>
    </row>
    <row r="136" spans="1:37" ht="25.5" x14ac:dyDescent="0.25">
      <c r="A136" s="98" t="str">
        <f t="shared" si="7"/>
        <v>LLC_BI__Spread_Statement_Record__cLLC_BI__Spread_Statement_Type__c</v>
      </c>
      <c r="B136" s="99">
        <f t="shared" si="8"/>
        <v>18</v>
      </c>
      <c r="C136" s="100">
        <v>31</v>
      </c>
      <c r="D136" s="163" t="s">
        <v>944</v>
      </c>
      <c r="E136" s="138" t="s">
        <v>945</v>
      </c>
      <c r="F136" s="139" t="s">
        <v>899</v>
      </c>
      <c r="G136" s="15" t="s">
        <v>91</v>
      </c>
      <c r="H136" s="129" t="s">
        <v>90</v>
      </c>
      <c r="I136" s="62" t="s">
        <v>352</v>
      </c>
      <c r="J136" s="237" t="s">
        <v>96</v>
      </c>
      <c r="K136" s="70" t="str">
        <f t="shared" si="6"/>
        <v>LLC_BI__Spread_Statement_Record__c.LLC_BI__Spread_Statement_Type__c</v>
      </c>
      <c r="L136" s="110" t="s">
        <v>1027</v>
      </c>
      <c r="M136" s="228" t="s">
        <v>1028</v>
      </c>
      <c r="N136" s="221">
        <v>18</v>
      </c>
      <c r="O136" s="219"/>
      <c r="P136" s="15"/>
      <c r="Q136" s="206"/>
      <c r="R136" s="206"/>
      <c r="S136" s="206"/>
      <c r="T136" s="108" t="s">
        <v>903</v>
      </c>
      <c r="U136" s="15"/>
      <c r="V136" s="108" t="s">
        <v>904</v>
      </c>
      <c r="W136" s="15"/>
      <c r="X136" s="15"/>
      <c r="Y136" s="108" t="s">
        <v>904</v>
      </c>
      <c r="Z136" s="15"/>
      <c r="AA136" s="15"/>
      <c r="AB136" s="15"/>
      <c r="AC136" s="15"/>
      <c r="AD136" s="15"/>
      <c r="AE136" s="15"/>
      <c r="AF136" s="15"/>
      <c r="AG136" s="15"/>
      <c r="AH136" s="15"/>
      <c r="AI136" s="15"/>
      <c r="AJ136" s="15"/>
      <c r="AK136" s="15"/>
    </row>
    <row r="137" spans="1:37" ht="30" x14ac:dyDescent="0.25">
      <c r="A137" s="98" t="str">
        <f t="shared" si="7"/>
        <v>LLC_BI__Spread_Statement_Record_Total__cCreatedById</v>
      </c>
      <c r="B137" s="99">
        <f t="shared" si="8"/>
        <v>18</v>
      </c>
      <c r="C137" s="100">
        <v>1</v>
      </c>
      <c r="D137" s="15" t="s">
        <v>905</v>
      </c>
      <c r="E137" s="136" t="s">
        <v>945</v>
      </c>
      <c r="F137" s="136" t="s">
        <v>945</v>
      </c>
      <c r="G137" s="238" t="s">
        <v>100</v>
      </c>
      <c r="H137" s="103" t="s">
        <v>99</v>
      </c>
      <c r="I137" s="124" t="s">
        <v>906</v>
      </c>
      <c r="J137" s="121" t="s">
        <v>168</v>
      </c>
      <c r="K137" s="125" t="str">
        <f t="shared" si="6"/>
        <v>LLC_BI__Spread_Statement_Record_Total__c.CreatedById</v>
      </c>
      <c r="L137" s="121" t="s">
        <v>907</v>
      </c>
      <c r="M137" s="121" t="s">
        <v>908</v>
      </c>
      <c r="N137" s="239">
        <v>18</v>
      </c>
      <c r="O137" s="126"/>
      <c r="P137" s="240"/>
      <c r="Q137" s="240"/>
      <c r="R137" s="240"/>
      <c r="S137" s="241"/>
      <c r="T137" s="108" t="s">
        <v>903</v>
      </c>
      <c r="U137" s="242"/>
      <c r="V137" s="108" t="s">
        <v>904</v>
      </c>
      <c r="W137" s="241"/>
      <c r="X137" s="243"/>
      <c r="Y137" s="108" t="s">
        <v>904</v>
      </c>
      <c r="Z137" s="243"/>
      <c r="AA137" s="243"/>
      <c r="AB137" s="243"/>
      <c r="AC137" s="243"/>
      <c r="AD137" s="243"/>
      <c r="AE137" s="243"/>
      <c r="AF137" s="243"/>
      <c r="AG137" s="114"/>
      <c r="AH137" s="15"/>
      <c r="AI137" s="15"/>
      <c r="AJ137" s="15"/>
      <c r="AK137" s="15"/>
    </row>
    <row r="138" spans="1:37" ht="30" x14ac:dyDescent="0.25">
      <c r="A138" s="98" t="str">
        <f t="shared" si="7"/>
        <v>LLC_BI__Spread_Statement_Record_Total__cCreatedDate</v>
      </c>
      <c r="B138" s="99" t="str">
        <f t="shared" si="8"/>
        <v/>
      </c>
      <c r="C138" s="100">
        <v>2</v>
      </c>
      <c r="D138" s="15" t="s">
        <v>905</v>
      </c>
      <c r="E138" s="138" t="s">
        <v>945</v>
      </c>
      <c r="F138" s="138" t="s">
        <v>945</v>
      </c>
      <c r="G138" s="114" t="s">
        <v>100</v>
      </c>
      <c r="H138" s="103" t="s">
        <v>99</v>
      </c>
      <c r="I138" s="62" t="s">
        <v>165</v>
      </c>
      <c r="J138" s="109" t="s">
        <v>164</v>
      </c>
      <c r="K138" s="15" t="str">
        <f t="shared" si="6"/>
        <v>LLC_BI__Spread_Statement_Record_Total__c.CreatedDate</v>
      </c>
      <c r="L138" s="110" t="s">
        <v>909</v>
      </c>
      <c r="M138" s="15" t="s">
        <v>910</v>
      </c>
      <c r="N138" s="111"/>
      <c r="O138" s="111"/>
      <c r="P138" s="99"/>
      <c r="Q138" s="99"/>
      <c r="R138" s="99"/>
      <c r="S138" s="113"/>
      <c r="T138" s="108" t="s">
        <v>903</v>
      </c>
      <c r="U138" s="140"/>
      <c r="V138" s="108" t="s">
        <v>904</v>
      </c>
      <c r="W138" s="113"/>
      <c r="X138" s="114"/>
      <c r="Y138" s="108" t="s">
        <v>904</v>
      </c>
      <c r="Z138" s="115"/>
      <c r="AA138" s="114"/>
      <c r="AB138" s="114"/>
      <c r="AC138" s="114"/>
      <c r="AD138" s="114"/>
      <c r="AE138" s="114"/>
      <c r="AF138" s="114"/>
      <c r="AG138" s="114"/>
      <c r="AH138" s="116"/>
      <c r="AI138" s="116"/>
      <c r="AJ138" s="15"/>
      <c r="AK138" s="15"/>
    </row>
    <row r="139" spans="1:37" ht="30" x14ac:dyDescent="0.25">
      <c r="A139" s="98" t="str">
        <f t="shared" si="7"/>
        <v>LLC_BI__Spread_Statement_Record_Total__cCurrencyIsoCode</v>
      </c>
      <c r="B139" s="99" t="str">
        <f t="shared" si="8"/>
        <v>See picklist options for lengths</v>
      </c>
      <c r="C139" s="100">
        <v>3</v>
      </c>
      <c r="D139" s="15"/>
      <c r="E139" s="138" t="s">
        <v>945</v>
      </c>
      <c r="F139" s="138" t="s">
        <v>945</v>
      </c>
      <c r="G139" s="114" t="s">
        <v>100</v>
      </c>
      <c r="H139" s="103" t="s">
        <v>99</v>
      </c>
      <c r="I139" s="62" t="s">
        <v>911</v>
      </c>
      <c r="J139" s="244" t="s">
        <v>160</v>
      </c>
      <c r="K139" s="127" t="str">
        <f t="shared" si="6"/>
        <v>LLC_BI__Spread_Statement_Record_Total__c.CurrencyIsoCode</v>
      </c>
      <c r="L139" s="110" t="s">
        <v>912</v>
      </c>
      <c r="M139" s="135" t="s">
        <v>913</v>
      </c>
      <c r="N139" s="120" t="s">
        <v>914</v>
      </c>
      <c r="O139" s="120"/>
      <c r="P139" s="110"/>
      <c r="Q139" s="110"/>
      <c r="R139" s="110"/>
      <c r="S139" s="110"/>
      <c r="T139" s="108" t="s">
        <v>903</v>
      </c>
      <c r="U139" s="202"/>
      <c r="V139" s="108" t="s">
        <v>904</v>
      </c>
      <c r="W139" s="110"/>
      <c r="X139" s="15"/>
      <c r="Y139" s="108" t="s">
        <v>904</v>
      </c>
      <c r="Z139" s="109"/>
      <c r="AA139" s="15"/>
      <c r="AB139" s="15"/>
      <c r="AC139" s="15"/>
      <c r="AD139" s="15"/>
      <c r="AE139" s="15"/>
      <c r="AF139" s="15"/>
      <c r="AG139" s="15"/>
      <c r="AH139" s="15"/>
      <c r="AI139" s="15"/>
      <c r="AJ139" s="15"/>
      <c r="AK139" s="15"/>
    </row>
    <row r="140" spans="1:37" ht="30" x14ac:dyDescent="0.25">
      <c r="A140" s="98" t="str">
        <f t="shared" si="7"/>
        <v>LLC_BI__Spread_Statement_Record_Total__cLLC_BI__Debit__c</v>
      </c>
      <c r="B140" s="99" t="str">
        <f t="shared" si="8"/>
        <v>Boolean (True/False)</v>
      </c>
      <c r="C140" s="100">
        <v>4</v>
      </c>
      <c r="D140" s="15"/>
      <c r="E140" s="138" t="s">
        <v>945</v>
      </c>
      <c r="F140" s="101" t="s">
        <v>899</v>
      </c>
      <c r="G140" s="114" t="s">
        <v>100</v>
      </c>
      <c r="H140" s="103" t="s">
        <v>99</v>
      </c>
      <c r="I140" s="62" t="s">
        <v>495</v>
      </c>
      <c r="J140" s="244" t="s">
        <v>494</v>
      </c>
      <c r="K140" s="127" t="str">
        <f t="shared" si="6"/>
        <v>LLC_BI__Spread_Statement_Record_Total__c.LLC_BI__Debit__c</v>
      </c>
      <c r="L140" s="110" t="s">
        <v>1029</v>
      </c>
      <c r="M140" s="135" t="s">
        <v>927</v>
      </c>
      <c r="N140" s="245" t="s">
        <v>928</v>
      </c>
      <c r="O140" s="120"/>
      <c r="P140" s="110"/>
      <c r="Q140" s="110"/>
      <c r="R140" s="110"/>
      <c r="S140" s="110"/>
      <c r="T140" s="108" t="s">
        <v>903</v>
      </c>
      <c r="U140" s="202"/>
      <c r="V140" s="108" t="s">
        <v>904</v>
      </c>
      <c r="W140" s="110"/>
      <c r="X140" s="15"/>
      <c r="Y140" s="108" t="s">
        <v>904</v>
      </c>
      <c r="Z140" s="109"/>
      <c r="AA140" s="15"/>
      <c r="AB140" s="15"/>
      <c r="AC140" s="15"/>
      <c r="AD140" s="15"/>
      <c r="AE140" s="15"/>
      <c r="AF140" s="15"/>
      <c r="AG140" s="15"/>
      <c r="AH140" s="15"/>
      <c r="AI140" s="15"/>
      <c r="AJ140" s="15"/>
      <c r="AK140" s="15"/>
    </row>
    <row r="141" spans="1:37" ht="30" x14ac:dyDescent="0.25">
      <c r="A141" s="98" t="str">
        <f t="shared" si="7"/>
        <v>LLC_BI__Spread_Statement_Record_Total__cLLC_BI__Global_Analysis_Type__c</v>
      </c>
      <c r="B141" s="99" t="str">
        <f t="shared" si="8"/>
        <v>See picklist options for lengths</v>
      </c>
      <c r="C141" s="100">
        <v>5</v>
      </c>
      <c r="D141" s="116"/>
      <c r="E141" s="138" t="s">
        <v>945</v>
      </c>
      <c r="F141" s="139" t="s">
        <v>899</v>
      </c>
      <c r="G141" s="114" t="s">
        <v>100</v>
      </c>
      <c r="H141" s="103" t="s">
        <v>99</v>
      </c>
      <c r="I141" s="62" t="s">
        <v>525</v>
      </c>
      <c r="J141" s="244" t="s">
        <v>524</v>
      </c>
      <c r="K141" s="127" t="str">
        <f t="shared" si="6"/>
        <v>LLC_BI__Spread_Statement_Record_Total__c.LLC_BI__Global_Analysis_Type__c</v>
      </c>
      <c r="L141" s="110" t="s">
        <v>1030</v>
      </c>
      <c r="M141" s="135" t="s">
        <v>913</v>
      </c>
      <c r="N141" s="120" t="s">
        <v>914</v>
      </c>
      <c r="O141" s="120"/>
      <c r="P141" s="110"/>
      <c r="Q141" s="110"/>
      <c r="R141" s="110"/>
      <c r="S141" s="110"/>
      <c r="T141" s="108" t="s">
        <v>903</v>
      </c>
      <c r="U141" s="202"/>
      <c r="V141" s="108" t="s">
        <v>904</v>
      </c>
      <c r="W141" s="110"/>
      <c r="X141" s="15"/>
      <c r="Y141" s="108" t="s">
        <v>904</v>
      </c>
      <c r="Z141" s="109"/>
      <c r="AA141" s="15"/>
      <c r="AB141" s="15"/>
      <c r="AC141" s="15"/>
      <c r="AD141" s="15"/>
      <c r="AE141" s="15"/>
      <c r="AF141" s="15"/>
      <c r="AG141" s="116"/>
      <c r="AH141" s="116"/>
      <c r="AI141" s="116"/>
      <c r="AJ141" s="116"/>
      <c r="AK141" s="116"/>
    </row>
    <row r="142" spans="1:37" ht="30" x14ac:dyDescent="0.25">
      <c r="A142" s="98" t="str">
        <f t="shared" si="7"/>
        <v>LLC_BI__Spread_Statement_Record_Total__cLLC_BI__Color__c</v>
      </c>
      <c r="B142" s="99">
        <f t="shared" si="8"/>
        <v>16</v>
      </c>
      <c r="C142" s="100">
        <v>6</v>
      </c>
      <c r="D142" s="15"/>
      <c r="E142" s="138" t="s">
        <v>945</v>
      </c>
      <c r="F142" s="139" t="s">
        <v>899</v>
      </c>
      <c r="G142" s="114" t="s">
        <v>100</v>
      </c>
      <c r="H142" s="103" t="s">
        <v>99</v>
      </c>
      <c r="I142" s="124" t="s">
        <v>555</v>
      </c>
      <c r="J142" s="246" t="s">
        <v>554</v>
      </c>
      <c r="K142" s="127" t="str">
        <f t="shared" si="6"/>
        <v>LLC_BI__Spread_Statement_Record_Total__c.LLC_BI__Color__c</v>
      </c>
      <c r="L142" s="15" t="s">
        <v>1031</v>
      </c>
      <c r="M142" s="247" t="s">
        <v>925</v>
      </c>
      <c r="N142" s="107">
        <v>16</v>
      </c>
      <c r="O142" s="107"/>
      <c r="P142" s="15"/>
      <c r="Q142" s="15"/>
      <c r="R142" s="15"/>
      <c r="S142" s="15"/>
      <c r="T142" s="108" t="s">
        <v>903</v>
      </c>
      <c r="U142" s="109"/>
      <c r="V142" s="108" t="s">
        <v>904</v>
      </c>
      <c r="W142" s="110"/>
      <c r="X142" s="15"/>
      <c r="Y142" s="108" t="s">
        <v>904</v>
      </c>
      <c r="Z142" s="15"/>
      <c r="AA142" s="15"/>
      <c r="AB142" s="15"/>
      <c r="AC142" s="15"/>
      <c r="AD142" s="15"/>
      <c r="AE142" s="15"/>
      <c r="AF142" s="109"/>
      <c r="AG142" s="15"/>
      <c r="AH142" s="15"/>
      <c r="AI142" s="15"/>
      <c r="AJ142" s="15"/>
      <c r="AK142" s="15"/>
    </row>
    <row r="143" spans="1:37" ht="30" x14ac:dyDescent="0.25">
      <c r="A143" s="98" t="str">
        <f t="shared" si="7"/>
        <v>LLC_BI__Spread_Statement_Record_Total__cLLC_BI__Group_Type__c</v>
      </c>
      <c r="B143" s="99" t="str">
        <f t="shared" si="8"/>
        <v>See picklist options for lengths</v>
      </c>
      <c r="C143" s="100">
        <v>7</v>
      </c>
      <c r="D143" s="15"/>
      <c r="E143" s="138" t="s">
        <v>945</v>
      </c>
      <c r="F143" s="139" t="s">
        <v>899</v>
      </c>
      <c r="G143" s="114" t="s">
        <v>100</v>
      </c>
      <c r="H143" s="103" t="s">
        <v>99</v>
      </c>
      <c r="I143" s="124" t="s">
        <v>518</v>
      </c>
      <c r="J143" s="246" t="s">
        <v>517</v>
      </c>
      <c r="K143" s="127" t="str">
        <f t="shared" si="6"/>
        <v>LLC_BI__Spread_Statement_Record_Total__c.LLC_BI__Group_Type__c</v>
      </c>
      <c r="L143" s="15" t="s">
        <v>1032</v>
      </c>
      <c r="M143" s="247" t="s">
        <v>913</v>
      </c>
      <c r="N143" s="107" t="s">
        <v>914</v>
      </c>
      <c r="O143" s="107"/>
      <c r="P143" s="15"/>
      <c r="Q143" s="15"/>
      <c r="R143" s="15"/>
      <c r="S143" s="15"/>
      <c r="T143" s="108" t="s">
        <v>903</v>
      </c>
      <c r="U143" s="109"/>
      <c r="V143" s="108" t="s">
        <v>904</v>
      </c>
      <c r="W143" s="110"/>
      <c r="X143" s="15"/>
      <c r="Y143" s="108" t="s">
        <v>904</v>
      </c>
      <c r="Z143" s="15"/>
      <c r="AA143" s="15"/>
      <c r="AB143" s="15"/>
      <c r="AC143" s="15"/>
      <c r="AD143" s="15"/>
      <c r="AE143" s="15"/>
      <c r="AF143" s="109"/>
      <c r="AG143" s="15"/>
      <c r="AH143" s="15"/>
      <c r="AI143" s="15"/>
      <c r="AJ143" s="15"/>
      <c r="AK143" s="15"/>
    </row>
    <row r="144" spans="1:37" ht="30" x14ac:dyDescent="0.25">
      <c r="A144" s="98" t="str">
        <f t="shared" si="7"/>
        <v>LLC_BI__Spread_Statement_Record_Total__cLLC_BI__Hide_All_Records__c</v>
      </c>
      <c r="B144" s="99" t="str">
        <f t="shared" si="8"/>
        <v>Boolean (True/False)</v>
      </c>
      <c r="C144" s="100">
        <v>8</v>
      </c>
      <c r="D144" s="15"/>
      <c r="E144" s="138" t="s">
        <v>945</v>
      </c>
      <c r="F144" s="101" t="s">
        <v>899</v>
      </c>
      <c r="G144" s="114" t="s">
        <v>100</v>
      </c>
      <c r="H144" s="103" t="s">
        <v>99</v>
      </c>
      <c r="I144" s="124" t="s">
        <v>498</v>
      </c>
      <c r="J144" s="246" t="s">
        <v>497</v>
      </c>
      <c r="K144" s="127" t="str">
        <f t="shared" si="6"/>
        <v>LLC_BI__Spread_Statement_Record_Total__c.LLC_BI__Hide_All_Records__c</v>
      </c>
      <c r="L144" s="15" t="s">
        <v>1033</v>
      </c>
      <c r="M144" s="247" t="s">
        <v>927</v>
      </c>
      <c r="N144" s="169" t="s">
        <v>928</v>
      </c>
      <c r="O144" s="107"/>
      <c r="P144" s="15"/>
      <c r="Q144" s="15"/>
      <c r="R144" s="15"/>
      <c r="S144" s="15"/>
      <c r="T144" s="108" t="s">
        <v>903</v>
      </c>
      <c r="U144" s="109"/>
      <c r="V144" s="108" t="s">
        <v>904</v>
      </c>
      <c r="W144" s="110"/>
      <c r="X144" s="15"/>
      <c r="Y144" s="108" t="s">
        <v>904</v>
      </c>
      <c r="Z144" s="15"/>
      <c r="AA144" s="15"/>
      <c r="AB144" s="15"/>
      <c r="AC144" s="15"/>
      <c r="AD144" s="15"/>
      <c r="AE144" s="15"/>
      <c r="AF144" s="109"/>
      <c r="AG144" s="15"/>
      <c r="AH144" s="15"/>
      <c r="AI144" s="15"/>
      <c r="AJ144" s="15"/>
      <c r="AK144" s="15"/>
    </row>
    <row r="145" spans="1:37" ht="30" x14ac:dyDescent="0.25">
      <c r="A145" s="98" t="str">
        <f t="shared" si="7"/>
        <v>LLC_BI__Spread_Statement_Record_Total__cLLC_BI__Hide_Column_Totals__c</v>
      </c>
      <c r="B145" s="99" t="str">
        <f t="shared" si="8"/>
        <v>Boolean (True/False)</v>
      </c>
      <c r="C145" s="100">
        <v>9</v>
      </c>
      <c r="D145" s="116"/>
      <c r="E145" s="138" t="s">
        <v>945</v>
      </c>
      <c r="F145" s="139" t="s">
        <v>899</v>
      </c>
      <c r="G145" s="114" t="s">
        <v>100</v>
      </c>
      <c r="H145" s="103" t="s">
        <v>99</v>
      </c>
      <c r="I145" s="124" t="s">
        <v>528</v>
      </c>
      <c r="J145" s="246" t="s">
        <v>527</v>
      </c>
      <c r="K145" s="127" t="str">
        <f t="shared" si="6"/>
        <v>LLC_BI__Spread_Statement_Record_Total__c.LLC_BI__Hide_Column_Totals__c</v>
      </c>
      <c r="L145" s="15" t="s">
        <v>1034</v>
      </c>
      <c r="M145" s="247" t="s">
        <v>927</v>
      </c>
      <c r="N145" s="169" t="s">
        <v>928</v>
      </c>
      <c r="O145" s="107"/>
      <c r="P145" s="15"/>
      <c r="Q145" s="15"/>
      <c r="R145" s="15"/>
      <c r="S145" s="15"/>
      <c r="T145" s="108" t="s">
        <v>903</v>
      </c>
      <c r="U145" s="109"/>
      <c r="V145" s="108" t="s">
        <v>904</v>
      </c>
      <c r="W145" s="110"/>
      <c r="X145" s="15"/>
      <c r="Y145" s="108" t="s">
        <v>904</v>
      </c>
      <c r="Z145" s="15"/>
      <c r="AA145" s="15"/>
      <c r="AB145" s="15"/>
      <c r="AC145" s="15"/>
      <c r="AD145" s="15"/>
      <c r="AE145" s="15"/>
      <c r="AF145" s="109"/>
      <c r="AG145" s="15"/>
      <c r="AH145" s="15"/>
      <c r="AI145" s="15"/>
      <c r="AJ145" s="15"/>
      <c r="AK145" s="15"/>
    </row>
    <row r="146" spans="1:37" ht="30" x14ac:dyDescent="0.25">
      <c r="A146" s="98" t="str">
        <f t="shared" si="7"/>
        <v>LLC_BI__Spread_Statement_Record_Total__cLLC_BI__KPI_Type__c</v>
      </c>
      <c r="B146" s="99" t="str">
        <f t="shared" si="8"/>
        <v>See picklist options for lengths</v>
      </c>
      <c r="C146" s="100">
        <v>10</v>
      </c>
      <c r="D146" s="15"/>
      <c r="E146" s="138" t="s">
        <v>945</v>
      </c>
      <c r="F146" s="139" t="s">
        <v>899</v>
      </c>
      <c r="G146" s="114" t="s">
        <v>100</v>
      </c>
      <c r="H146" s="103" t="s">
        <v>99</v>
      </c>
      <c r="I146" s="124" t="s">
        <v>532</v>
      </c>
      <c r="J146" s="246" t="s">
        <v>531</v>
      </c>
      <c r="K146" s="127" t="str">
        <f t="shared" si="6"/>
        <v>LLC_BI__Spread_Statement_Record_Total__c.LLC_BI__KPI_Type__c</v>
      </c>
      <c r="L146" s="15" t="s">
        <v>1035</v>
      </c>
      <c r="M146" s="247" t="s">
        <v>913</v>
      </c>
      <c r="N146" s="107" t="s">
        <v>914</v>
      </c>
      <c r="O146" s="131"/>
      <c r="P146" s="15"/>
      <c r="Q146" s="15"/>
      <c r="R146" s="15"/>
      <c r="S146" s="15"/>
      <c r="T146" s="108" t="s">
        <v>903</v>
      </c>
      <c r="U146" s="109"/>
      <c r="V146" s="108" t="s">
        <v>904</v>
      </c>
      <c r="W146" s="110"/>
      <c r="X146" s="15"/>
      <c r="Y146" s="108" t="s">
        <v>904</v>
      </c>
      <c r="Z146" s="15"/>
      <c r="AA146" s="15"/>
      <c r="AB146" s="15"/>
      <c r="AC146" s="15"/>
      <c r="AD146" s="15"/>
      <c r="AE146" s="15"/>
      <c r="AF146" s="109"/>
      <c r="AG146" s="15"/>
      <c r="AH146" s="15"/>
      <c r="AI146" s="15"/>
      <c r="AJ146" s="15"/>
      <c r="AK146" s="15"/>
    </row>
    <row r="147" spans="1:37" ht="30" x14ac:dyDescent="0.25">
      <c r="A147" s="98" t="str">
        <f t="shared" si="7"/>
        <v>LLC_BI__Spread_Statement_Record_Total__cId</v>
      </c>
      <c r="B147" s="99">
        <f t="shared" si="8"/>
        <v>18</v>
      </c>
      <c r="C147" s="100">
        <v>11</v>
      </c>
      <c r="D147" s="15" t="s">
        <v>905</v>
      </c>
      <c r="E147" s="138" t="s">
        <v>945</v>
      </c>
      <c r="F147" s="138" t="s">
        <v>945</v>
      </c>
      <c r="G147" s="114" t="s">
        <v>100</v>
      </c>
      <c r="H147" s="103" t="s">
        <v>99</v>
      </c>
      <c r="I147" s="124" t="s">
        <v>143</v>
      </c>
      <c r="J147" s="248" t="s">
        <v>143</v>
      </c>
      <c r="K147" s="127" t="str">
        <f t="shared" si="6"/>
        <v>LLC_BI__Spread_Statement_Record_Total__c.Id</v>
      </c>
      <c r="L147" s="127" t="s">
        <v>143</v>
      </c>
      <c r="M147" s="249" t="s">
        <v>143</v>
      </c>
      <c r="N147" s="221">
        <v>18</v>
      </c>
      <c r="O147" s="219"/>
      <c r="P147" s="206" t="s">
        <v>904</v>
      </c>
      <c r="Q147" s="206" t="s">
        <v>904</v>
      </c>
      <c r="R147" s="206" t="s">
        <v>915</v>
      </c>
      <c r="S147" s="206" t="s">
        <v>904</v>
      </c>
      <c r="T147" s="108" t="s">
        <v>903</v>
      </c>
      <c r="U147" s="109"/>
      <c r="V147" s="108" t="s">
        <v>904</v>
      </c>
      <c r="W147" s="110"/>
      <c r="X147" s="15"/>
      <c r="Y147" s="108" t="s">
        <v>904</v>
      </c>
      <c r="Z147" s="15"/>
      <c r="AA147" s="15"/>
      <c r="AB147" s="15"/>
      <c r="AC147" s="15"/>
      <c r="AD147" s="15"/>
      <c r="AE147" s="15"/>
      <c r="AF147" s="109"/>
      <c r="AG147" s="15"/>
      <c r="AH147" s="15"/>
      <c r="AI147" s="15"/>
      <c r="AJ147" s="15"/>
      <c r="AK147" s="15"/>
    </row>
    <row r="148" spans="1:37" ht="30" x14ac:dyDescent="0.25">
      <c r="A148" s="98" t="str">
        <f t="shared" si="7"/>
        <v>LLC_BI__Spread_Statement_Record_Total__cLLC_BI__Include_In_Total__c</v>
      </c>
      <c r="B148" s="99" t="str">
        <f t="shared" si="8"/>
        <v>Boolean (True/False)</v>
      </c>
      <c r="C148" s="100">
        <v>12</v>
      </c>
      <c r="D148" s="15"/>
      <c r="E148" s="138" t="s">
        <v>945</v>
      </c>
      <c r="F148" s="101" t="s">
        <v>899</v>
      </c>
      <c r="G148" s="114" t="s">
        <v>100</v>
      </c>
      <c r="H148" s="103" t="s">
        <v>99</v>
      </c>
      <c r="I148" s="124" t="s">
        <v>504</v>
      </c>
      <c r="J148" s="246" t="s">
        <v>503</v>
      </c>
      <c r="K148" s="127" t="str">
        <f t="shared" si="6"/>
        <v>LLC_BI__Spread_Statement_Record_Total__c.LLC_BI__Include_In_Total__c</v>
      </c>
      <c r="L148" s="15" t="s">
        <v>1036</v>
      </c>
      <c r="M148" s="247" t="s">
        <v>927</v>
      </c>
      <c r="N148" s="169" t="s">
        <v>928</v>
      </c>
      <c r="O148" s="107"/>
      <c r="P148" s="15"/>
      <c r="Q148" s="15"/>
      <c r="R148" s="15"/>
      <c r="S148" s="15"/>
      <c r="T148" s="108" t="s">
        <v>903</v>
      </c>
      <c r="U148" s="109"/>
      <c r="V148" s="108" t="s">
        <v>904</v>
      </c>
      <c r="W148" s="110"/>
      <c r="X148" s="15"/>
      <c r="Y148" s="108" t="s">
        <v>904</v>
      </c>
      <c r="Z148" s="15"/>
      <c r="AA148" s="15"/>
      <c r="AB148" s="15"/>
      <c r="AC148" s="15"/>
      <c r="AD148" s="15"/>
      <c r="AE148" s="15"/>
      <c r="AF148" s="109"/>
      <c r="AG148" s="15"/>
      <c r="AH148" s="15"/>
      <c r="AI148" s="15"/>
      <c r="AJ148" s="15"/>
      <c r="AK148" s="15"/>
    </row>
    <row r="149" spans="1:37" ht="30" x14ac:dyDescent="0.25">
      <c r="A149" s="98" t="str">
        <f t="shared" si="7"/>
        <v>LLC_BI__Spread_Statement_Record_Total__cLLC_BI__Is_Balance_Check__c</v>
      </c>
      <c r="B149" s="99" t="str">
        <f t="shared" si="8"/>
        <v>Boolean (True/False)</v>
      </c>
      <c r="C149" s="100">
        <v>13</v>
      </c>
      <c r="D149" s="15"/>
      <c r="E149" s="138" t="s">
        <v>945</v>
      </c>
      <c r="F149" s="139" t="s">
        <v>899</v>
      </c>
      <c r="G149" s="114" t="s">
        <v>100</v>
      </c>
      <c r="H149" s="103" t="s">
        <v>99</v>
      </c>
      <c r="I149" s="124" t="s">
        <v>552</v>
      </c>
      <c r="J149" s="246" t="s">
        <v>551</v>
      </c>
      <c r="K149" s="127" t="str">
        <f t="shared" si="6"/>
        <v>LLC_BI__Spread_Statement_Record_Total__c.LLC_BI__Is_Balance_Check__c</v>
      </c>
      <c r="L149" s="15" t="s">
        <v>1037</v>
      </c>
      <c r="M149" s="247" t="s">
        <v>927</v>
      </c>
      <c r="N149" s="169" t="s">
        <v>928</v>
      </c>
      <c r="O149" s="107"/>
      <c r="P149" s="15"/>
      <c r="Q149" s="15"/>
      <c r="R149" s="15"/>
      <c r="S149" s="15"/>
      <c r="T149" s="108" t="s">
        <v>903</v>
      </c>
      <c r="U149" s="109"/>
      <c r="V149" s="108" t="s">
        <v>904</v>
      </c>
      <c r="W149" s="110"/>
      <c r="X149" s="15"/>
      <c r="Y149" s="108" t="s">
        <v>904</v>
      </c>
      <c r="Z149" s="15"/>
      <c r="AA149" s="15"/>
      <c r="AB149" s="15"/>
      <c r="AC149" s="15"/>
      <c r="AD149" s="15"/>
      <c r="AE149" s="15"/>
      <c r="AF149" s="109"/>
      <c r="AG149" s="15"/>
      <c r="AH149" s="15"/>
      <c r="AI149" s="15"/>
      <c r="AJ149" s="15"/>
      <c r="AK149" s="15"/>
    </row>
    <row r="150" spans="1:37" ht="30" x14ac:dyDescent="0.25">
      <c r="A150" s="98" t="str">
        <f t="shared" si="7"/>
        <v>LLC_BI__Spread_Statement_Record_Total__cLLC_BI__Is_Summary_Group__c</v>
      </c>
      <c r="B150" s="99" t="str">
        <f t="shared" si="8"/>
        <v>Boolean (True/False)</v>
      </c>
      <c r="C150" s="100">
        <v>14</v>
      </c>
      <c r="D150" s="15"/>
      <c r="E150" s="138" t="s">
        <v>945</v>
      </c>
      <c r="F150" s="139" t="s">
        <v>899</v>
      </c>
      <c r="G150" s="114" t="s">
        <v>100</v>
      </c>
      <c r="H150" s="103" t="s">
        <v>99</v>
      </c>
      <c r="I150" s="124" t="s">
        <v>521</v>
      </c>
      <c r="J150" s="246" t="s">
        <v>520</v>
      </c>
      <c r="K150" s="127" t="str">
        <f t="shared" si="6"/>
        <v>LLC_BI__Spread_Statement_Record_Total__c.LLC_BI__Is_Summary_Group__c</v>
      </c>
      <c r="L150" s="15" t="s">
        <v>1038</v>
      </c>
      <c r="M150" s="247" t="s">
        <v>927</v>
      </c>
      <c r="N150" s="169" t="s">
        <v>928</v>
      </c>
      <c r="O150" s="107"/>
      <c r="P150" s="15"/>
      <c r="Q150" s="15"/>
      <c r="R150" s="15"/>
      <c r="S150" s="15"/>
      <c r="T150" s="108" t="s">
        <v>903</v>
      </c>
      <c r="U150" s="109"/>
      <c r="V150" s="108" t="s">
        <v>904</v>
      </c>
      <c r="W150" s="110"/>
      <c r="X150" s="15"/>
      <c r="Y150" s="108" t="s">
        <v>904</v>
      </c>
      <c r="Z150" s="15"/>
      <c r="AA150" s="15"/>
      <c r="AB150" s="15"/>
      <c r="AC150" s="15"/>
      <c r="AD150" s="15"/>
      <c r="AE150" s="15"/>
      <c r="AF150" s="109"/>
      <c r="AG150" s="15"/>
      <c r="AH150" s="15"/>
      <c r="AI150" s="15"/>
      <c r="AJ150" s="15"/>
      <c r="AK150" s="15"/>
    </row>
    <row r="151" spans="1:37" ht="30" x14ac:dyDescent="0.25">
      <c r="A151" s="98" t="str">
        <f t="shared" si="7"/>
        <v>LLC_BI__Spread_Statement_Record_Total__cLastModifiedById</v>
      </c>
      <c r="B151" s="99">
        <f t="shared" si="8"/>
        <v>18</v>
      </c>
      <c r="C151" s="100">
        <v>15</v>
      </c>
      <c r="D151" s="15" t="s">
        <v>905</v>
      </c>
      <c r="E151" s="138" t="s">
        <v>945</v>
      </c>
      <c r="F151" s="138" t="s">
        <v>945</v>
      </c>
      <c r="G151" s="114" t="s">
        <v>100</v>
      </c>
      <c r="H151" s="103" t="s">
        <v>99</v>
      </c>
      <c r="I151" s="124" t="s">
        <v>916</v>
      </c>
      <c r="J151" s="121" t="s">
        <v>175</v>
      </c>
      <c r="K151" s="15" t="str">
        <f t="shared" si="6"/>
        <v>LLC_BI__Spread_Statement_Record_Total__c.LastModifiedById</v>
      </c>
      <c r="L151" s="15" t="s">
        <v>917</v>
      </c>
      <c r="M151" s="125" t="s">
        <v>908</v>
      </c>
      <c r="N151" s="126">
        <v>18</v>
      </c>
      <c r="O151" s="126"/>
      <c r="P151" s="127"/>
      <c r="Q151" s="127"/>
      <c r="R151" s="127"/>
      <c r="S151" s="114"/>
      <c r="T151" s="108" t="s">
        <v>903</v>
      </c>
      <c r="U151" s="115"/>
      <c r="V151" s="108" t="s">
        <v>904</v>
      </c>
      <c r="W151" s="113"/>
      <c r="X151" s="114"/>
      <c r="Y151" s="108" t="s">
        <v>904</v>
      </c>
      <c r="Z151" s="114"/>
      <c r="AA151" s="114"/>
      <c r="AB151" s="114"/>
      <c r="AC151" s="114"/>
      <c r="AD151" s="114"/>
      <c r="AE151" s="114"/>
      <c r="AF151" s="115"/>
      <c r="AG151" s="114"/>
      <c r="AH151" s="116"/>
      <c r="AI151" s="116"/>
      <c r="AJ151" s="116"/>
      <c r="AK151" s="116"/>
    </row>
    <row r="152" spans="1:37" ht="30" x14ac:dyDescent="0.25">
      <c r="A152" s="98" t="str">
        <f t="shared" si="7"/>
        <v>LLC_BI__Spread_Statement_Record_Total__cLastModifiedDate</v>
      </c>
      <c r="B152" s="99" t="str">
        <f t="shared" si="8"/>
        <v/>
      </c>
      <c r="C152" s="100">
        <v>16</v>
      </c>
      <c r="D152" s="15" t="s">
        <v>905</v>
      </c>
      <c r="E152" s="138" t="s">
        <v>945</v>
      </c>
      <c r="F152" s="138" t="s">
        <v>945</v>
      </c>
      <c r="G152" s="114" t="s">
        <v>100</v>
      </c>
      <c r="H152" s="103" t="s">
        <v>99</v>
      </c>
      <c r="I152" s="124" t="s">
        <v>173</v>
      </c>
      <c r="J152" s="121" t="s">
        <v>172</v>
      </c>
      <c r="K152" s="15" t="str">
        <f t="shared" si="6"/>
        <v>LLC_BI__Spread_Statement_Record_Total__c.LastModifiedDate</v>
      </c>
      <c r="L152" s="15" t="s">
        <v>918</v>
      </c>
      <c r="M152" s="125" t="s">
        <v>910</v>
      </c>
      <c r="N152" s="126"/>
      <c r="O152" s="126"/>
      <c r="P152" s="127"/>
      <c r="Q152" s="127"/>
      <c r="R152" s="127"/>
      <c r="S152" s="114"/>
      <c r="T152" s="108" t="s">
        <v>903</v>
      </c>
      <c r="U152" s="115"/>
      <c r="V152" s="108" t="s">
        <v>904</v>
      </c>
      <c r="W152" s="113"/>
      <c r="X152" s="114"/>
      <c r="Y152" s="108" t="s">
        <v>904</v>
      </c>
      <c r="Z152" s="114"/>
      <c r="AA152" s="114"/>
      <c r="AB152" s="114"/>
      <c r="AC152" s="114"/>
      <c r="AD152" s="114"/>
      <c r="AE152" s="114"/>
      <c r="AF152" s="115"/>
      <c r="AG152" s="114"/>
      <c r="AH152" s="15"/>
      <c r="AI152" s="15"/>
      <c r="AJ152" s="15"/>
      <c r="AK152" s="15"/>
    </row>
    <row r="153" spans="1:37" ht="45" x14ac:dyDescent="0.25">
      <c r="A153" s="98" t="str">
        <f t="shared" si="7"/>
        <v>LLC_BI__Spread_Statement_Record_Total__cLLC_BI__lookupKey__c</v>
      </c>
      <c r="B153" s="99">
        <f t="shared" si="8"/>
        <v>255</v>
      </c>
      <c r="C153" s="100">
        <v>17</v>
      </c>
      <c r="D153" s="15"/>
      <c r="E153" s="138" t="s">
        <v>945</v>
      </c>
      <c r="F153" s="101" t="s">
        <v>899</v>
      </c>
      <c r="G153" s="114" t="s">
        <v>100</v>
      </c>
      <c r="H153" s="103" t="s">
        <v>99</v>
      </c>
      <c r="I153" s="124" t="s">
        <v>193</v>
      </c>
      <c r="J153" s="246" t="s">
        <v>192</v>
      </c>
      <c r="K153" s="127" t="str">
        <f t="shared" si="6"/>
        <v>LLC_BI__Spread_Statement_Record_Total__c.LLC_BI__lookupKey__c</v>
      </c>
      <c r="L153" s="15" t="s">
        <v>1039</v>
      </c>
      <c r="M153" s="247" t="s">
        <v>931</v>
      </c>
      <c r="N153" s="107">
        <v>255</v>
      </c>
      <c r="O153" s="107"/>
      <c r="P153" s="15"/>
      <c r="Q153" s="15"/>
      <c r="R153" s="15"/>
      <c r="S153" s="15"/>
      <c r="T153" s="108" t="s">
        <v>903</v>
      </c>
      <c r="U153" s="109"/>
      <c r="V153" s="108" t="s">
        <v>904</v>
      </c>
      <c r="W153" s="110"/>
      <c r="X153" s="15"/>
      <c r="Y153" s="108" t="s">
        <v>904</v>
      </c>
      <c r="Z153" s="15"/>
      <c r="AA153" s="15"/>
      <c r="AB153" s="15"/>
      <c r="AC153" s="15"/>
      <c r="AD153" s="15"/>
      <c r="AE153" s="15"/>
      <c r="AF153" s="109"/>
      <c r="AG153" s="15"/>
      <c r="AH153" s="15"/>
      <c r="AI153" s="15"/>
      <c r="AJ153" s="15"/>
      <c r="AK153" s="15"/>
    </row>
    <row r="154" spans="1:37" ht="30" x14ac:dyDescent="0.25">
      <c r="A154" s="98" t="str">
        <f t="shared" si="7"/>
        <v>LLC_BI__Spread_Statement_Record_Total__cLLC_BI__Publish_On_Init_Event__c</v>
      </c>
      <c r="B154" s="99">
        <f t="shared" si="8"/>
        <v>255</v>
      </c>
      <c r="C154" s="100">
        <v>18</v>
      </c>
      <c r="D154" s="15"/>
      <c r="E154" s="138" t="s">
        <v>945</v>
      </c>
      <c r="F154" s="139" t="s">
        <v>899</v>
      </c>
      <c r="G154" s="114" t="s">
        <v>100</v>
      </c>
      <c r="H154" s="103" t="s">
        <v>99</v>
      </c>
      <c r="I154" s="104" t="s">
        <v>535</v>
      </c>
      <c r="J154" s="159" t="s">
        <v>534</v>
      </c>
      <c r="K154" s="127" t="str">
        <f t="shared" si="6"/>
        <v>LLC_BI__Spread_Statement_Record_Total__c.LLC_BI__Publish_On_Init_Event__c</v>
      </c>
      <c r="L154" s="15" t="s">
        <v>1040</v>
      </c>
      <c r="M154" s="250" t="s">
        <v>925</v>
      </c>
      <c r="N154" s="107">
        <v>255</v>
      </c>
      <c r="O154" s="107"/>
      <c r="P154" s="15"/>
      <c r="Q154" s="15"/>
      <c r="R154" s="15"/>
      <c r="S154" s="15"/>
      <c r="T154" s="108" t="s">
        <v>903</v>
      </c>
      <c r="U154" s="109"/>
      <c r="V154" s="108" t="s">
        <v>904</v>
      </c>
      <c r="W154" s="110"/>
      <c r="X154" s="15"/>
      <c r="Y154" s="108" t="s">
        <v>904</v>
      </c>
      <c r="Z154" s="15"/>
      <c r="AA154" s="15"/>
      <c r="AB154" s="15"/>
      <c r="AC154" s="15"/>
      <c r="AD154" s="15"/>
      <c r="AE154" s="15"/>
      <c r="AF154" s="109"/>
      <c r="AG154" s="15"/>
      <c r="AH154" s="15"/>
      <c r="AI154" s="15"/>
      <c r="AJ154" s="15"/>
      <c r="AK154" s="15"/>
    </row>
    <row r="155" spans="1:37" ht="30" x14ac:dyDescent="0.25">
      <c r="A155" s="98" t="str">
        <f t="shared" si="7"/>
        <v>LLC_BI__Spread_Statement_Record_Total__cLLC_BI__Publish_On_Update_Event__c</v>
      </c>
      <c r="B155" s="99">
        <f t="shared" si="8"/>
        <v>255</v>
      </c>
      <c r="C155" s="100">
        <v>19</v>
      </c>
      <c r="D155" s="15"/>
      <c r="E155" s="138" t="s">
        <v>945</v>
      </c>
      <c r="F155" s="139" t="s">
        <v>899</v>
      </c>
      <c r="G155" s="114" t="s">
        <v>100</v>
      </c>
      <c r="H155" s="103" t="s">
        <v>99</v>
      </c>
      <c r="I155" s="104" t="s">
        <v>539</v>
      </c>
      <c r="J155" s="159" t="s">
        <v>538</v>
      </c>
      <c r="K155" s="127" t="str">
        <f t="shared" si="6"/>
        <v>LLC_BI__Spread_Statement_Record_Total__c.LLC_BI__Publish_On_Update_Event__c</v>
      </c>
      <c r="L155" s="109" t="s">
        <v>1041</v>
      </c>
      <c r="M155" s="135" t="s">
        <v>925</v>
      </c>
      <c r="N155" s="107">
        <v>255</v>
      </c>
      <c r="O155" s="107"/>
      <c r="P155" s="15"/>
      <c r="Q155" s="15"/>
      <c r="R155" s="15"/>
      <c r="S155" s="15"/>
      <c r="T155" s="108" t="s">
        <v>903</v>
      </c>
      <c r="U155" s="109"/>
      <c r="V155" s="108" t="s">
        <v>904</v>
      </c>
      <c r="W155" s="110"/>
      <c r="X155" s="15"/>
      <c r="Y155" s="108" t="s">
        <v>904</v>
      </c>
      <c r="Z155" s="15"/>
      <c r="AA155" s="15"/>
      <c r="AB155" s="15"/>
      <c r="AC155" s="15"/>
      <c r="AD155" s="15"/>
      <c r="AE155" s="15"/>
      <c r="AF155" s="109"/>
      <c r="AG155" s="15"/>
      <c r="AH155" s="15"/>
      <c r="AI155" s="15"/>
      <c r="AJ155" s="15"/>
      <c r="AK155" s="15"/>
    </row>
    <row r="156" spans="1:37" ht="30" x14ac:dyDescent="0.25">
      <c r="A156" s="98" t="str">
        <f t="shared" si="7"/>
        <v>LLC_BI__Spread_Statement_Record_Total__cLLC_BI__Row_Number__c</v>
      </c>
      <c r="B156" s="99" t="str">
        <f t="shared" si="8"/>
        <v>18, 0</v>
      </c>
      <c r="C156" s="100">
        <v>20</v>
      </c>
      <c r="D156" s="15"/>
      <c r="E156" s="138" t="s">
        <v>945</v>
      </c>
      <c r="F156" s="101" t="s">
        <v>899</v>
      </c>
      <c r="G156" s="114" t="s">
        <v>100</v>
      </c>
      <c r="H156" s="103" t="s">
        <v>99</v>
      </c>
      <c r="I156" s="124" t="s">
        <v>511</v>
      </c>
      <c r="J156" s="246" t="s">
        <v>510</v>
      </c>
      <c r="K156" s="127" t="str">
        <f t="shared" si="6"/>
        <v>LLC_BI__Spread_Statement_Record_Total__c.LLC_BI__Row_Number__c</v>
      </c>
      <c r="L156" s="109" t="s">
        <v>1042</v>
      </c>
      <c r="M156" s="135" t="s">
        <v>990</v>
      </c>
      <c r="N156" s="107">
        <v>18</v>
      </c>
      <c r="O156" s="107">
        <v>0</v>
      </c>
      <c r="P156" s="15"/>
      <c r="Q156" s="15"/>
      <c r="R156" s="15"/>
      <c r="S156" s="15"/>
      <c r="T156" s="108" t="s">
        <v>903</v>
      </c>
      <c r="U156" s="109"/>
      <c r="V156" s="108" t="s">
        <v>903</v>
      </c>
      <c r="W156" s="110"/>
      <c r="X156" s="15"/>
      <c r="Y156" s="108" t="s">
        <v>904</v>
      </c>
      <c r="Z156" s="15"/>
      <c r="AA156" s="15"/>
      <c r="AB156" s="15"/>
      <c r="AC156" s="15"/>
      <c r="AD156" s="15"/>
      <c r="AE156" s="15"/>
      <c r="AF156" s="109"/>
      <c r="AG156" s="15"/>
      <c r="AH156" s="15"/>
      <c r="AI156" s="15"/>
      <c r="AJ156" s="15"/>
      <c r="AK156" s="15"/>
    </row>
    <row r="157" spans="1:37" ht="30" x14ac:dyDescent="0.25">
      <c r="A157" s="98" t="str">
        <f t="shared" si="7"/>
        <v>LLC_BI__Spread_Statement_Record_Total__cLLC_BI__Show_Math__c</v>
      </c>
      <c r="B157" s="99" t="str">
        <f t="shared" si="8"/>
        <v>Boolean (True/False)</v>
      </c>
      <c r="C157" s="100">
        <v>21</v>
      </c>
      <c r="D157" s="15"/>
      <c r="E157" s="138" t="s">
        <v>945</v>
      </c>
      <c r="F157" s="139" t="s">
        <v>899</v>
      </c>
      <c r="G157" s="114" t="s">
        <v>100</v>
      </c>
      <c r="H157" s="103" t="s">
        <v>99</v>
      </c>
      <c r="I157" s="124" t="s">
        <v>546</v>
      </c>
      <c r="J157" s="246" t="s">
        <v>545</v>
      </c>
      <c r="K157" s="127" t="str">
        <f t="shared" si="6"/>
        <v>LLC_BI__Spread_Statement_Record_Total__c.LLC_BI__Show_Math__c</v>
      </c>
      <c r="L157" s="109" t="s">
        <v>1043</v>
      </c>
      <c r="M157" s="135" t="s">
        <v>927</v>
      </c>
      <c r="N157" s="169" t="s">
        <v>928</v>
      </c>
      <c r="O157" s="107"/>
      <c r="P157" s="15"/>
      <c r="Q157" s="15"/>
      <c r="R157" s="15"/>
      <c r="S157" s="15"/>
      <c r="T157" s="108" t="s">
        <v>903</v>
      </c>
      <c r="U157" s="109"/>
      <c r="V157" s="108" t="s">
        <v>904</v>
      </c>
      <c r="W157" s="110"/>
      <c r="X157" s="15"/>
      <c r="Y157" s="108" t="s">
        <v>904</v>
      </c>
      <c r="Z157" s="15"/>
      <c r="AA157" s="15"/>
      <c r="AB157" s="15"/>
      <c r="AC157" s="15"/>
      <c r="AD157" s="15"/>
      <c r="AE157" s="15"/>
      <c r="AF157" s="109"/>
      <c r="AG157" s="15"/>
      <c r="AH157" s="15"/>
      <c r="AI157" s="15"/>
      <c r="AJ157" s="15"/>
      <c r="AK157" s="15"/>
    </row>
    <row r="158" spans="1:37" ht="30" x14ac:dyDescent="0.25">
      <c r="A158" s="98" t="str">
        <f t="shared" si="7"/>
        <v>LLC_BI__Spread_Statement_Record_Total__cLLC_BI__Source_Group__c</v>
      </c>
      <c r="B158" s="99">
        <f t="shared" si="8"/>
        <v>18</v>
      </c>
      <c r="C158" s="100">
        <v>22</v>
      </c>
      <c r="D158" s="163" t="s">
        <v>944</v>
      </c>
      <c r="E158" s="138" t="s">
        <v>945</v>
      </c>
      <c r="F158" s="139" t="s">
        <v>899</v>
      </c>
      <c r="G158" s="114" t="s">
        <v>100</v>
      </c>
      <c r="H158" s="103" t="s">
        <v>99</v>
      </c>
      <c r="I158" s="124" t="s">
        <v>549</v>
      </c>
      <c r="J158" s="246" t="s">
        <v>548</v>
      </c>
      <c r="K158" s="127" t="str">
        <f t="shared" si="6"/>
        <v>LLC_BI__Spread_Statement_Record_Total__c.LLC_BI__Source_Group__c</v>
      </c>
      <c r="L158" s="109" t="s">
        <v>1044</v>
      </c>
      <c r="M158" s="135" t="s">
        <v>973</v>
      </c>
      <c r="N158" s="107">
        <v>18</v>
      </c>
      <c r="O158" s="107"/>
      <c r="P158" s="15"/>
      <c r="Q158" s="15"/>
      <c r="R158" s="15"/>
      <c r="S158" s="15"/>
      <c r="T158" s="108" t="s">
        <v>903</v>
      </c>
      <c r="U158" s="109"/>
      <c r="V158" s="108" t="s">
        <v>904</v>
      </c>
      <c r="W158" s="110"/>
      <c r="X158" s="15"/>
      <c r="Y158" s="108" t="s">
        <v>904</v>
      </c>
      <c r="Z158" s="15"/>
      <c r="AA158" s="15"/>
      <c r="AB158" s="15"/>
      <c r="AC158" s="15"/>
      <c r="AD158" s="15"/>
      <c r="AE158" s="15"/>
      <c r="AF158" s="109"/>
      <c r="AG158" s="15"/>
      <c r="AH158" s="15"/>
      <c r="AI158" s="15"/>
      <c r="AJ158" s="15"/>
      <c r="AK158" s="15"/>
    </row>
    <row r="159" spans="1:37" ht="30" x14ac:dyDescent="0.25">
      <c r="A159" s="98" t="str">
        <f t="shared" si="7"/>
        <v>LLC_BI__Spread_Statement_Record_Total__cName</v>
      </c>
      <c r="B159" s="99">
        <f t="shared" si="8"/>
        <v>80</v>
      </c>
      <c r="C159" s="100">
        <v>23</v>
      </c>
      <c r="D159" s="15" t="s">
        <v>905</v>
      </c>
      <c r="E159" s="138" t="s">
        <v>945</v>
      </c>
      <c r="F159" s="101" t="s">
        <v>899</v>
      </c>
      <c r="G159" s="114" t="s">
        <v>100</v>
      </c>
      <c r="H159" s="103" t="s">
        <v>99</v>
      </c>
      <c r="I159" s="124" t="s">
        <v>477</v>
      </c>
      <c r="J159" s="246" t="s">
        <v>28</v>
      </c>
      <c r="K159" s="127" t="str">
        <f t="shared" si="6"/>
        <v>LLC_BI__Spread_Statement_Record_Total__c.Name</v>
      </c>
      <c r="L159" s="109"/>
      <c r="M159" s="135" t="s">
        <v>925</v>
      </c>
      <c r="N159" s="107">
        <v>80</v>
      </c>
      <c r="O159" s="107"/>
      <c r="P159" s="15"/>
      <c r="Q159" s="15"/>
      <c r="R159" s="15"/>
      <c r="S159" s="15"/>
      <c r="T159" s="108" t="s">
        <v>903</v>
      </c>
      <c r="U159" s="109"/>
      <c r="V159" s="108" t="s">
        <v>903</v>
      </c>
      <c r="W159" s="110"/>
      <c r="X159" s="15"/>
      <c r="Y159" s="108" t="s">
        <v>904</v>
      </c>
      <c r="Z159" s="15"/>
      <c r="AA159" s="15"/>
      <c r="AB159" s="15"/>
      <c r="AC159" s="15"/>
      <c r="AD159" s="15"/>
      <c r="AE159" s="15"/>
      <c r="AF159" s="109"/>
      <c r="AG159" s="15"/>
      <c r="AH159" s="15"/>
      <c r="AI159" s="15"/>
      <c r="AJ159" s="15"/>
      <c r="AK159" s="15"/>
    </row>
    <row r="160" spans="1:37" ht="30" x14ac:dyDescent="0.25">
      <c r="A160" s="98" t="str">
        <f t="shared" si="7"/>
        <v>LLC_BI__Spread_Statement_Record_Total__cLLC_BI__Spread_Statement_Type__c</v>
      </c>
      <c r="B160" s="99">
        <f t="shared" si="8"/>
        <v>18</v>
      </c>
      <c r="C160" s="100">
        <v>24</v>
      </c>
      <c r="D160" s="163" t="s">
        <v>944</v>
      </c>
      <c r="E160" s="138" t="s">
        <v>945</v>
      </c>
      <c r="F160" s="139" t="s">
        <v>899</v>
      </c>
      <c r="G160" s="243" t="s">
        <v>100</v>
      </c>
      <c r="H160" s="251" t="s">
        <v>99</v>
      </c>
      <c r="I160" s="252" t="s">
        <v>352</v>
      </c>
      <c r="J160" s="253" t="s">
        <v>96</v>
      </c>
      <c r="K160" s="254" t="str">
        <f t="shared" si="6"/>
        <v>LLC_BI__Spread_Statement_Record_Total__c.LLC_BI__Spread_Statement_Type__c</v>
      </c>
      <c r="L160" s="235" t="s">
        <v>1045</v>
      </c>
      <c r="M160" s="135" t="s">
        <v>1028</v>
      </c>
      <c r="N160" s="107">
        <v>18</v>
      </c>
      <c r="O160" s="107"/>
      <c r="P160" s="116"/>
      <c r="Q160" s="116"/>
      <c r="R160" s="116"/>
      <c r="S160" s="116"/>
      <c r="T160" s="108" t="s">
        <v>903</v>
      </c>
      <c r="U160" s="235"/>
      <c r="V160" s="108" t="s">
        <v>903</v>
      </c>
      <c r="W160" s="231"/>
      <c r="X160" s="116"/>
      <c r="Y160" s="108" t="s">
        <v>904</v>
      </c>
      <c r="Z160" s="116"/>
      <c r="AA160" s="116"/>
      <c r="AB160" s="116"/>
      <c r="AC160" s="116"/>
      <c r="AD160" s="116"/>
      <c r="AE160" s="116"/>
      <c r="AF160" s="235"/>
      <c r="AG160" s="15"/>
      <c r="AH160" s="15"/>
      <c r="AI160" s="15"/>
      <c r="AJ160" s="15"/>
      <c r="AK160" s="15"/>
    </row>
    <row r="161" spans="1:37" ht="30" x14ac:dyDescent="0.25">
      <c r="A161" s="98" t="str">
        <f t="shared" si="7"/>
        <v>LLC_BI__Spread_Statement_Record_Total__cLLC_BI__Title__c</v>
      </c>
      <c r="B161" s="99">
        <f t="shared" si="8"/>
        <v>255</v>
      </c>
      <c r="C161" s="100">
        <v>25</v>
      </c>
      <c r="D161" s="15"/>
      <c r="E161" s="138" t="s">
        <v>945</v>
      </c>
      <c r="F161" s="139" t="s">
        <v>899</v>
      </c>
      <c r="G161" s="114" t="s">
        <v>100</v>
      </c>
      <c r="H161" s="165" t="s">
        <v>99</v>
      </c>
      <c r="I161" s="62" t="s">
        <v>514</v>
      </c>
      <c r="J161" s="130" t="s">
        <v>513</v>
      </c>
      <c r="K161" s="127" t="str">
        <f t="shared" si="6"/>
        <v>LLC_BI__Spread_Statement_Record_Total__c.LLC_BI__Title__c</v>
      </c>
      <c r="L161" s="109" t="s">
        <v>1046</v>
      </c>
      <c r="M161" s="135" t="s">
        <v>925</v>
      </c>
      <c r="N161" s="107">
        <v>255</v>
      </c>
      <c r="O161" s="107"/>
      <c r="P161" s="15"/>
      <c r="Q161" s="15"/>
      <c r="R161" s="15"/>
      <c r="S161" s="15"/>
      <c r="T161" s="108" t="s">
        <v>903</v>
      </c>
      <c r="U161" s="109"/>
      <c r="V161" s="108" t="s">
        <v>903</v>
      </c>
      <c r="W161" s="110"/>
      <c r="X161" s="15"/>
      <c r="Y161" s="108" t="s">
        <v>904</v>
      </c>
      <c r="Z161" s="15"/>
      <c r="AA161" s="15"/>
      <c r="AB161" s="15"/>
      <c r="AC161" s="15"/>
      <c r="AD161" s="15"/>
      <c r="AE161" s="15"/>
      <c r="AF161" s="109"/>
      <c r="AG161" s="15"/>
      <c r="AH161" s="15"/>
      <c r="AI161" s="15"/>
      <c r="AJ161" s="15"/>
      <c r="AK161" s="15"/>
    </row>
    <row r="162" spans="1:37" ht="30" x14ac:dyDescent="0.25">
      <c r="A162" s="98" t="str">
        <f t="shared" si="7"/>
        <v>LLC_BI__Spread_Statement_Record_Total__cLLC_BI__Total_Type__c</v>
      </c>
      <c r="B162" s="99" t="str">
        <f t="shared" si="8"/>
        <v>See picklist options for lengths</v>
      </c>
      <c r="C162" s="100">
        <v>26</v>
      </c>
      <c r="D162" s="163" t="s">
        <v>944</v>
      </c>
      <c r="E162" s="138" t="s">
        <v>945</v>
      </c>
      <c r="F162" s="101" t="s">
        <v>899</v>
      </c>
      <c r="G162" s="114" t="s">
        <v>100</v>
      </c>
      <c r="H162" s="165" t="s">
        <v>99</v>
      </c>
      <c r="I162" s="62" t="s">
        <v>543</v>
      </c>
      <c r="J162" s="130" t="s">
        <v>542</v>
      </c>
      <c r="K162" s="127" t="str">
        <f t="shared" si="6"/>
        <v>LLC_BI__Spread_Statement_Record_Total__c.LLC_BI__Total_Type__c</v>
      </c>
      <c r="L162" s="109" t="s">
        <v>1047</v>
      </c>
      <c r="M162" s="135" t="s">
        <v>913</v>
      </c>
      <c r="N162" s="107" t="s">
        <v>914</v>
      </c>
      <c r="O162" s="107"/>
      <c r="P162" s="15"/>
      <c r="Q162" s="15"/>
      <c r="R162" s="15"/>
      <c r="S162" s="15"/>
      <c r="T162" s="108" t="s">
        <v>903</v>
      </c>
      <c r="U162" s="109"/>
      <c r="V162" s="108" t="s">
        <v>904</v>
      </c>
      <c r="W162" s="110"/>
      <c r="X162" s="15"/>
      <c r="Y162" s="108" t="s">
        <v>904</v>
      </c>
      <c r="Z162" s="15"/>
      <c r="AA162" s="15"/>
      <c r="AB162" s="15"/>
      <c r="AC162" s="15"/>
      <c r="AD162" s="15"/>
      <c r="AE162" s="15"/>
      <c r="AF162" s="109"/>
      <c r="AG162" s="15"/>
      <c r="AH162" s="116"/>
      <c r="AI162" s="116"/>
      <c r="AJ162" s="116"/>
      <c r="AK162" s="116"/>
    </row>
    <row r="163" spans="1:37" x14ac:dyDescent="0.25">
      <c r="A163" s="98" t="str">
        <f t="shared" si="7"/>
        <v>LLC_BI__Spread_Statement_Record_Value__cCreatedById</v>
      </c>
      <c r="B163" s="99">
        <f t="shared" si="8"/>
        <v>18</v>
      </c>
      <c r="C163" s="108">
        <v>1</v>
      </c>
      <c r="D163" s="110" t="s">
        <v>905</v>
      </c>
      <c r="E163" s="136" t="s">
        <v>945</v>
      </c>
      <c r="F163" s="136" t="s">
        <v>945</v>
      </c>
      <c r="G163" s="109" t="s">
        <v>94</v>
      </c>
      <c r="H163" s="15" t="s">
        <v>93</v>
      </c>
      <c r="I163" s="255" t="s">
        <v>906</v>
      </c>
      <c r="J163" s="256" t="s">
        <v>168</v>
      </c>
      <c r="K163" s="127" t="str">
        <f t="shared" si="6"/>
        <v>LLC_BI__Spread_Statement_Record_Value__c.CreatedById</v>
      </c>
      <c r="L163" s="257" t="s">
        <v>907</v>
      </c>
      <c r="M163" s="258" t="s">
        <v>908</v>
      </c>
      <c r="N163" s="221">
        <v>18</v>
      </c>
      <c r="O163" s="259"/>
      <c r="P163" s="15"/>
      <c r="Q163" s="15"/>
      <c r="R163" s="15"/>
      <c r="S163" s="15"/>
      <c r="T163" s="108" t="s">
        <v>903</v>
      </c>
      <c r="U163" s="110"/>
      <c r="V163" s="108" t="s">
        <v>904</v>
      </c>
      <c r="W163" s="15"/>
      <c r="X163" s="15"/>
      <c r="Y163" s="108" t="s">
        <v>904</v>
      </c>
      <c r="Z163" s="15"/>
      <c r="AA163" s="15"/>
      <c r="AB163" s="15"/>
      <c r="AC163" s="15"/>
      <c r="AD163" s="15"/>
      <c r="AE163" s="15"/>
      <c r="AF163" s="15"/>
      <c r="AG163" s="15"/>
    </row>
    <row r="164" spans="1:37" x14ac:dyDescent="0.25">
      <c r="A164" s="98" t="str">
        <f t="shared" si="7"/>
        <v>LLC_BI__Spread_Statement_Record_Value__cCreatedDate</v>
      </c>
      <c r="B164" s="99" t="str">
        <f t="shared" si="8"/>
        <v/>
      </c>
      <c r="C164" s="108">
        <v>2</v>
      </c>
      <c r="D164" s="110" t="s">
        <v>905</v>
      </c>
      <c r="E164" s="138" t="s">
        <v>945</v>
      </c>
      <c r="F164" s="138" t="s">
        <v>945</v>
      </c>
      <c r="G164" s="109" t="s">
        <v>94</v>
      </c>
      <c r="H164" s="15" t="s">
        <v>93</v>
      </c>
      <c r="I164" s="62" t="s">
        <v>165</v>
      </c>
      <c r="J164" s="235" t="s">
        <v>164</v>
      </c>
      <c r="K164" s="15" t="str">
        <f t="shared" si="6"/>
        <v>LLC_BI__Spread_Statement_Record_Value__c.CreatedDate</v>
      </c>
      <c r="L164" s="257" t="s">
        <v>909</v>
      </c>
      <c r="M164" s="260" t="s">
        <v>910</v>
      </c>
      <c r="N164" s="261"/>
      <c r="O164" s="261"/>
      <c r="P164" s="262" t="s">
        <v>903</v>
      </c>
      <c r="Q164" s="262" t="s">
        <v>903</v>
      </c>
      <c r="R164" s="262"/>
      <c r="S164" s="262" t="s">
        <v>903</v>
      </c>
      <c r="T164" s="108" t="s">
        <v>903</v>
      </c>
      <c r="U164" s="15"/>
      <c r="V164" s="108" t="s">
        <v>904</v>
      </c>
      <c r="W164" s="15"/>
      <c r="X164" s="15"/>
      <c r="Y164" s="108" t="s">
        <v>904</v>
      </c>
      <c r="Z164" s="15"/>
      <c r="AA164" s="15"/>
      <c r="AB164" s="15"/>
      <c r="AC164" s="15"/>
      <c r="AD164" s="15"/>
      <c r="AE164" s="15"/>
      <c r="AF164" s="15"/>
      <c r="AG164" s="15"/>
    </row>
    <row r="165" spans="1:37" x14ac:dyDescent="0.25">
      <c r="A165" s="98" t="str">
        <f t="shared" si="7"/>
        <v>LLC_BI__Spread_Statement_Record_Value__cCurrencyIsoCode</v>
      </c>
      <c r="B165" s="99" t="str">
        <f t="shared" si="8"/>
        <v>See picklist options for lengths</v>
      </c>
      <c r="C165" s="108">
        <v>3</v>
      </c>
      <c r="D165" s="110" t="s">
        <v>905</v>
      </c>
      <c r="E165" s="138" t="s">
        <v>945</v>
      </c>
      <c r="F165" s="263" t="s">
        <v>899</v>
      </c>
      <c r="G165" s="109" t="s">
        <v>94</v>
      </c>
      <c r="H165" s="15" t="s">
        <v>93</v>
      </c>
      <c r="I165" s="264" t="s">
        <v>911</v>
      </c>
      <c r="J165" s="135" t="s">
        <v>160</v>
      </c>
      <c r="K165" s="265" t="str">
        <f t="shared" si="6"/>
        <v>LLC_BI__Spread_Statement_Record_Value__c.CurrencyIsoCode</v>
      </c>
      <c r="L165" s="257" t="s">
        <v>912</v>
      </c>
      <c r="M165" s="258" t="s">
        <v>913</v>
      </c>
      <c r="N165" s="190" t="s">
        <v>914</v>
      </c>
      <c r="O165" s="221"/>
      <c r="P165" s="15"/>
      <c r="Q165" s="15"/>
      <c r="R165" s="15"/>
      <c r="S165" s="15"/>
      <c r="T165" s="108" t="s">
        <v>903</v>
      </c>
      <c r="U165" s="15"/>
      <c r="V165" s="108" t="s">
        <v>904</v>
      </c>
      <c r="W165" s="15"/>
      <c r="X165" s="15"/>
      <c r="Y165" s="108" t="s">
        <v>904</v>
      </c>
      <c r="Z165" s="15"/>
      <c r="AA165" s="15"/>
      <c r="AB165" s="15"/>
      <c r="AC165" s="15"/>
      <c r="AD165" s="15"/>
      <c r="AE165" s="15"/>
      <c r="AF165" s="15"/>
      <c r="AG165" s="15"/>
    </row>
    <row r="166" spans="1:37" x14ac:dyDescent="0.25">
      <c r="A166" s="98" t="str">
        <f t="shared" si="7"/>
        <v>LLC_BI__Spread_Statement_Record_Value__cLLC_BI__Formula__c</v>
      </c>
      <c r="B166" s="99">
        <f t="shared" si="8"/>
        <v>255</v>
      </c>
      <c r="C166" s="108">
        <v>4</v>
      </c>
      <c r="D166" s="110"/>
      <c r="E166" s="138" t="s">
        <v>945</v>
      </c>
      <c r="F166" s="138" t="s">
        <v>945</v>
      </c>
      <c r="G166" s="109" t="s">
        <v>94</v>
      </c>
      <c r="H166" s="15" t="s">
        <v>93</v>
      </c>
      <c r="I166" s="211" t="s">
        <v>579</v>
      </c>
      <c r="J166" s="201" t="s">
        <v>578</v>
      </c>
      <c r="K166" s="265" t="str">
        <f t="shared" si="6"/>
        <v>LLC_BI__Spread_Statement_Record_Value__c.LLC_BI__Formula__c</v>
      </c>
      <c r="L166" s="257" t="s">
        <v>1048</v>
      </c>
      <c r="M166" s="203" t="s">
        <v>925</v>
      </c>
      <c r="N166" s="261">
        <v>255</v>
      </c>
      <c r="O166" s="261"/>
      <c r="P166" s="125"/>
      <c r="Q166" s="125"/>
      <c r="R166" s="125"/>
      <c r="S166" s="125"/>
      <c r="T166" s="108" t="s">
        <v>903</v>
      </c>
      <c r="U166" s="15"/>
      <c r="V166" s="108" t="s">
        <v>904</v>
      </c>
      <c r="W166" s="15"/>
      <c r="X166" s="15"/>
      <c r="Y166" s="108" t="s">
        <v>904</v>
      </c>
      <c r="Z166" s="15"/>
      <c r="AA166" s="15"/>
      <c r="AB166" s="15"/>
      <c r="AC166" s="15"/>
      <c r="AD166" s="15"/>
      <c r="AE166" s="15"/>
      <c r="AF166" s="15"/>
      <c r="AG166" s="15"/>
    </row>
    <row r="167" spans="1:37" x14ac:dyDescent="0.25">
      <c r="A167" s="98" t="str">
        <f t="shared" si="7"/>
        <v>LLC_BI__Spread_Statement_Record_Value__cId</v>
      </c>
      <c r="B167" s="99">
        <f t="shared" si="8"/>
        <v>18</v>
      </c>
      <c r="C167" s="108">
        <v>5</v>
      </c>
      <c r="D167" s="110" t="s">
        <v>905</v>
      </c>
      <c r="E167" s="138" t="s">
        <v>945</v>
      </c>
      <c r="F167" s="138" t="s">
        <v>945</v>
      </c>
      <c r="G167" s="109" t="s">
        <v>94</v>
      </c>
      <c r="H167" s="109" t="s">
        <v>93</v>
      </c>
      <c r="I167" s="200" t="s">
        <v>143</v>
      </c>
      <c r="J167" s="122" t="s">
        <v>143</v>
      </c>
      <c r="K167" s="265" t="str">
        <f t="shared" si="6"/>
        <v>LLC_BI__Spread_Statement_Record_Value__c.Id</v>
      </c>
      <c r="L167" s="127" t="s">
        <v>143</v>
      </c>
      <c r="M167" s="266" t="s">
        <v>143</v>
      </c>
      <c r="N167" s="221">
        <v>18</v>
      </c>
      <c r="O167" s="219"/>
      <c r="P167" s="206" t="s">
        <v>904</v>
      </c>
      <c r="Q167" s="206" t="s">
        <v>904</v>
      </c>
      <c r="R167" s="206" t="s">
        <v>915</v>
      </c>
      <c r="S167" s="206" t="s">
        <v>904</v>
      </c>
      <c r="T167" s="108" t="s">
        <v>903</v>
      </c>
      <c r="U167" s="15"/>
      <c r="V167" s="108" t="s">
        <v>904</v>
      </c>
      <c r="W167" s="15"/>
      <c r="X167" s="15"/>
      <c r="Y167" s="108" t="s">
        <v>904</v>
      </c>
      <c r="Z167" s="15"/>
      <c r="AA167" s="15"/>
      <c r="AB167" s="15"/>
      <c r="AC167" s="15"/>
      <c r="AD167" s="15"/>
      <c r="AE167" s="15"/>
      <c r="AF167" s="15"/>
      <c r="AG167" s="15"/>
    </row>
    <row r="168" spans="1:37" x14ac:dyDescent="0.25">
      <c r="A168" s="98" t="str">
        <f t="shared" si="7"/>
        <v>LLC_BI__Spread_Statement_Record_Value__cLLC_BI__Is_Linked__c</v>
      </c>
      <c r="B168" s="99">
        <f t="shared" si="8"/>
        <v>4</v>
      </c>
      <c r="C168" s="108">
        <v>6</v>
      </c>
      <c r="D168" s="110" t="s">
        <v>944</v>
      </c>
      <c r="E168" s="138" t="s">
        <v>945</v>
      </c>
      <c r="F168" s="138" t="s">
        <v>945</v>
      </c>
      <c r="G168" s="109" t="s">
        <v>94</v>
      </c>
      <c r="H168" s="109" t="s">
        <v>93</v>
      </c>
      <c r="I168" s="200" t="s">
        <v>573</v>
      </c>
      <c r="J168" s="201" t="s">
        <v>572</v>
      </c>
      <c r="K168" s="265" t="str">
        <f t="shared" si="6"/>
        <v>LLC_BI__Spread_Statement_Record_Value__c.LLC_BI__Is_Linked__c</v>
      </c>
      <c r="L168" s="257" t="s">
        <v>1049</v>
      </c>
      <c r="M168" s="203" t="s">
        <v>1050</v>
      </c>
      <c r="N168" s="221">
        <v>4</v>
      </c>
      <c r="O168" s="221"/>
      <c r="P168" s="15"/>
      <c r="Q168" s="15"/>
      <c r="R168" s="15"/>
      <c r="S168" s="15"/>
      <c r="T168" s="108" t="s">
        <v>903</v>
      </c>
      <c r="U168" s="15"/>
      <c r="V168" s="108" t="s">
        <v>904</v>
      </c>
      <c r="W168" s="15"/>
      <c r="X168" s="15"/>
      <c r="Y168" s="108" t="s">
        <v>904</v>
      </c>
      <c r="Z168" s="15"/>
      <c r="AA168" s="15"/>
      <c r="AB168" s="15"/>
      <c r="AC168" s="15"/>
      <c r="AD168" s="15"/>
      <c r="AE168" s="15"/>
      <c r="AF168" s="15"/>
      <c r="AG168" s="15"/>
    </row>
    <row r="169" spans="1:37" x14ac:dyDescent="0.25">
      <c r="A169" s="98" t="str">
        <f t="shared" si="7"/>
        <v>LLC_BI__Spread_Statement_Record_Value__cLastModifiedById</v>
      </c>
      <c r="B169" s="99">
        <f t="shared" si="8"/>
        <v>18</v>
      </c>
      <c r="C169" s="108">
        <v>7</v>
      </c>
      <c r="D169" s="116" t="s">
        <v>905</v>
      </c>
      <c r="E169" s="138" t="s">
        <v>945</v>
      </c>
      <c r="F169" s="263" t="s">
        <v>899</v>
      </c>
      <c r="G169" s="109" t="s">
        <v>94</v>
      </c>
      <c r="H169" s="109" t="s">
        <v>93</v>
      </c>
      <c r="I169" s="267" t="s">
        <v>916</v>
      </c>
      <c r="J169" s="135" t="s">
        <v>175</v>
      </c>
      <c r="K169" s="99" t="str">
        <f t="shared" si="6"/>
        <v>LLC_BI__Spread_Statement_Record_Value__c.LastModifiedById</v>
      </c>
      <c r="L169" s="257" t="s">
        <v>917</v>
      </c>
      <c r="M169" s="258" t="s">
        <v>908</v>
      </c>
      <c r="N169" s="221">
        <v>18</v>
      </c>
      <c r="O169" s="221"/>
      <c r="P169" s="15"/>
      <c r="Q169" s="15"/>
      <c r="R169" s="15"/>
      <c r="S169" s="15"/>
      <c r="T169" s="108" t="s">
        <v>903</v>
      </c>
      <c r="U169" s="15"/>
      <c r="V169" s="108" t="s">
        <v>904</v>
      </c>
      <c r="W169" s="15"/>
      <c r="X169" s="15"/>
      <c r="Y169" s="108" t="s">
        <v>904</v>
      </c>
      <c r="Z169" s="15"/>
      <c r="AA169" s="15"/>
      <c r="AB169" s="15"/>
      <c r="AC169" s="15"/>
      <c r="AD169" s="15"/>
      <c r="AE169" s="15"/>
      <c r="AF169" s="15"/>
      <c r="AG169" s="15"/>
    </row>
    <row r="170" spans="1:37" x14ac:dyDescent="0.25">
      <c r="A170" s="98" t="str">
        <f t="shared" si="7"/>
        <v>LLC_BI__Spread_Statement_Record_Value__cLastModifiedDate</v>
      </c>
      <c r="B170" s="99" t="str">
        <f t="shared" si="8"/>
        <v/>
      </c>
      <c r="C170" s="108">
        <v>8</v>
      </c>
      <c r="D170" s="15" t="s">
        <v>905</v>
      </c>
      <c r="E170" s="138" t="s">
        <v>945</v>
      </c>
      <c r="F170" s="263" t="s">
        <v>899</v>
      </c>
      <c r="G170" s="109" t="s">
        <v>94</v>
      </c>
      <c r="H170" s="109" t="s">
        <v>93</v>
      </c>
      <c r="I170" s="200" t="s">
        <v>173</v>
      </c>
      <c r="J170" s="15" t="s">
        <v>172</v>
      </c>
      <c r="K170" s="110" t="str">
        <f t="shared" si="6"/>
        <v>LLC_BI__Spread_Statement_Record_Value__c.LastModifiedDate</v>
      </c>
      <c r="L170" s="257" t="s">
        <v>918</v>
      </c>
      <c r="M170" s="260" t="s">
        <v>910</v>
      </c>
      <c r="N170" s="236"/>
      <c r="O170" s="236"/>
      <c r="P170" s="206" t="s">
        <v>903</v>
      </c>
      <c r="Q170" s="206" t="s">
        <v>903</v>
      </c>
      <c r="R170" s="206"/>
      <c r="S170" s="206" t="s">
        <v>903</v>
      </c>
      <c r="T170" s="108" t="s">
        <v>903</v>
      </c>
      <c r="U170" s="15"/>
      <c r="V170" s="108" t="s">
        <v>904</v>
      </c>
      <c r="W170" s="15"/>
      <c r="X170" s="15"/>
      <c r="Y170" s="108" t="s">
        <v>904</v>
      </c>
      <c r="Z170" s="15"/>
      <c r="AA170" s="15"/>
      <c r="AB170" s="15"/>
      <c r="AC170" s="15"/>
      <c r="AD170" s="15"/>
      <c r="AE170" s="15"/>
      <c r="AF170" s="15"/>
      <c r="AG170" s="15"/>
    </row>
    <row r="171" spans="1:37" ht="25.5" x14ac:dyDescent="0.25">
      <c r="A171" s="98" t="str">
        <f t="shared" si="7"/>
        <v>LLC_BI__Spread_Statement_Record_Value__cLLC_BI__lookupKey__c</v>
      </c>
      <c r="B171" s="99">
        <f t="shared" si="8"/>
        <v>255</v>
      </c>
      <c r="C171" s="108">
        <v>9</v>
      </c>
      <c r="D171" s="15"/>
      <c r="E171" s="138" t="s">
        <v>945</v>
      </c>
      <c r="F171" s="263" t="s">
        <v>899</v>
      </c>
      <c r="G171" s="109" t="s">
        <v>94</v>
      </c>
      <c r="H171" s="109" t="s">
        <v>93</v>
      </c>
      <c r="I171" s="200" t="s">
        <v>193</v>
      </c>
      <c r="J171" s="201" t="s">
        <v>192</v>
      </c>
      <c r="K171" s="265" t="str">
        <f t="shared" si="6"/>
        <v>LLC_BI__Spread_Statement_Record_Value__c.LLC_BI__lookupKey__c</v>
      </c>
      <c r="L171" s="257" t="s">
        <v>1051</v>
      </c>
      <c r="M171" s="228" t="s">
        <v>931</v>
      </c>
      <c r="N171" s="221">
        <v>255</v>
      </c>
      <c r="O171" s="221"/>
      <c r="P171" s="15"/>
      <c r="Q171" s="15"/>
      <c r="R171" s="15"/>
      <c r="S171" s="15"/>
      <c r="T171" s="108" t="s">
        <v>903</v>
      </c>
      <c r="U171" s="15"/>
      <c r="V171" s="108" t="s">
        <v>903</v>
      </c>
      <c r="W171" s="15"/>
      <c r="X171" s="15"/>
      <c r="Y171" s="108" t="s">
        <v>904</v>
      </c>
      <c r="Z171" s="15"/>
      <c r="AA171" s="15"/>
      <c r="AB171" s="15"/>
      <c r="AC171" s="15"/>
      <c r="AD171" s="15"/>
      <c r="AE171" s="15"/>
      <c r="AF171" s="15"/>
      <c r="AG171" s="15"/>
    </row>
    <row r="172" spans="1:37" ht="25.5" x14ac:dyDescent="0.25">
      <c r="A172" s="98" t="str">
        <f t="shared" si="7"/>
        <v>LLC_BI__Spread_Statement_Record_Value__cLLC_BI__Spread_Statement_Period__c</v>
      </c>
      <c r="B172" s="99">
        <f t="shared" si="8"/>
        <v>18</v>
      </c>
      <c r="C172" s="108">
        <v>10</v>
      </c>
      <c r="D172" s="15" t="s">
        <v>944</v>
      </c>
      <c r="E172" s="138" t="s">
        <v>945</v>
      </c>
      <c r="F172" s="263" t="s">
        <v>899</v>
      </c>
      <c r="G172" s="109" t="s">
        <v>94</v>
      </c>
      <c r="H172" s="109" t="s">
        <v>93</v>
      </c>
      <c r="I172" s="200" t="s">
        <v>88</v>
      </c>
      <c r="J172" s="201" t="s">
        <v>87</v>
      </c>
      <c r="K172" s="265" t="str">
        <f t="shared" si="6"/>
        <v>LLC_BI__Spread_Statement_Record_Value__c.LLC_BI__Spread_Statement_Period__c</v>
      </c>
      <c r="L172" s="257" t="s">
        <v>1052</v>
      </c>
      <c r="M172" s="228" t="s">
        <v>1053</v>
      </c>
      <c r="N172" s="221">
        <v>18</v>
      </c>
      <c r="O172" s="221"/>
      <c r="P172" s="15"/>
      <c r="Q172" s="15"/>
      <c r="R172" s="15"/>
      <c r="S172" s="15"/>
      <c r="T172" s="108" t="s">
        <v>903</v>
      </c>
      <c r="U172" s="15"/>
      <c r="V172" s="108" t="s">
        <v>903</v>
      </c>
      <c r="W172" s="15"/>
      <c r="X172" s="15"/>
      <c r="Y172" s="108" t="s">
        <v>904</v>
      </c>
      <c r="Z172" s="15"/>
      <c r="AA172" s="15"/>
      <c r="AB172" s="15"/>
      <c r="AC172" s="15"/>
      <c r="AD172" s="15"/>
      <c r="AE172" s="15"/>
      <c r="AF172" s="15"/>
      <c r="AG172" s="15"/>
    </row>
    <row r="173" spans="1:37" ht="25.5" x14ac:dyDescent="0.25">
      <c r="A173" s="98" t="str">
        <f t="shared" si="7"/>
        <v>LLC_BI__Spread_Statement_Record_Value__cLLC_BI__Spread_Statement_Record__c</v>
      </c>
      <c r="B173" s="99">
        <f t="shared" si="8"/>
        <v>18</v>
      </c>
      <c r="C173" s="108">
        <v>11</v>
      </c>
      <c r="D173" s="15" t="s">
        <v>944</v>
      </c>
      <c r="E173" s="138" t="s">
        <v>945</v>
      </c>
      <c r="F173" s="263" t="s">
        <v>899</v>
      </c>
      <c r="G173" s="235" t="s">
        <v>94</v>
      </c>
      <c r="H173" s="235" t="s">
        <v>93</v>
      </c>
      <c r="I173" s="200" t="s">
        <v>91</v>
      </c>
      <c r="J173" s="201" t="s">
        <v>90</v>
      </c>
      <c r="K173" s="265" t="str">
        <f t="shared" si="6"/>
        <v>LLC_BI__Spread_Statement_Record_Value__c.LLC_BI__Spread_Statement_Record__c</v>
      </c>
      <c r="L173" s="257" t="s">
        <v>1054</v>
      </c>
      <c r="M173" s="228" t="s">
        <v>1055</v>
      </c>
      <c r="N173" s="221">
        <v>18</v>
      </c>
      <c r="O173" s="221"/>
      <c r="P173" s="15"/>
      <c r="Q173" s="15"/>
      <c r="R173" s="15"/>
      <c r="S173" s="15"/>
      <c r="T173" s="108" t="s">
        <v>903</v>
      </c>
      <c r="U173" s="15"/>
      <c r="V173" s="108" t="s">
        <v>903</v>
      </c>
      <c r="W173" s="15"/>
      <c r="X173" s="15"/>
      <c r="Y173" s="108" t="s">
        <v>904</v>
      </c>
      <c r="Z173" s="15"/>
      <c r="AA173" s="15"/>
      <c r="AB173" s="15"/>
      <c r="AC173" s="15"/>
      <c r="AD173" s="15"/>
      <c r="AE173" s="15"/>
      <c r="AF173" s="15"/>
      <c r="AG173" s="15"/>
    </row>
    <row r="174" spans="1:37" x14ac:dyDescent="0.25">
      <c r="A174" s="98" t="str">
        <f t="shared" si="7"/>
        <v>LLC_BI__Spread_Statement_Record_Value__cName</v>
      </c>
      <c r="B174" s="99">
        <f t="shared" si="8"/>
        <v>80</v>
      </c>
      <c r="C174" s="108">
        <v>12</v>
      </c>
      <c r="D174" s="15" t="s">
        <v>905</v>
      </c>
      <c r="E174" s="268" t="s">
        <v>945</v>
      </c>
      <c r="F174" s="269" t="s">
        <v>899</v>
      </c>
      <c r="G174" s="15" t="s">
        <v>94</v>
      </c>
      <c r="H174" s="15" t="s">
        <v>93</v>
      </c>
      <c r="I174" s="270" t="s">
        <v>560</v>
      </c>
      <c r="J174" s="271" t="s">
        <v>28</v>
      </c>
      <c r="K174" s="265" t="str">
        <f t="shared" si="6"/>
        <v>LLC_BI__Spread_Statement_Record_Value__c.Name</v>
      </c>
      <c r="L174" s="257"/>
      <c r="M174" s="260" t="s">
        <v>993</v>
      </c>
      <c r="N174" s="221">
        <v>80</v>
      </c>
      <c r="O174" s="221"/>
      <c r="P174" s="15"/>
      <c r="Q174" s="15"/>
      <c r="R174" s="15"/>
      <c r="S174" s="15"/>
      <c r="T174" s="108" t="s">
        <v>903</v>
      </c>
      <c r="U174" s="15"/>
      <c r="V174" s="108" t="s">
        <v>904</v>
      </c>
      <c r="W174" s="15"/>
      <c r="X174" s="15"/>
      <c r="Y174" s="108" t="s">
        <v>904</v>
      </c>
      <c r="Z174" s="15"/>
      <c r="AA174" s="15"/>
      <c r="AB174" s="15"/>
      <c r="AC174" s="15"/>
      <c r="AD174" s="15"/>
      <c r="AE174" s="15"/>
      <c r="AF174" s="15"/>
      <c r="AG174" s="15"/>
    </row>
    <row r="175" spans="1:37" x14ac:dyDescent="0.25">
      <c r="A175" s="98" t="str">
        <f t="shared" si="7"/>
        <v>LLC_BI__Spread_Statement_Record_Value__cLLC_BI__Value__c</v>
      </c>
      <c r="B175" s="99" t="str">
        <f t="shared" si="8"/>
        <v>16, 2</v>
      </c>
      <c r="C175" s="108">
        <v>13</v>
      </c>
      <c r="D175" s="15"/>
      <c r="E175" s="136" t="s">
        <v>945</v>
      </c>
      <c r="F175" s="272" t="s">
        <v>899</v>
      </c>
      <c r="G175" s="15" t="s">
        <v>94</v>
      </c>
      <c r="H175" s="15" t="s">
        <v>93</v>
      </c>
      <c r="I175" s="273" t="s">
        <v>278</v>
      </c>
      <c r="J175" s="274" t="s">
        <v>277</v>
      </c>
      <c r="K175" s="265" t="str">
        <f t="shared" si="6"/>
        <v>LLC_BI__Spread_Statement_Record_Value__c.LLC_BI__Value__c</v>
      </c>
      <c r="L175" s="257" t="s">
        <v>1056</v>
      </c>
      <c r="M175" s="203" t="s">
        <v>911</v>
      </c>
      <c r="N175" s="221">
        <v>16</v>
      </c>
      <c r="O175" s="221">
        <v>2</v>
      </c>
      <c r="P175" s="15"/>
      <c r="Q175" s="15"/>
      <c r="R175" s="15"/>
      <c r="S175" s="15"/>
      <c r="T175" s="108" t="s">
        <v>903</v>
      </c>
      <c r="U175" s="15"/>
      <c r="V175" s="108" t="s">
        <v>904</v>
      </c>
      <c r="W175" s="15"/>
      <c r="X175" s="15"/>
      <c r="Y175" s="108" t="s">
        <v>904</v>
      </c>
      <c r="Z175" s="15"/>
      <c r="AA175" s="15"/>
      <c r="AB175" s="15"/>
      <c r="AC175" s="15"/>
      <c r="AD175" s="15"/>
      <c r="AE175" s="15"/>
      <c r="AF175" s="15"/>
      <c r="AG175" s="15"/>
    </row>
    <row r="176" spans="1:37" ht="30" x14ac:dyDescent="0.25">
      <c r="A176" s="98" t="str">
        <f t="shared" si="7"/>
        <v>LLC_BI__Spread_Record_Classification__cLLC_BI__Classification__c</v>
      </c>
      <c r="B176" s="99">
        <f t="shared" si="8"/>
        <v>18</v>
      </c>
      <c r="C176" s="108">
        <v>1</v>
      </c>
      <c r="D176" s="110"/>
      <c r="E176" s="136" t="s">
        <v>945</v>
      </c>
      <c r="F176" s="136" t="s">
        <v>945</v>
      </c>
      <c r="G176" s="109" t="s">
        <v>82</v>
      </c>
      <c r="H176" s="125" t="s">
        <v>81</v>
      </c>
      <c r="I176" s="275" t="s">
        <v>69</v>
      </c>
      <c r="J176" s="256" t="s">
        <v>68</v>
      </c>
      <c r="K176" s="276" t="str">
        <f t="shared" si="6"/>
        <v>LLC_BI__Spread_Record_Classification__c.LLC_BI__Classification__c</v>
      </c>
      <c r="L176" s="15" t="s">
        <v>316</v>
      </c>
      <c r="M176" s="135" t="s">
        <v>1057</v>
      </c>
      <c r="N176" s="190">
        <v>18</v>
      </c>
      <c r="O176" s="277"/>
      <c r="P176" s="15"/>
      <c r="Q176" s="15"/>
      <c r="R176" s="15"/>
      <c r="S176" s="15"/>
      <c r="T176" s="108" t="s">
        <v>903</v>
      </c>
      <c r="U176" s="110"/>
      <c r="V176" s="108" t="s">
        <v>903</v>
      </c>
      <c r="W176" s="15"/>
      <c r="X176" s="15"/>
      <c r="Y176" s="108" t="s">
        <v>904</v>
      </c>
      <c r="Z176" s="15"/>
      <c r="AA176" s="15"/>
      <c r="AB176" s="15"/>
      <c r="AC176" s="15"/>
      <c r="AD176" s="15"/>
      <c r="AE176" s="15"/>
      <c r="AF176" s="15"/>
      <c r="AG176" s="15"/>
    </row>
    <row r="177" spans="1:33" x14ac:dyDescent="0.25">
      <c r="A177" s="98" t="str">
        <f t="shared" si="7"/>
        <v>LLC_BI__Spread_Record_Classification__cCreatedById</v>
      </c>
      <c r="B177" s="99">
        <f t="shared" si="8"/>
        <v>18</v>
      </c>
      <c r="C177" s="108">
        <v>2</v>
      </c>
      <c r="D177" s="110" t="s">
        <v>905</v>
      </c>
      <c r="E177" s="138" t="s">
        <v>945</v>
      </c>
      <c r="F177" s="138" t="s">
        <v>945</v>
      </c>
      <c r="G177" s="15" t="s">
        <v>82</v>
      </c>
      <c r="H177" s="15" t="s">
        <v>81</v>
      </c>
      <c r="I177" s="117" t="s">
        <v>906</v>
      </c>
      <c r="J177" s="118" t="s">
        <v>168</v>
      </c>
      <c r="K177" s="278" t="str">
        <f t="shared" ref="K177:K240" si="9">_xlfn.CONCAT(H177,".",J177)</f>
        <v>LLC_BI__Spread_Record_Classification__c.CreatedById</v>
      </c>
      <c r="L177" s="110" t="s">
        <v>907</v>
      </c>
      <c r="M177" s="135" t="s">
        <v>908</v>
      </c>
      <c r="N177" s="279">
        <v>18</v>
      </c>
      <c r="O177" s="279"/>
      <c r="P177" s="125"/>
      <c r="Q177" s="125"/>
      <c r="R177" s="125"/>
      <c r="S177" s="125"/>
      <c r="T177" s="108" t="s">
        <v>903</v>
      </c>
      <c r="U177" s="15"/>
      <c r="V177" s="108" t="s">
        <v>904</v>
      </c>
      <c r="W177" s="15"/>
      <c r="X177" s="15"/>
      <c r="Y177" s="108" t="s">
        <v>904</v>
      </c>
      <c r="Z177" s="15"/>
      <c r="AA177" s="15"/>
      <c r="AB177" s="15"/>
      <c r="AC177" s="15"/>
      <c r="AD177" s="15"/>
      <c r="AE177" s="15"/>
      <c r="AF177" s="15"/>
      <c r="AG177" s="15"/>
    </row>
    <row r="178" spans="1:33" x14ac:dyDescent="0.25">
      <c r="A178" s="98" t="str">
        <f t="shared" si="7"/>
        <v>LLC_BI__Spread_Record_Classification__cCreatedDate</v>
      </c>
      <c r="B178" s="99" t="str">
        <f t="shared" si="8"/>
        <v/>
      </c>
      <c r="C178" s="108">
        <v>3</v>
      </c>
      <c r="D178" s="110" t="s">
        <v>905</v>
      </c>
      <c r="E178" s="138" t="s">
        <v>945</v>
      </c>
      <c r="F178" s="138" t="s">
        <v>945</v>
      </c>
      <c r="G178" s="15" t="s">
        <v>82</v>
      </c>
      <c r="H178" s="15" t="s">
        <v>81</v>
      </c>
      <c r="I178" s="62" t="s">
        <v>165</v>
      </c>
      <c r="J178" s="109" t="s">
        <v>164</v>
      </c>
      <c r="K178" s="15" t="str">
        <f t="shared" si="9"/>
        <v>LLC_BI__Spread_Record_Classification__c.CreatedDate</v>
      </c>
      <c r="L178" s="110" t="s">
        <v>909</v>
      </c>
      <c r="M178" s="125" t="s">
        <v>910</v>
      </c>
      <c r="N178" s="279"/>
      <c r="O178" s="279"/>
      <c r="P178" s="262" t="s">
        <v>903</v>
      </c>
      <c r="Q178" s="262" t="s">
        <v>903</v>
      </c>
      <c r="R178" s="262"/>
      <c r="S178" s="262" t="s">
        <v>903</v>
      </c>
      <c r="T178" s="108" t="s">
        <v>903</v>
      </c>
      <c r="U178" s="15"/>
      <c r="V178" s="108" t="s">
        <v>904</v>
      </c>
      <c r="W178" s="15"/>
      <c r="X178" s="15"/>
      <c r="Y178" s="108" t="s">
        <v>904</v>
      </c>
      <c r="Z178" s="15"/>
      <c r="AA178" s="15"/>
      <c r="AB178" s="15"/>
      <c r="AC178" s="15"/>
      <c r="AD178" s="15"/>
      <c r="AE178" s="15"/>
      <c r="AF178" s="15"/>
      <c r="AG178" s="15"/>
    </row>
    <row r="179" spans="1:33" x14ac:dyDescent="0.25">
      <c r="A179" s="98" t="str">
        <f t="shared" si="7"/>
        <v>LLC_BI__Spread_Record_Classification__cCurrencyIsoCode</v>
      </c>
      <c r="B179" s="99" t="str">
        <f t="shared" si="8"/>
        <v>See picklist options for lengths</v>
      </c>
      <c r="C179" s="108">
        <v>4</v>
      </c>
      <c r="D179" s="15"/>
      <c r="E179" s="138" t="s">
        <v>945</v>
      </c>
      <c r="F179" s="263" t="s">
        <v>899</v>
      </c>
      <c r="G179" s="15" t="s">
        <v>82</v>
      </c>
      <c r="H179" s="15" t="s">
        <v>81</v>
      </c>
      <c r="I179" s="255" t="s">
        <v>911</v>
      </c>
      <c r="J179" s="280" t="s">
        <v>160</v>
      </c>
      <c r="K179" s="278" t="str">
        <f t="shared" si="9"/>
        <v>LLC_BI__Spread_Record_Classification__c.CurrencyIsoCode</v>
      </c>
      <c r="L179" s="15" t="s">
        <v>912</v>
      </c>
      <c r="M179" s="135" t="s">
        <v>913</v>
      </c>
      <c r="N179" s="190" t="s">
        <v>914</v>
      </c>
      <c r="O179" s="190"/>
      <c r="P179" s="15"/>
      <c r="Q179" s="15"/>
      <c r="R179" s="15"/>
      <c r="S179" s="15"/>
      <c r="T179" s="108" t="s">
        <v>903</v>
      </c>
      <c r="U179" s="15"/>
      <c r="V179" s="108" t="s">
        <v>904</v>
      </c>
      <c r="W179" s="15"/>
      <c r="X179" s="15"/>
      <c r="Y179" s="108" t="s">
        <v>904</v>
      </c>
      <c r="Z179" s="15"/>
      <c r="AA179" s="15"/>
      <c r="AB179" s="15"/>
      <c r="AC179" s="15"/>
      <c r="AD179" s="15"/>
      <c r="AE179" s="15"/>
      <c r="AF179" s="15"/>
      <c r="AG179" s="15"/>
    </row>
    <row r="180" spans="1:33" x14ac:dyDescent="0.25">
      <c r="A180" s="98" t="str">
        <f t="shared" si="7"/>
        <v>LLC_BI__Spread_Record_Classification__cId</v>
      </c>
      <c r="B180" s="99">
        <f t="shared" si="8"/>
        <v>18</v>
      </c>
      <c r="C180" s="108">
        <v>5</v>
      </c>
      <c r="D180" s="110" t="s">
        <v>905</v>
      </c>
      <c r="E180" s="138" t="s">
        <v>945</v>
      </c>
      <c r="F180" s="138" t="s">
        <v>945</v>
      </c>
      <c r="G180" s="15" t="s">
        <v>82</v>
      </c>
      <c r="H180" s="15" t="s">
        <v>81</v>
      </c>
      <c r="I180" s="124" t="s">
        <v>143</v>
      </c>
      <c r="J180" s="281" t="s">
        <v>143</v>
      </c>
      <c r="K180" s="278" t="str">
        <f t="shared" si="9"/>
        <v>LLC_BI__Spread_Record_Classification__c.Id</v>
      </c>
      <c r="L180" s="127" t="s">
        <v>143</v>
      </c>
      <c r="M180" s="249" t="s">
        <v>143</v>
      </c>
      <c r="N180" s="221">
        <v>18</v>
      </c>
      <c r="O180" s="221"/>
      <c r="P180" s="206" t="s">
        <v>904</v>
      </c>
      <c r="Q180" s="206" t="s">
        <v>904</v>
      </c>
      <c r="R180" s="206" t="s">
        <v>915</v>
      </c>
      <c r="S180" s="206" t="s">
        <v>904</v>
      </c>
      <c r="T180" s="108" t="s">
        <v>903</v>
      </c>
      <c r="U180" s="15"/>
      <c r="V180" s="108" t="s">
        <v>904</v>
      </c>
      <c r="W180" s="15"/>
      <c r="X180" s="15"/>
      <c r="Y180" s="108" t="s">
        <v>904</v>
      </c>
      <c r="Z180" s="15"/>
      <c r="AA180" s="15"/>
      <c r="AB180" s="15"/>
      <c r="AC180" s="15"/>
      <c r="AD180" s="15"/>
      <c r="AE180" s="15"/>
      <c r="AF180" s="15"/>
      <c r="AG180" s="15"/>
    </row>
    <row r="181" spans="1:33" x14ac:dyDescent="0.25">
      <c r="A181" s="98" t="str">
        <f t="shared" si="7"/>
        <v>LLC_BI__Spread_Record_Classification__cLastModifiedById</v>
      </c>
      <c r="B181" s="99">
        <f t="shared" si="8"/>
        <v>18</v>
      </c>
      <c r="C181" s="108">
        <v>6</v>
      </c>
      <c r="D181" s="15" t="s">
        <v>905</v>
      </c>
      <c r="E181" s="138" t="s">
        <v>945</v>
      </c>
      <c r="F181" s="263" t="s">
        <v>899</v>
      </c>
      <c r="G181" s="15" t="s">
        <v>82</v>
      </c>
      <c r="H181" s="15" t="s">
        <v>81</v>
      </c>
      <c r="I181" s="104" t="s">
        <v>916</v>
      </c>
      <c r="J181" s="256" t="s">
        <v>175</v>
      </c>
      <c r="K181" s="278" t="str">
        <f t="shared" si="9"/>
        <v>LLC_BI__Spread_Record_Classification__c.LastModifiedById</v>
      </c>
      <c r="L181" s="15" t="s">
        <v>917</v>
      </c>
      <c r="M181" s="247" t="s">
        <v>908</v>
      </c>
      <c r="N181" s="190">
        <v>18</v>
      </c>
      <c r="O181" s="190"/>
      <c r="P181" s="15"/>
      <c r="Q181" s="15"/>
      <c r="R181" s="15"/>
      <c r="S181" s="15"/>
      <c r="T181" s="108" t="s">
        <v>903</v>
      </c>
      <c r="U181" s="15"/>
      <c r="V181" s="108" t="s">
        <v>904</v>
      </c>
      <c r="W181" s="15"/>
      <c r="X181" s="15"/>
      <c r="Y181" s="108" t="s">
        <v>904</v>
      </c>
      <c r="Z181" s="15"/>
      <c r="AA181" s="15"/>
      <c r="AB181" s="15"/>
      <c r="AC181" s="15"/>
      <c r="AD181" s="15"/>
      <c r="AE181" s="15"/>
      <c r="AF181" s="15"/>
      <c r="AG181" s="15"/>
    </row>
    <row r="182" spans="1:33" x14ac:dyDescent="0.25">
      <c r="A182" s="98" t="str">
        <f t="shared" si="7"/>
        <v>LLC_BI__Spread_Record_Classification__cLastModifiedDate</v>
      </c>
      <c r="B182" s="99" t="str">
        <f t="shared" si="8"/>
        <v/>
      </c>
      <c r="C182" s="108">
        <v>7</v>
      </c>
      <c r="D182" s="110" t="s">
        <v>905</v>
      </c>
      <c r="E182" s="138" t="s">
        <v>945</v>
      </c>
      <c r="F182" s="138" t="s">
        <v>945</v>
      </c>
      <c r="G182" s="15" t="s">
        <v>82</v>
      </c>
      <c r="H182" s="15" t="s">
        <v>81</v>
      </c>
      <c r="I182" s="124" t="s">
        <v>173</v>
      </c>
      <c r="J182" s="282" t="s">
        <v>172</v>
      </c>
      <c r="K182" s="15" t="str">
        <f t="shared" si="9"/>
        <v>LLC_BI__Spread_Record_Classification__c.LastModifiedDate</v>
      </c>
      <c r="L182" s="110" t="s">
        <v>918</v>
      </c>
      <c r="M182" s="125" t="s">
        <v>910</v>
      </c>
      <c r="N182" s="190"/>
      <c r="O182" s="190"/>
      <c r="P182" s="206" t="s">
        <v>903</v>
      </c>
      <c r="Q182" s="206" t="s">
        <v>903</v>
      </c>
      <c r="R182" s="206"/>
      <c r="S182" s="206" t="s">
        <v>903</v>
      </c>
      <c r="T182" s="108" t="s">
        <v>903</v>
      </c>
      <c r="U182" s="15"/>
      <c r="V182" s="108" t="s">
        <v>904</v>
      </c>
      <c r="W182" s="15"/>
      <c r="X182" s="15"/>
      <c r="Y182" s="108" t="s">
        <v>904</v>
      </c>
      <c r="Z182" s="15"/>
      <c r="AA182" s="15"/>
      <c r="AB182" s="15"/>
      <c r="AC182" s="15"/>
      <c r="AD182" s="15"/>
      <c r="AE182" s="15"/>
      <c r="AF182" s="15"/>
      <c r="AG182" s="15"/>
    </row>
    <row r="183" spans="1:33" ht="45" x14ac:dyDescent="0.25">
      <c r="A183" s="98" t="str">
        <f t="shared" si="7"/>
        <v>LLC_BI__Spread_Record_Classification__cLLC_BI__lookupKey__c</v>
      </c>
      <c r="B183" s="99">
        <f t="shared" si="8"/>
        <v>255</v>
      </c>
      <c r="C183" s="108">
        <v>8</v>
      </c>
      <c r="D183" s="116"/>
      <c r="E183" s="138" t="s">
        <v>945</v>
      </c>
      <c r="F183" s="263" t="s">
        <v>899</v>
      </c>
      <c r="G183" s="70" t="s">
        <v>82</v>
      </c>
      <c r="H183" s="70" t="s">
        <v>81</v>
      </c>
      <c r="I183" s="283" t="s">
        <v>193</v>
      </c>
      <c r="J183" s="284" t="s">
        <v>192</v>
      </c>
      <c r="K183" s="278" t="str">
        <f t="shared" si="9"/>
        <v>LLC_BI__Spread_Record_Classification__c.LLC_BI__lookupKey__c</v>
      </c>
      <c r="L183" s="15" t="s">
        <v>958</v>
      </c>
      <c r="M183" s="247" t="s">
        <v>1058</v>
      </c>
      <c r="N183" s="190">
        <v>255</v>
      </c>
      <c r="O183" s="190"/>
      <c r="P183" s="15"/>
      <c r="Q183" s="15"/>
      <c r="R183" s="15"/>
      <c r="S183" s="15"/>
      <c r="T183" s="108" t="s">
        <v>903</v>
      </c>
      <c r="U183" s="15"/>
      <c r="V183" s="108" t="s">
        <v>904</v>
      </c>
      <c r="W183" s="15"/>
      <c r="X183" s="15"/>
      <c r="Y183" s="108" t="s">
        <v>904</v>
      </c>
      <c r="Z183" s="15"/>
      <c r="AA183" s="15"/>
      <c r="AB183" s="15"/>
      <c r="AC183" s="15"/>
      <c r="AD183" s="15"/>
      <c r="AE183" s="15"/>
      <c r="AF183" s="15"/>
      <c r="AG183" s="15"/>
    </row>
    <row r="184" spans="1:33" x14ac:dyDescent="0.25">
      <c r="A184" s="98" t="str">
        <f t="shared" si="7"/>
        <v>LLC_BI__Spread_Record_Classification__cName</v>
      </c>
      <c r="B184" s="99">
        <f t="shared" si="8"/>
        <v>80</v>
      </c>
      <c r="C184" s="108">
        <v>9</v>
      </c>
      <c r="D184" s="110" t="s">
        <v>905</v>
      </c>
      <c r="E184" s="138" t="s">
        <v>945</v>
      </c>
      <c r="F184" s="263" t="s">
        <v>899</v>
      </c>
      <c r="G184" s="15" t="s">
        <v>82</v>
      </c>
      <c r="H184" s="15" t="s">
        <v>81</v>
      </c>
      <c r="I184" s="104" t="s">
        <v>306</v>
      </c>
      <c r="J184" s="256" t="s">
        <v>28</v>
      </c>
      <c r="K184" s="278" t="str">
        <f t="shared" si="9"/>
        <v>LLC_BI__Spread_Record_Classification__c.Name</v>
      </c>
      <c r="L184" s="15"/>
      <c r="M184" s="247" t="s">
        <v>925</v>
      </c>
      <c r="N184" s="285">
        <v>80</v>
      </c>
      <c r="O184" s="285"/>
      <c r="P184" s="15"/>
      <c r="Q184" s="15"/>
      <c r="R184" s="15"/>
      <c r="S184" s="15"/>
      <c r="T184" s="108" t="s">
        <v>903</v>
      </c>
      <c r="U184" s="15"/>
      <c r="V184" s="108" t="s">
        <v>903</v>
      </c>
      <c r="W184" s="15"/>
      <c r="X184" s="15"/>
      <c r="Y184" s="108" t="s">
        <v>904</v>
      </c>
      <c r="Z184" s="15"/>
      <c r="AA184" s="15"/>
      <c r="AB184" s="15"/>
      <c r="AC184" s="15"/>
      <c r="AD184" s="15"/>
      <c r="AE184" s="15"/>
      <c r="AF184" s="15"/>
      <c r="AG184" s="15"/>
    </row>
    <row r="185" spans="1:33" ht="30" x14ac:dyDescent="0.25">
      <c r="A185" s="98" t="str">
        <f t="shared" si="7"/>
        <v>LLC_BI__Spread_Record_Classification__cLLC_BI__Spread_Statement_Record__c</v>
      </c>
      <c r="B185" s="99">
        <f t="shared" si="8"/>
        <v>18</v>
      </c>
      <c r="C185" s="108">
        <v>10</v>
      </c>
      <c r="D185" s="15"/>
      <c r="E185" s="138" t="s">
        <v>945</v>
      </c>
      <c r="F185" s="263" t="s">
        <v>899</v>
      </c>
      <c r="G185" s="15" t="s">
        <v>82</v>
      </c>
      <c r="H185" s="15" t="s">
        <v>81</v>
      </c>
      <c r="I185" s="104" t="s">
        <v>91</v>
      </c>
      <c r="J185" s="256" t="s">
        <v>90</v>
      </c>
      <c r="K185" s="278" t="str">
        <f t="shared" si="9"/>
        <v>LLC_BI__Spread_Record_Classification__c.LLC_BI__Spread_Statement_Record__c</v>
      </c>
      <c r="L185" s="15" t="s">
        <v>318</v>
      </c>
      <c r="M185" s="247" t="s">
        <v>1055</v>
      </c>
      <c r="N185" s="190">
        <v>18</v>
      </c>
      <c r="O185" s="190"/>
      <c r="P185" s="15"/>
      <c r="Q185" s="15"/>
      <c r="R185" s="15"/>
      <c r="S185" s="15"/>
      <c r="T185" s="108" t="s">
        <v>903</v>
      </c>
      <c r="U185" s="15"/>
      <c r="V185" s="108" t="s">
        <v>903</v>
      </c>
      <c r="W185" s="15"/>
      <c r="X185" s="15"/>
      <c r="Y185" s="108" t="s">
        <v>904</v>
      </c>
      <c r="Z185" s="15"/>
      <c r="AA185" s="15"/>
      <c r="AB185" s="15"/>
      <c r="AC185" s="15"/>
      <c r="AD185" s="15"/>
      <c r="AE185" s="15"/>
      <c r="AF185" s="15"/>
      <c r="AG185" s="15"/>
    </row>
    <row r="186" spans="1:33" ht="30" x14ac:dyDescent="0.25">
      <c r="A186" s="98" t="str">
        <f t="shared" si="7"/>
        <v>LLC_BI__Spread_Record_Total_Classification__cLLC_BI__Classification__c</v>
      </c>
      <c r="B186" s="99" t="str">
        <f t="shared" si="8"/>
        <v/>
      </c>
      <c r="C186" s="108">
        <v>1</v>
      </c>
      <c r="D186" s="110"/>
      <c r="E186" s="136" t="s">
        <v>945</v>
      </c>
      <c r="F186" s="136" t="s">
        <v>945</v>
      </c>
      <c r="G186" s="114" t="s">
        <v>85</v>
      </c>
      <c r="H186" s="199" t="s">
        <v>84</v>
      </c>
      <c r="I186" s="117" t="s">
        <v>69</v>
      </c>
      <c r="J186" s="159" t="s">
        <v>68</v>
      </c>
      <c r="K186" s="278" t="str">
        <f t="shared" si="9"/>
        <v>LLC_BI__Spread_Record_Total_Classification__c.LLC_BI__Classification__c</v>
      </c>
      <c r="L186" s="113" t="s">
        <v>333</v>
      </c>
      <c r="M186" s="134" t="s">
        <v>1057</v>
      </c>
      <c r="N186" s="15"/>
      <c r="O186" s="15"/>
      <c r="P186" s="113"/>
      <c r="Q186" s="113"/>
      <c r="R186" s="113"/>
      <c r="S186" s="114"/>
      <c r="T186" s="108" t="s">
        <v>903</v>
      </c>
      <c r="U186" s="110"/>
      <c r="V186" s="108" t="s">
        <v>903</v>
      </c>
      <c r="W186" s="15"/>
      <c r="X186" s="15"/>
      <c r="Y186" s="108" t="s">
        <v>904</v>
      </c>
      <c r="Z186" s="15"/>
      <c r="AA186" s="15"/>
      <c r="AB186" s="15"/>
      <c r="AC186" s="15"/>
      <c r="AD186" s="15"/>
      <c r="AE186" s="15"/>
      <c r="AF186" s="15"/>
      <c r="AG186" s="15"/>
    </row>
    <row r="187" spans="1:33" ht="30" x14ac:dyDescent="0.25">
      <c r="A187" s="98" t="str">
        <f t="shared" si="7"/>
        <v>LLC_BI__Spread_Record_Total_Classification__cCreatedById</v>
      </c>
      <c r="B187" s="99" t="str">
        <f t="shared" si="8"/>
        <v/>
      </c>
      <c r="C187" s="108">
        <v>2</v>
      </c>
      <c r="D187" s="110" t="s">
        <v>905</v>
      </c>
      <c r="E187" s="138" t="s">
        <v>945</v>
      </c>
      <c r="F187" s="138" t="s">
        <v>945</v>
      </c>
      <c r="G187" s="114" t="s">
        <v>85</v>
      </c>
      <c r="H187" s="199" t="s">
        <v>84</v>
      </c>
      <c r="I187" s="117" t="s">
        <v>906</v>
      </c>
      <c r="J187" s="118" t="s">
        <v>168</v>
      </c>
      <c r="K187" s="278" t="str">
        <f t="shared" si="9"/>
        <v>LLC_BI__Spread_Record_Total_Classification__c.CreatedById</v>
      </c>
      <c r="L187" s="113" t="s">
        <v>907</v>
      </c>
      <c r="M187" s="135" t="s">
        <v>908</v>
      </c>
      <c r="N187" s="125"/>
      <c r="O187" s="125"/>
      <c r="P187" s="238"/>
      <c r="Q187" s="238"/>
      <c r="R187" s="238"/>
      <c r="S187" s="238"/>
      <c r="T187" s="108" t="s">
        <v>903</v>
      </c>
      <c r="U187" s="15"/>
      <c r="V187" s="108" t="s">
        <v>904</v>
      </c>
      <c r="W187" s="15"/>
      <c r="X187" s="15"/>
      <c r="Y187" s="108" t="s">
        <v>904</v>
      </c>
      <c r="Z187" s="15"/>
      <c r="AA187" s="15"/>
      <c r="AB187" s="15"/>
      <c r="AC187" s="15"/>
      <c r="AD187" s="15"/>
      <c r="AE187" s="15"/>
      <c r="AF187" s="15"/>
      <c r="AG187" s="15"/>
    </row>
    <row r="188" spans="1:33" ht="30" x14ac:dyDescent="0.25">
      <c r="A188" s="98" t="str">
        <f t="shared" si="7"/>
        <v>LLC_BI__Spread_Record_Total_Classification__cCreatedDate</v>
      </c>
      <c r="B188" s="99" t="str">
        <f t="shared" si="8"/>
        <v/>
      </c>
      <c r="C188" s="108">
        <v>3</v>
      </c>
      <c r="D188" s="110" t="s">
        <v>905</v>
      </c>
      <c r="E188" s="138" t="s">
        <v>945</v>
      </c>
      <c r="F188" s="138" t="s">
        <v>945</v>
      </c>
      <c r="G188" s="114" t="s">
        <v>85</v>
      </c>
      <c r="H188" s="199" t="s">
        <v>84</v>
      </c>
      <c r="I188" s="62" t="s">
        <v>165</v>
      </c>
      <c r="J188" s="109" t="s">
        <v>164</v>
      </c>
      <c r="K188" s="15" t="str">
        <f t="shared" si="9"/>
        <v>LLC_BI__Spread_Record_Total_Classification__c.CreatedDate</v>
      </c>
      <c r="L188" s="110" t="s">
        <v>909</v>
      </c>
      <c r="M188" s="125" t="s">
        <v>910</v>
      </c>
      <c r="N188" s="125"/>
      <c r="O188" s="125"/>
      <c r="P188" s="262" t="s">
        <v>903</v>
      </c>
      <c r="Q188" s="262" t="s">
        <v>903</v>
      </c>
      <c r="R188" s="262"/>
      <c r="S188" s="262" t="s">
        <v>903</v>
      </c>
      <c r="T188" s="108" t="s">
        <v>903</v>
      </c>
      <c r="U188" s="15"/>
      <c r="V188" s="108" t="s">
        <v>904</v>
      </c>
      <c r="W188" s="15"/>
      <c r="X188" s="15"/>
      <c r="Y188" s="108" t="s">
        <v>904</v>
      </c>
      <c r="Z188" s="15"/>
      <c r="AA188" s="15"/>
      <c r="AB188" s="15"/>
      <c r="AC188" s="15"/>
      <c r="AD188" s="15"/>
      <c r="AE188" s="15"/>
      <c r="AF188" s="15"/>
      <c r="AG188" s="15"/>
    </row>
    <row r="189" spans="1:33" ht="30" x14ac:dyDescent="0.25">
      <c r="A189" s="98" t="str">
        <f t="shared" si="7"/>
        <v>LLC_BI__Spread_Record_Total_Classification__cCurrencyIsoCode</v>
      </c>
      <c r="B189" s="99" t="str">
        <f t="shared" si="8"/>
        <v/>
      </c>
      <c r="C189" s="108">
        <v>4</v>
      </c>
      <c r="D189" s="15"/>
      <c r="E189" s="138" t="s">
        <v>945</v>
      </c>
      <c r="F189" s="263" t="s">
        <v>899</v>
      </c>
      <c r="G189" s="114" t="s">
        <v>85</v>
      </c>
      <c r="H189" s="199" t="s">
        <v>84</v>
      </c>
      <c r="I189" s="117" t="s">
        <v>911</v>
      </c>
      <c r="J189" s="134" t="s">
        <v>160</v>
      </c>
      <c r="K189" s="278" t="str">
        <f t="shared" si="9"/>
        <v>LLC_BI__Spread_Record_Total_Classification__c.CurrencyIsoCode</v>
      </c>
      <c r="L189" s="114" t="s">
        <v>912</v>
      </c>
      <c r="M189" s="135" t="s">
        <v>913</v>
      </c>
      <c r="N189" s="15"/>
      <c r="O189" s="15"/>
      <c r="P189" s="114"/>
      <c r="Q189" s="114"/>
      <c r="R189" s="114"/>
      <c r="S189" s="114"/>
      <c r="T189" s="108" t="s">
        <v>903</v>
      </c>
      <c r="U189" s="15"/>
      <c r="V189" s="108" t="s">
        <v>904</v>
      </c>
      <c r="W189" s="15"/>
      <c r="X189" s="15"/>
      <c r="Y189" s="108" t="s">
        <v>904</v>
      </c>
      <c r="Z189" s="15"/>
      <c r="AA189" s="15"/>
      <c r="AB189" s="15"/>
      <c r="AC189" s="15"/>
      <c r="AD189" s="15"/>
      <c r="AE189" s="15"/>
      <c r="AF189" s="15"/>
      <c r="AG189" s="15"/>
    </row>
    <row r="190" spans="1:33" ht="30" x14ac:dyDescent="0.25">
      <c r="A190" s="98" t="str">
        <f t="shared" si="7"/>
        <v>LLC_BI__Spread_Record_Total_Classification__cId</v>
      </c>
      <c r="B190" s="99" t="str">
        <f t="shared" si="8"/>
        <v/>
      </c>
      <c r="C190" s="108">
        <v>5</v>
      </c>
      <c r="D190" s="110" t="s">
        <v>905</v>
      </c>
      <c r="E190" s="138" t="s">
        <v>945</v>
      </c>
      <c r="F190" s="138" t="s">
        <v>945</v>
      </c>
      <c r="G190" s="114" t="s">
        <v>85</v>
      </c>
      <c r="H190" s="199" t="s">
        <v>84</v>
      </c>
      <c r="I190" s="104" t="s">
        <v>143</v>
      </c>
      <c r="J190" s="286" t="s">
        <v>143</v>
      </c>
      <c r="K190" s="278" t="str">
        <f t="shared" si="9"/>
        <v>LLC_BI__Spread_Record_Total_Classification__c.Id</v>
      </c>
      <c r="L190" s="127" t="s">
        <v>143</v>
      </c>
      <c r="M190" s="249" t="s">
        <v>143</v>
      </c>
      <c r="N190" s="127"/>
      <c r="O190" s="127"/>
      <c r="P190" s="127" t="s">
        <v>904</v>
      </c>
      <c r="Q190" s="127" t="s">
        <v>981</v>
      </c>
      <c r="R190" s="127" t="s">
        <v>915</v>
      </c>
      <c r="S190" s="108" t="s">
        <v>904</v>
      </c>
      <c r="T190" s="108" t="s">
        <v>903</v>
      </c>
      <c r="U190" s="15"/>
      <c r="V190" s="108" t="s">
        <v>904</v>
      </c>
      <c r="W190" s="15"/>
      <c r="X190" s="15"/>
      <c r="Y190" s="108" t="s">
        <v>904</v>
      </c>
      <c r="Z190" s="15"/>
      <c r="AA190" s="15"/>
      <c r="AB190" s="15"/>
      <c r="AC190" s="15"/>
      <c r="AD190" s="15"/>
      <c r="AE190" s="15"/>
      <c r="AF190" s="15"/>
      <c r="AG190" s="15"/>
    </row>
    <row r="191" spans="1:33" ht="30" x14ac:dyDescent="0.25">
      <c r="A191" s="98" t="str">
        <f t="shared" si="7"/>
        <v>LLC_BI__Spread_Record_Total_Classification__cLastModifiedById</v>
      </c>
      <c r="B191" s="99" t="str">
        <f t="shared" si="8"/>
        <v/>
      </c>
      <c r="C191" s="108">
        <v>6</v>
      </c>
      <c r="D191" s="15" t="s">
        <v>905</v>
      </c>
      <c r="E191" s="138" t="s">
        <v>945</v>
      </c>
      <c r="F191" s="263" t="s">
        <v>899</v>
      </c>
      <c r="G191" s="114" t="s">
        <v>85</v>
      </c>
      <c r="H191" s="199" t="s">
        <v>84</v>
      </c>
      <c r="I191" s="104" t="s">
        <v>916</v>
      </c>
      <c r="J191" s="159" t="s">
        <v>175</v>
      </c>
      <c r="K191" s="278" t="str">
        <f t="shared" si="9"/>
        <v>LLC_BI__Spread_Record_Total_Classification__c.LastModifiedById</v>
      </c>
      <c r="L191" s="114" t="s">
        <v>1059</v>
      </c>
      <c r="M191" s="247" t="s">
        <v>908</v>
      </c>
      <c r="N191" s="15"/>
      <c r="O191" s="15"/>
      <c r="P191" s="114"/>
      <c r="Q191" s="114"/>
      <c r="R191" s="114"/>
      <c r="S191" s="114"/>
      <c r="T191" s="108" t="s">
        <v>903</v>
      </c>
      <c r="U191" s="15"/>
      <c r="V191" s="108" t="s">
        <v>904</v>
      </c>
      <c r="W191" s="15"/>
      <c r="X191" s="15"/>
      <c r="Y191" s="108" t="s">
        <v>904</v>
      </c>
      <c r="Z191" s="15"/>
      <c r="AA191" s="15"/>
      <c r="AB191" s="15"/>
      <c r="AC191" s="15"/>
      <c r="AD191" s="15"/>
      <c r="AE191" s="15"/>
      <c r="AF191" s="15"/>
      <c r="AG191" s="15"/>
    </row>
    <row r="192" spans="1:33" ht="30" x14ac:dyDescent="0.25">
      <c r="A192" s="98" t="str">
        <f t="shared" si="7"/>
        <v>LLC_BI__Spread_Record_Total_Classification__cLastModifiedDate</v>
      </c>
      <c r="B192" s="99" t="str">
        <f t="shared" si="8"/>
        <v/>
      </c>
      <c r="C192" s="108">
        <v>7</v>
      </c>
      <c r="D192" s="110" t="s">
        <v>905</v>
      </c>
      <c r="E192" s="138" t="s">
        <v>945</v>
      </c>
      <c r="F192" s="138" t="s">
        <v>945</v>
      </c>
      <c r="G192" s="114" t="s">
        <v>85</v>
      </c>
      <c r="H192" s="199" t="s">
        <v>84</v>
      </c>
      <c r="I192" s="124" t="s">
        <v>173</v>
      </c>
      <c r="J192" s="121" t="s">
        <v>172</v>
      </c>
      <c r="K192" s="15" t="str">
        <f t="shared" si="9"/>
        <v>LLC_BI__Spread_Record_Total_Classification__c.LastModifiedDate</v>
      </c>
      <c r="L192" s="15" t="s">
        <v>918</v>
      </c>
      <c r="M192" s="125" t="s">
        <v>910</v>
      </c>
      <c r="N192" s="15"/>
      <c r="O192" s="15"/>
      <c r="P192" s="206" t="s">
        <v>903</v>
      </c>
      <c r="Q192" s="206" t="s">
        <v>903</v>
      </c>
      <c r="R192" s="206"/>
      <c r="S192" s="206" t="s">
        <v>903</v>
      </c>
      <c r="T192" s="108" t="s">
        <v>903</v>
      </c>
      <c r="U192" s="15"/>
      <c r="V192" s="108" t="s">
        <v>904</v>
      </c>
      <c r="W192" s="15"/>
      <c r="X192" s="15"/>
      <c r="Y192" s="108" t="s">
        <v>904</v>
      </c>
      <c r="Z192" s="15"/>
      <c r="AA192" s="15"/>
      <c r="AB192" s="15"/>
      <c r="AC192" s="15"/>
      <c r="AD192" s="15"/>
      <c r="AE192" s="15"/>
      <c r="AF192" s="15"/>
      <c r="AG192" s="15"/>
    </row>
    <row r="193" spans="1:33" ht="45" x14ac:dyDescent="0.25">
      <c r="A193" s="98" t="str">
        <f t="shared" si="7"/>
        <v>LLC_BI__Spread_Record_Total_Classification__cLLC_BI__lookupKey__c</v>
      </c>
      <c r="B193" s="99">
        <f t="shared" si="8"/>
        <v>255</v>
      </c>
      <c r="C193" s="108">
        <v>8</v>
      </c>
      <c r="D193" s="116"/>
      <c r="E193" s="138" t="s">
        <v>945</v>
      </c>
      <c r="F193" s="263" t="s">
        <v>899</v>
      </c>
      <c r="G193" s="114" t="s">
        <v>85</v>
      </c>
      <c r="H193" s="199" t="s">
        <v>84</v>
      </c>
      <c r="I193" s="104" t="s">
        <v>193</v>
      </c>
      <c r="J193" s="159" t="s">
        <v>192</v>
      </c>
      <c r="K193" s="278" t="str">
        <f t="shared" si="9"/>
        <v>LLC_BI__Spread_Record_Total_Classification__c.LLC_BI__lookupKey__c</v>
      </c>
      <c r="L193" s="114" t="s">
        <v>958</v>
      </c>
      <c r="M193" s="247" t="s">
        <v>931</v>
      </c>
      <c r="N193" s="15">
        <v>255</v>
      </c>
      <c r="O193" s="15"/>
      <c r="P193" s="114"/>
      <c r="Q193" s="114"/>
      <c r="R193" s="114"/>
      <c r="S193" s="114"/>
      <c r="T193" s="108" t="s">
        <v>903</v>
      </c>
      <c r="U193" s="15"/>
      <c r="V193" s="108" t="s">
        <v>904</v>
      </c>
      <c r="W193" s="15"/>
      <c r="X193" s="15"/>
      <c r="Y193" s="108" t="s">
        <v>904</v>
      </c>
      <c r="Z193" s="15"/>
      <c r="AA193" s="15"/>
      <c r="AB193" s="15"/>
      <c r="AC193" s="15"/>
      <c r="AD193" s="15"/>
      <c r="AE193" s="15"/>
      <c r="AF193" s="15"/>
      <c r="AG193" s="15"/>
    </row>
    <row r="194" spans="1:33" ht="30" x14ac:dyDescent="0.25">
      <c r="A194" s="98" t="str">
        <f t="shared" ref="A194:A257" si="10">H194&amp;J194</f>
        <v>LLC_BI__Spread_Record_Total_Classification__cName</v>
      </c>
      <c r="B194" s="99">
        <f t="shared" ref="B194:B257" si="11">IF(N194&lt;&gt;"",  IF(O194&lt;&gt;"", N194&amp;", "&amp;O194,N194),"")</f>
        <v>80</v>
      </c>
      <c r="C194" s="108">
        <v>9</v>
      </c>
      <c r="D194" s="110" t="s">
        <v>905</v>
      </c>
      <c r="E194" s="138" t="s">
        <v>945</v>
      </c>
      <c r="F194" s="263" t="s">
        <v>899</v>
      </c>
      <c r="G194" s="114" t="s">
        <v>85</v>
      </c>
      <c r="H194" s="199" t="s">
        <v>84</v>
      </c>
      <c r="I194" s="104" t="s">
        <v>323</v>
      </c>
      <c r="J194" s="159" t="s">
        <v>28</v>
      </c>
      <c r="K194" s="278" t="str">
        <f t="shared" si="9"/>
        <v>LLC_BI__Spread_Record_Total_Classification__c.Name</v>
      </c>
      <c r="L194" s="114"/>
      <c r="M194" s="247" t="s">
        <v>925</v>
      </c>
      <c r="N194" s="116">
        <v>80</v>
      </c>
      <c r="O194" s="116"/>
      <c r="P194" s="114"/>
      <c r="Q194" s="114"/>
      <c r="R194" s="114"/>
      <c r="S194" s="114"/>
      <c r="T194" s="108" t="s">
        <v>903</v>
      </c>
      <c r="U194" s="15"/>
      <c r="V194" s="108" t="s">
        <v>903</v>
      </c>
      <c r="W194" s="15"/>
      <c r="X194" s="15"/>
      <c r="Y194" s="108" t="s">
        <v>904</v>
      </c>
      <c r="Z194" s="15"/>
      <c r="AA194" s="15"/>
      <c r="AB194" s="15"/>
      <c r="AC194" s="15"/>
      <c r="AD194" s="15"/>
      <c r="AE194" s="15"/>
      <c r="AF194" s="15"/>
      <c r="AG194" s="15"/>
    </row>
    <row r="195" spans="1:33" ht="30" x14ac:dyDescent="0.25">
      <c r="A195" s="98" t="str">
        <f t="shared" si="10"/>
        <v>LLC_BI__Spread_Record_Total_Classification__cLLC_BI__Spread_Statement_Total_Group__c</v>
      </c>
      <c r="B195" s="99" t="str">
        <f t="shared" si="11"/>
        <v/>
      </c>
      <c r="C195" s="108">
        <v>10</v>
      </c>
      <c r="D195" s="15"/>
      <c r="E195" s="138" t="s">
        <v>945</v>
      </c>
      <c r="F195" s="263" t="s">
        <v>899</v>
      </c>
      <c r="G195" s="114" t="s">
        <v>85</v>
      </c>
      <c r="H195" s="199" t="s">
        <v>84</v>
      </c>
      <c r="I195" s="104" t="s">
        <v>100</v>
      </c>
      <c r="J195" s="159" t="s">
        <v>335</v>
      </c>
      <c r="K195" s="278" t="str">
        <f t="shared" si="9"/>
        <v>LLC_BI__Spread_Record_Total_Classification__c.LLC_BI__Spread_Statement_Total_Group__c</v>
      </c>
      <c r="L195" s="114" t="s">
        <v>337</v>
      </c>
      <c r="M195" s="247" t="s">
        <v>1060</v>
      </c>
      <c r="N195" s="15"/>
      <c r="O195" s="15"/>
      <c r="P195" s="114"/>
      <c r="Q195" s="114"/>
      <c r="R195" s="114"/>
      <c r="S195" s="114"/>
      <c r="T195" s="108" t="s">
        <v>903</v>
      </c>
      <c r="U195" s="15"/>
      <c r="V195" s="108" t="s">
        <v>903</v>
      </c>
      <c r="W195" s="15"/>
      <c r="X195" s="15"/>
      <c r="Y195" s="108" t="s">
        <v>904</v>
      </c>
      <c r="Z195" s="15"/>
      <c r="AA195" s="15"/>
      <c r="AB195" s="15"/>
      <c r="AC195" s="15"/>
      <c r="AD195" s="15"/>
      <c r="AE195" s="15"/>
      <c r="AF195" s="15"/>
      <c r="AG195" s="15"/>
    </row>
    <row r="196" spans="1:33" x14ac:dyDescent="0.25">
      <c r="A196" s="98" t="str">
        <f t="shared" si="10"/>
        <v>LLC_BI__Spread_Statement_Period__cLLC_BI__Analyst__c</v>
      </c>
      <c r="B196" s="99">
        <f t="shared" si="11"/>
        <v>18</v>
      </c>
      <c r="C196" s="108">
        <v>1</v>
      </c>
      <c r="D196" s="110"/>
      <c r="E196" s="136" t="s">
        <v>945</v>
      </c>
      <c r="F196" s="287" t="s">
        <v>899</v>
      </c>
      <c r="G196" s="110" t="s">
        <v>88</v>
      </c>
      <c r="H196" s="199" t="s">
        <v>87</v>
      </c>
      <c r="I196" s="117" t="s">
        <v>385</v>
      </c>
      <c r="J196" s="256" t="s">
        <v>384</v>
      </c>
      <c r="K196" s="114" t="str">
        <f t="shared" si="9"/>
        <v>LLC_BI__Spread_Statement_Period__c.LLC_BI__Analyst__c</v>
      </c>
      <c r="L196" s="231" t="s">
        <v>1061</v>
      </c>
      <c r="M196" s="288" t="s">
        <v>908</v>
      </c>
      <c r="N196" s="190">
        <v>18</v>
      </c>
      <c r="O196" s="190"/>
      <c r="P196" s="125"/>
      <c r="Q196" s="125"/>
      <c r="R196" s="125"/>
      <c r="S196" s="125"/>
      <c r="T196" s="108" t="s">
        <v>903</v>
      </c>
      <c r="U196" s="231"/>
      <c r="V196" s="132" t="s">
        <v>904</v>
      </c>
      <c r="W196" s="116"/>
      <c r="X196" s="116"/>
      <c r="Y196" s="132" t="s">
        <v>904</v>
      </c>
      <c r="Z196" s="116"/>
      <c r="AA196" s="116"/>
      <c r="AB196" s="116"/>
      <c r="AC196" s="116"/>
      <c r="AD196" s="116"/>
      <c r="AE196" s="116"/>
      <c r="AF196" s="116"/>
      <c r="AG196" s="116"/>
    </row>
    <row r="197" spans="1:33" x14ac:dyDescent="0.25">
      <c r="A197" s="98" t="str">
        <f t="shared" si="10"/>
        <v>LLC_BI__Spread_Statement_Period__cLLC_BI__Average_Exchange_Rate__c</v>
      </c>
      <c r="B197" s="99" t="str">
        <f t="shared" si="11"/>
        <v>6, 12</v>
      </c>
      <c r="C197" s="108">
        <v>2</v>
      </c>
      <c r="D197" s="110"/>
      <c r="E197" s="138" t="s">
        <v>945</v>
      </c>
      <c r="F197" s="263" t="s">
        <v>899</v>
      </c>
      <c r="G197" s="110" t="s">
        <v>88</v>
      </c>
      <c r="H197" s="199" t="s">
        <v>87</v>
      </c>
      <c r="I197" s="117" t="s">
        <v>451</v>
      </c>
      <c r="J197" s="118" t="s">
        <v>450</v>
      </c>
      <c r="K197" s="114" t="str">
        <f t="shared" si="9"/>
        <v>LLC_BI__Spread_Statement_Period__c.LLC_BI__Average_Exchange_Rate__c</v>
      </c>
      <c r="L197" s="110" t="s">
        <v>1062</v>
      </c>
      <c r="M197" s="135" t="s">
        <v>990</v>
      </c>
      <c r="N197" s="279">
        <v>6</v>
      </c>
      <c r="O197" s="279">
        <v>12</v>
      </c>
      <c r="P197" s="125"/>
      <c r="Q197" s="125"/>
      <c r="R197" s="125"/>
      <c r="S197" s="125"/>
      <c r="T197" s="108" t="s">
        <v>903</v>
      </c>
      <c r="U197" s="15"/>
      <c r="V197" s="132" t="s">
        <v>904</v>
      </c>
      <c r="W197" s="15"/>
      <c r="X197" s="15"/>
      <c r="Y197" s="132" t="s">
        <v>904</v>
      </c>
      <c r="Z197" s="15"/>
      <c r="AA197" s="15"/>
      <c r="AB197" s="15"/>
      <c r="AC197" s="15"/>
      <c r="AD197" s="15"/>
      <c r="AE197" s="15"/>
      <c r="AF197" s="15"/>
      <c r="AG197" s="15"/>
    </row>
    <row r="198" spans="1:33" x14ac:dyDescent="0.25">
      <c r="A198" s="98" t="str">
        <f t="shared" si="10"/>
        <v>LLC_BI__Spread_Statement_Period__cLLC_BI__Collateral_Column_Title__c</v>
      </c>
      <c r="B198" s="99" t="str">
        <f t="shared" si="11"/>
        <v>See picklist options for lengths</v>
      </c>
      <c r="C198" s="108">
        <v>3</v>
      </c>
      <c r="D198" s="110"/>
      <c r="E198" s="138" t="s">
        <v>945</v>
      </c>
      <c r="F198" s="263" t="s">
        <v>899</v>
      </c>
      <c r="G198" s="110" t="s">
        <v>88</v>
      </c>
      <c r="H198" s="199" t="s">
        <v>87</v>
      </c>
      <c r="I198" s="117" t="s">
        <v>424</v>
      </c>
      <c r="J198" s="118" t="s">
        <v>423</v>
      </c>
      <c r="K198" s="114" t="str">
        <f t="shared" si="9"/>
        <v>LLC_BI__Spread_Statement_Period__c.LLC_BI__Collateral_Column_Title__c</v>
      </c>
      <c r="L198" s="110" t="s">
        <v>1063</v>
      </c>
      <c r="M198" s="247" t="s">
        <v>913</v>
      </c>
      <c r="N198" s="190" t="s">
        <v>914</v>
      </c>
      <c r="O198" s="279"/>
      <c r="P198" s="125"/>
      <c r="Q198" s="125"/>
      <c r="R198" s="125"/>
      <c r="S198" s="125"/>
      <c r="T198" s="108" t="s">
        <v>903</v>
      </c>
      <c r="U198" s="15"/>
      <c r="V198" s="132" t="s">
        <v>904</v>
      </c>
      <c r="W198" s="15"/>
      <c r="X198" s="15"/>
      <c r="Y198" s="132" t="s">
        <v>904</v>
      </c>
      <c r="Z198" s="15"/>
      <c r="AA198" s="15"/>
      <c r="AB198" s="15"/>
      <c r="AC198" s="15"/>
      <c r="AD198" s="15"/>
      <c r="AE198" s="15"/>
      <c r="AF198" s="15"/>
      <c r="AG198" s="15"/>
    </row>
    <row r="199" spans="1:33" x14ac:dyDescent="0.25">
      <c r="A199" s="98" t="str">
        <f t="shared" si="10"/>
        <v>LLC_BI__Spread_Statement_Period__cCreatedById</v>
      </c>
      <c r="B199" s="99">
        <f t="shared" si="11"/>
        <v>18</v>
      </c>
      <c r="C199" s="108">
        <v>4</v>
      </c>
      <c r="D199" s="15" t="s">
        <v>905</v>
      </c>
      <c r="E199" s="138" t="s">
        <v>945</v>
      </c>
      <c r="F199" s="138" t="s">
        <v>945</v>
      </c>
      <c r="G199" s="110" t="s">
        <v>88</v>
      </c>
      <c r="H199" s="199" t="s">
        <v>87</v>
      </c>
      <c r="I199" s="117" t="s">
        <v>906</v>
      </c>
      <c r="J199" s="280" t="s">
        <v>168</v>
      </c>
      <c r="K199" s="114" t="str">
        <f t="shared" si="9"/>
        <v>LLC_BI__Spread_Statement_Period__c.CreatedById</v>
      </c>
      <c r="L199" s="110" t="s">
        <v>1064</v>
      </c>
      <c r="M199" s="135" t="s">
        <v>908</v>
      </c>
      <c r="N199" s="190">
        <v>18</v>
      </c>
      <c r="O199" s="190"/>
      <c r="P199" s="15"/>
      <c r="Q199" s="15"/>
      <c r="R199" s="15"/>
      <c r="S199" s="15"/>
      <c r="T199" s="108" t="s">
        <v>903</v>
      </c>
      <c r="U199" s="15"/>
      <c r="V199" s="132" t="s">
        <v>904</v>
      </c>
      <c r="W199" s="15"/>
      <c r="X199" s="15"/>
      <c r="Y199" s="132" t="s">
        <v>904</v>
      </c>
      <c r="Z199" s="15"/>
      <c r="AA199" s="15"/>
      <c r="AB199" s="15"/>
      <c r="AC199" s="15"/>
      <c r="AD199" s="15"/>
      <c r="AE199" s="15"/>
      <c r="AF199" s="15"/>
      <c r="AG199" s="15"/>
    </row>
    <row r="200" spans="1:33" x14ac:dyDescent="0.25">
      <c r="A200" s="98" t="str">
        <f t="shared" si="10"/>
        <v>LLC_BI__Spread_Statement_Period__cCreatedDate</v>
      </c>
      <c r="B200" s="99" t="str">
        <f t="shared" si="11"/>
        <v/>
      </c>
      <c r="C200" s="108">
        <v>5</v>
      </c>
      <c r="D200" s="15" t="s">
        <v>905</v>
      </c>
      <c r="E200" s="138" t="s">
        <v>945</v>
      </c>
      <c r="F200" s="138" t="s">
        <v>945</v>
      </c>
      <c r="G200" s="110" t="s">
        <v>88</v>
      </c>
      <c r="H200" s="199" t="s">
        <v>87</v>
      </c>
      <c r="I200" s="124" t="s">
        <v>165</v>
      </c>
      <c r="J200" s="282" t="s">
        <v>164</v>
      </c>
      <c r="K200" s="15" t="str">
        <f t="shared" si="9"/>
        <v>LLC_BI__Spread_Statement_Period__c.CreatedDate</v>
      </c>
      <c r="L200" s="110" t="s">
        <v>909</v>
      </c>
      <c r="M200" s="125" t="s">
        <v>910</v>
      </c>
      <c r="N200" s="190"/>
      <c r="O200" s="190"/>
      <c r="P200" s="206" t="s">
        <v>903</v>
      </c>
      <c r="Q200" s="206" t="s">
        <v>903</v>
      </c>
      <c r="R200" s="206"/>
      <c r="S200" s="206" t="s">
        <v>903</v>
      </c>
      <c r="T200" s="108" t="s">
        <v>903</v>
      </c>
      <c r="U200" s="15"/>
      <c r="V200" s="132" t="s">
        <v>904</v>
      </c>
      <c r="W200" s="15"/>
      <c r="X200" s="15"/>
      <c r="Y200" s="132" t="s">
        <v>904</v>
      </c>
      <c r="Z200" s="15"/>
      <c r="AA200" s="15"/>
      <c r="AB200" s="15"/>
      <c r="AC200" s="15"/>
      <c r="AD200" s="15"/>
      <c r="AE200" s="15"/>
      <c r="AF200" s="15"/>
      <c r="AG200" s="15"/>
    </row>
    <row r="201" spans="1:33" x14ac:dyDescent="0.25">
      <c r="A201" s="98" t="str">
        <f t="shared" si="10"/>
        <v>LLC_BI__Spread_Statement_Period__cCurrencyIsoCode</v>
      </c>
      <c r="B201" s="99" t="str">
        <f t="shared" si="11"/>
        <v>See picklist options for lengths</v>
      </c>
      <c r="C201" s="108">
        <v>6</v>
      </c>
      <c r="D201" s="15"/>
      <c r="E201" s="138" t="s">
        <v>945</v>
      </c>
      <c r="F201" s="263" t="s">
        <v>899</v>
      </c>
      <c r="G201" s="110" t="s">
        <v>88</v>
      </c>
      <c r="H201" s="199" t="s">
        <v>87</v>
      </c>
      <c r="I201" s="104" t="s">
        <v>911</v>
      </c>
      <c r="J201" s="256" t="s">
        <v>160</v>
      </c>
      <c r="K201" s="114" t="str">
        <f t="shared" si="9"/>
        <v>LLC_BI__Spread_Statement_Period__c.CurrencyIsoCode</v>
      </c>
      <c r="L201" s="110" t="s">
        <v>912</v>
      </c>
      <c r="M201" s="247" t="s">
        <v>913</v>
      </c>
      <c r="N201" s="190" t="s">
        <v>914</v>
      </c>
      <c r="O201" s="190"/>
      <c r="P201" s="15"/>
      <c r="Q201" s="15"/>
      <c r="R201" s="15"/>
      <c r="S201" s="15"/>
      <c r="T201" s="108" t="s">
        <v>903</v>
      </c>
      <c r="U201" s="15"/>
      <c r="V201" s="132" t="s">
        <v>904</v>
      </c>
      <c r="W201" s="15"/>
      <c r="X201" s="15"/>
      <c r="Y201" s="132" t="s">
        <v>904</v>
      </c>
      <c r="Z201" s="15"/>
      <c r="AA201" s="15"/>
      <c r="AB201" s="15"/>
      <c r="AC201" s="15"/>
      <c r="AD201" s="15"/>
      <c r="AE201" s="15"/>
      <c r="AF201" s="15"/>
      <c r="AG201" s="15"/>
    </row>
    <row r="202" spans="1:33" x14ac:dyDescent="0.25">
      <c r="A202" s="98" t="str">
        <f t="shared" si="10"/>
        <v>LLC_BI__Spread_Statement_Period__cLLC_BI__Data_Source__c</v>
      </c>
      <c r="B202" s="99">
        <f t="shared" si="11"/>
        <v>18</v>
      </c>
      <c r="C202" s="108">
        <v>7</v>
      </c>
      <c r="D202" s="15" t="s">
        <v>944</v>
      </c>
      <c r="E202" s="138" t="s">
        <v>945</v>
      </c>
      <c r="F202" s="263" t="s">
        <v>899</v>
      </c>
      <c r="G202" s="110" t="s">
        <v>88</v>
      </c>
      <c r="H202" s="199" t="s">
        <v>87</v>
      </c>
      <c r="I202" s="104" t="s">
        <v>437</v>
      </c>
      <c r="J202" s="256" t="s">
        <v>436</v>
      </c>
      <c r="K202" s="114" t="str">
        <f t="shared" si="9"/>
        <v>LLC_BI__Spread_Statement_Period__c.LLC_BI__Data_Source__c</v>
      </c>
      <c r="L202" s="110" t="s">
        <v>1065</v>
      </c>
      <c r="M202" s="247" t="s">
        <v>954</v>
      </c>
      <c r="N202" s="190">
        <v>18</v>
      </c>
      <c r="O202" s="190"/>
      <c r="P202" s="15"/>
      <c r="Q202" s="15"/>
      <c r="R202" s="15"/>
      <c r="S202" s="15"/>
      <c r="T202" s="108" t="s">
        <v>903</v>
      </c>
      <c r="U202" s="15"/>
      <c r="V202" s="132" t="s">
        <v>904</v>
      </c>
      <c r="W202" s="15"/>
      <c r="X202" s="15"/>
      <c r="Y202" s="132" t="s">
        <v>904</v>
      </c>
      <c r="Z202" s="15"/>
      <c r="AA202" s="15"/>
      <c r="AB202" s="15"/>
      <c r="AC202" s="15"/>
      <c r="AD202" s="15"/>
      <c r="AE202" s="15"/>
      <c r="AF202" s="15"/>
      <c r="AG202" s="15"/>
    </row>
    <row r="203" spans="1:33" x14ac:dyDescent="0.25">
      <c r="A203" s="98" t="str">
        <f t="shared" si="10"/>
        <v>LLC_BI__Spread_Statement_Period__cCCS_DatePeriodsSource__c</v>
      </c>
      <c r="B203" s="99" t="str">
        <f t="shared" si="11"/>
        <v/>
      </c>
      <c r="C203" s="108">
        <v>8</v>
      </c>
      <c r="D203" s="15"/>
      <c r="E203" s="263" t="s">
        <v>899</v>
      </c>
      <c r="F203" s="102" t="s">
        <v>900</v>
      </c>
      <c r="G203" s="110" t="s">
        <v>88</v>
      </c>
      <c r="H203" s="199" t="s">
        <v>87</v>
      </c>
      <c r="I203" s="104" t="s">
        <v>472</v>
      </c>
      <c r="J203" s="256" t="s">
        <v>471</v>
      </c>
      <c r="K203" s="114" t="str">
        <f t="shared" si="9"/>
        <v>LLC_BI__Spread_Statement_Period__c.CCS_DatePeriodsSource__c</v>
      </c>
      <c r="L203" s="110"/>
      <c r="M203" s="247" t="s">
        <v>1066</v>
      </c>
      <c r="N203" s="190"/>
      <c r="O203" s="190"/>
      <c r="P203" s="15"/>
      <c r="Q203" s="15"/>
      <c r="R203" s="15"/>
      <c r="S203" s="15"/>
      <c r="T203" s="108"/>
      <c r="U203" s="15"/>
      <c r="V203" s="132"/>
      <c r="W203" s="15"/>
      <c r="X203" s="15"/>
      <c r="Y203" s="132"/>
      <c r="Z203" s="15"/>
      <c r="AA203" s="15"/>
      <c r="AB203" s="15"/>
      <c r="AC203" s="15"/>
      <c r="AD203" s="15"/>
      <c r="AE203" s="15"/>
      <c r="AF203" s="15"/>
      <c r="AG203" s="15"/>
    </row>
    <row r="204" spans="1:33" x14ac:dyDescent="0.25">
      <c r="A204" s="98" t="str">
        <f t="shared" si="10"/>
        <v>LLC_BI__Spread_Statement_Period__cLLC_BI__Debt_Schedule__c</v>
      </c>
      <c r="B204" s="99">
        <f t="shared" si="11"/>
        <v>18</v>
      </c>
      <c r="C204" s="108">
        <v>9</v>
      </c>
      <c r="D204" s="15"/>
      <c r="E204" s="138" t="s">
        <v>945</v>
      </c>
      <c r="F204" s="263" t="s">
        <v>899</v>
      </c>
      <c r="G204" s="110" t="s">
        <v>88</v>
      </c>
      <c r="H204" s="199" t="s">
        <v>87</v>
      </c>
      <c r="I204" s="104" t="s">
        <v>72</v>
      </c>
      <c r="J204" s="256" t="s">
        <v>71</v>
      </c>
      <c r="K204" s="114" t="str">
        <f t="shared" si="9"/>
        <v>LLC_BI__Spread_Statement_Period__c.LLC_BI__Debt_Schedule__c</v>
      </c>
      <c r="L204" s="110" t="s">
        <v>1067</v>
      </c>
      <c r="M204" s="247" t="s">
        <v>942</v>
      </c>
      <c r="N204" s="190">
        <v>18</v>
      </c>
      <c r="O204" s="190"/>
      <c r="P204" s="15"/>
      <c r="Q204" s="15"/>
      <c r="R204" s="15"/>
      <c r="S204" s="15"/>
      <c r="T204" s="108" t="s">
        <v>903</v>
      </c>
      <c r="U204" s="15"/>
      <c r="V204" s="132" t="s">
        <v>904</v>
      </c>
      <c r="W204" s="15"/>
      <c r="X204" s="15"/>
      <c r="Y204" s="132" t="s">
        <v>904</v>
      </c>
      <c r="Z204" s="15"/>
      <c r="AA204" s="15"/>
      <c r="AB204" s="15"/>
      <c r="AC204" s="15"/>
      <c r="AD204" s="15"/>
      <c r="AE204" s="15"/>
      <c r="AF204" s="15"/>
      <c r="AG204" s="15"/>
    </row>
    <row r="205" spans="1:33" x14ac:dyDescent="0.25">
      <c r="A205" s="98" t="str">
        <f t="shared" si="10"/>
        <v>LLC_BI__Spread_Statement_Period__cLLC_BI__Name_Override__c</v>
      </c>
      <c r="B205" s="99">
        <f t="shared" si="11"/>
        <v>255</v>
      </c>
      <c r="C205" s="108">
        <v>10</v>
      </c>
      <c r="D205" s="15"/>
      <c r="E205" s="138" t="s">
        <v>945</v>
      </c>
      <c r="F205" s="263" t="s">
        <v>899</v>
      </c>
      <c r="G205" s="110" t="s">
        <v>88</v>
      </c>
      <c r="H205" s="199" t="s">
        <v>87</v>
      </c>
      <c r="I205" s="104" t="s">
        <v>1</v>
      </c>
      <c r="J205" s="256" t="s">
        <v>365</v>
      </c>
      <c r="K205" s="114" t="str">
        <f t="shared" si="9"/>
        <v>LLC_BI__Spread_Statement_Period__c.LLC_BI__Name_Override__c</v>
      </c>
      <c r="L205" s="110" t="s">
        <v>1068</v>
      </c>
      <c r="M205" s="247" t="s">
        <v>925</v>
      </c>
      <c r="N205" s="285">
        <v>255</v>
      </c>
      <c r="O205" s="285"/>
      <c r="P205" s="15"/>
      <c r="Q205" s="15"/>
      <c r="R205" s="15"/>
      <c r="S205" s="15"/>
      <c r="T205" s="108" t="s">
        <v>903</v>
      </c>
      <c r="U205" s="15"/>
      <c r="V205" s="132" t="s">
        <v>904</v>
      </c>
      <c r="W205" s="15"/>
      <c r="X205" s="15"/>
      <c r="Y205" s="132" t="s">
        <v>904</v>
      </c>
      <c r="Z205" s="15"/>
      <c r="AA205" s="15"/>
      <c r="AB205" s="15"/>
      <c r="AC205" s="15"/>
      <c r="AD205" s="15"/>
      <c r="AE205" s="15"/>
      <c r="AF205" s="15"/>
      <c r="AG205" s="15"/>
    </row>
    <row r="206" spans="1:33" x14ac:dyDescent="0.25">
      <c r="A206" s="98" t="str">
        <f t="shared" si="10"/>
        <v>LLC_BI__Spread_Statement_Period__cLLC_BI__Exchange_Rate__c</v>
      </c>
      <c r="B206" s="99" t="str">
        <f t="shared" si="11"/>
        <v>6, 12</v>
      </c>
      <c r="C206" s="108">
        <v>11</v>
      </c>
      <c r="D206" s="15"/>
      <c r="E206" s="138" t="s">
        <v>945</v>
      </c>
      <c r="F206" s="263" t="s">
        <v>899</v>
      </c>
      <c r="G206" s="110" t="s">
        <v>88</v>
      </c>
      <c r="H206" s="199" t="s">
        <v>87</v>
      </c>
      <c r="I206" s="104" t="s">
        <v>454</v>
      </c>
      <c r="J206" s="256" t="s">
        <v>453</v>
      </c>
      <c r="K206" s="114" t="str">
        <f t="shared" si="9"/>
        <v>LLC_BI__Spread_Statement_Period__c.LLC_BI__Exchange_Rate__c</v>
      </c>
      <c r="L206" s="110" t="s">
        <v>1069</v>
      </c>
      <c r="M206" s="161" t="s">
        <v>990</v>
      </c>
      <c r="N206" s="190">
        <v>6</v>
      </c>
      <c r="O206" s="190">
        <v>12</v>
      </c>
      <c r="P206" s="110"/>
      <c r="Q206" s="15"/>
      <c r="R206" s="15"/>
      <c r="S206" s="15"/>
      <c r="T206" s="108" t="s">
        <v>903</v>
      </c>
      <c r="U206" s="15"/>
      <c r="V206" s="132" t="s">
        <v>904</v>
      </c>
      <c r="W206" s="15"/>
      <c r="X206" s="15"/>
      <c r="Y206" s="132" t="s">
        <v>904</v>
      </c>
      <c r="Z206" s="15"/>
      <c r="AA206" s="15"/>
      <c r="AB206" s="15"/>
      <c r="AC206" s="15"/>
      <c r="AD206" s="15"/>
      <c r="AE206" s="15"/>
      <c r="AF206" s="15"/>
      <c r="AG206" s="15"/>
    </row>
    <row r="207" spans="1:33" x14ac:dyDescent="0.25">
      <c r="A207" s="98" t="str">
        <f t="shared" si="10"/>
        <v>LLC_BI__Spread_Statement_Period__cLLC_BI__External_Data_Source_Id__c</v>
      </c>
      <c r="B207" s="99">
        <f t="shared" si="11"/>
        <v>255</v>
      </c>
      <c r="C207" s="108">
        <v>12</v>
      </c>
      <c r="D207" s="15" t="s">
        <v>944</v>
      </c>
      <c r="E207" s="138" t="s">
        <v>945</v>
      </c>
      <c r="F207" s="263" t="s">
        <v>899</v>
      </c>
      <c r="G207" s="110" t="s">
        <v>88</v>
      </c>
      <c r="H207" s="199" t="s">
        <v>87</v>
      </c>
      <c r="I207" s="104" t="s">
        <v>442</v>
      </c>
      <c r="J207" s="256" t="s">
        <v>441</v>
      </c>
      <c r="K207" s="114" t="str">
        <f t="shared" si="9"/>
        <v>LLC_BI__Spread_Statement_Period__c.LLC_BI__External_Data_Source_Id__c</v>
      </c>
      <c r="L207" s="110" t="s">
        <v>1070</v>
      </c>
      <c r="M207" s="161" t="s">
        <v>925</v>
      </c>
      <c r="N207" s="190">
        <v>255</v>
      </c>
      <c r="O207" s="190"/>
      <c r="P207" s="110"/>
      <c r="Q207" s="15"/>
      <c r="R207" s="15"/>
      <c r="S207" s="15"/>
      <c r="T207" s="108" t="s">
        <v>903</v>
      </c>
      <c r="U207" s="15"/>
      <c r="V207" s="132" t="s">
        <v>904</v>
      </c>
      <c r="W207" s="15"/>
      <c r="X207" s="15"/>
      <c r="Y207" s="132" t="s">
        <v>904</v>
      </c>
      <c r="Z207" s="15"/>
      <c r="AA207" s="15"/>
      <c r="AB207" s="15"/>
      <c r="AC207" s="15"/>
      <c r="AD207" s="15"/>
      <c r="AE207" s="15"/>
      <c r="AF207" s="15"/>
      <c r="AG207" s="15"/>
    </row>
    <row r="208" spans="1:33" x14ac:dyDescent="0.25">
      <c r="A208" s="98" t="str">
        <f t="shared" si="10"/>
        <v>LLC_BI__Spread_Statement_Period__cLLC_BI__External_Period_Key__c</v>
      </c>
      <c r="B208" s="99">
        <f t="shared" si="11"/>
        <v>80</v>
      </c>
      <c r="C208" s="108">
        <v>13</v>
      </c>
      <c r="D208" s="15" t="s">
        <v>944</v>
      </c>
      <c r="E208" s="138" t="s">
        <v>945</v>
      </c>
      <c r="F208" s="263" t="s">
        <v>899</v>
      </c>
      <c r="G208" s="110" t="s">
        <v>88</v>
      </c>
      <c r="H208" s="199" t="s">
        <v>87</v>
      </c>
      <c r="I208" s="104" t="s">
        <v>445</v>
      </c>
      <c r="J208" s="256" t="s">
        <v>444</v>
      </c>
      <c r="K208" s="114" t="str">
        <f t="shared" si="9"/>
        <v>LLC_BI__Spread_Statement_Period__c.LLC_BI__External_Period_Key__c</v>
      </c>
      <c r="L208" s="110" t="s">
        <v>1071</v>
      </c>
      <c r="M208" s="247" t="s">
        <v>925</v>
      </c>
      <c r="N208" s="190">
        <v>80</v>
      </c>
      <c r="O208" s="190"/>
      <c r="P208" s="110"/>
      <c r="Q208" s="15"/>
      <c r="R208" s="15"/>
      <c r="S208" s="15"/>
      <c r="T208" s="108" t="s">
        <v>903</v>
      </c>
      <c r="U208" s="15"/>
      <c r="V208" s="132" t="s">
        <v>904</v>
      </c>
      <c r="W208" s="15"/>
      <c r="X208" s="15"/>
      <c r="Y208" s="132" t="s">
        <v>904</v>
      </c>
      <c r="Z208" s="15"/>
      <c r="AA208" s="15"/>
      <c r="AB208" s="15"/>
      <c r="AC208" s="15"/>
      <c r="AD208" s="15"/>
      <c r="AE208" s="15"/>
      <c r="AF208" s="15"/>
      <c r="AG208" s="15"/>
    </row>
    <row r="209" spans="1:34" x14ac:dyDescent="0.25">
      <c r="A209" s="98" t="str">
        <f t="shared" si="10"/>
        <v>LLC_BI__Spread_Statement_Period__cLLC_BI__externalLookupKey__c</v>
      </c>
      <c r="B209" s="99">
        <f t="shared" si="11"/>
        <v>36</v>
      </c>
      <c r="C209" s="108">
        <v>14</v>
      </c>
      <c r="D209" s="15"/>
      <c r="E209" s="138" t="s">
        <v>945</v>
      </c>
      <c r="F209" s="263" t="s">
        <v>899</v>
      </c>
      <c r="G209" s="207" t="s">
        <v>88</v>
      </c>
      <c r="H209" s="103" t="s">
        <v>87</v>
      </c>
      <c r="I209" s="283" t="s">
        <v>382</v>
      </c>
      <c r="J209" s="284" t="s">
        <v>381</v>
      </c>
      <c r="K209" s="114" t="str">
        <f t="shared" si="9"/>
        <v>LLC_BI__Spread_Statement_Period__c.LLC_BI__externalLookupKey__c</v>
      </c>
      <c r="L209" s="110" t="s">
        <v>1072</v>
      </c>
      <c r="M209" s="289" t="s">
        <v>931</v>
      </c>
      <c r="N209" s="190">
        <v>36</v>
      </c>
      <c r="O209" s="190"/>
      <c r="P209" s="110"/>
      <c r="Q209" s="15"/>
      <c r="R209" s="15"/>
      <c r="S209" s="15"/>
      <c r="T209" s="108" t="s">
        <v>903</v>
      </c>
      <c r="U209" s="15"/>
      <c r="V209" s="132" t="s">
        <v>904</v>
      </c>
      <c r="W209" s="15"/>
      <c r="X209" s="15"/>
      <c r="Y209" s="132" t="s">
        <v>904</v>
      </c>
      <c r="Z209" s="15"/>
      <c r="AA209" s="15"/>
      <c r="AB209" s="15"/>
      <c r="AC209" s="15"/>
      <c r="AD209" s="15"/>
      <c r="AE209" s="15"/>
      <c r="AF209" s="15"/>
      <c r="AG209" s="15"/>
    </row>
    <row r="210" spans="1:34" x14ac:dyDescent="0.25">
      <c r="A210" s="98" t="str">
        <f t="shared" si="10"/>
        <v>LLC_BI__Spread_Statement_Period__cLLC_BI__Fiscal_Year_TTM_Period__c</v>
      </c>
      <c r="B210" s="99">
        <f t="shared" si="11"/>
        <v>18</v>
      </c>
      <c r="C210" s="108">
        <v>15</v>
      </c>
      <c r="D210" s="15"/>
      <c r="E210" s="138" t="s">
        <v>945</v>
      </c>
      <c r="F210" s="138" t="s">
        <v>945</v>
      </c>
      <c r="G210" s="207" t="s">
        <v>88</v>
      </c>
      <c r="H210" s="199" t="s">
        <v>87</v>
      </c>
      <c r="I210" s="104" t="s">
        <v>414</v>
      </c>
      <c r="J210" s="256" t="s">
        <v>413</v>
      </c>
      <c r="K210" s="114" t="str">
        <f t="shared" si="9"/>
        <v>LLC_BI__Spread_Statement_Period__c.LLC_BI__Fiscal_Year_TTM_Period__c</v>
      </c>
      <c r="L210" s="110" t="s">
        <v>1073</v>
      </c>
      <c r="M210" s="289" t="s">
        <v>938</v>
      </c>
      <c r="N210" s="190">
        <v>18</v>
      </c>
      <c r="O210" s="190"/>
      <c r="P210" s="110"/>
      <c r="Q210" s="15"/>
      <c r="R210" s="15"/>
      <c r="S210" s="15"/>
      <c r="T210" s="108" t="s">
        <v>903</v>
      </c>
      <c r="U210" s="15"/>
      <c r="V210" s="132" t="s">
        <v>904</v>
      </c>
      <c r="W210" s="15"/>
      <c r="X210" s="15"/>
      <c r="Y210" s="132" t="s">
        <v>904</v>
      </c>
      <c r="Z210" s="15"/>
      <c r="AA210" s="15"/>
      <c r="AB210" s="15"/>
      <c r="AC210" s="15"/>
      <c r="AD210" s="15"/>
      <c r="AE210" s="15"/>
      <c r="AF210" s="15"/>
      <c r="AG210" s="15"/>
    </row>
    <row r="211" spans="1:34" x14ac:dyDescent="0.25">
      <c r="A211" s="98" t="str">
        <f t="shared" si="10"/>
        <v>LLC_BI__Spread_Statement_Period__cId</v>
      </c>
      <c r="B211" s="99">
        <f t="shared" si="11"/>
        <v>18</v>
      </c>
      <c r="C211" s="108">
        <v>16</v>
      </c>
      <c r="D211" s="15" t="s">
        <v>905</v>
      </c>
      <c r="E211" s="138" t="s">
        <v>945</v>
      </c>
      <c r="F211" s="263" t="s">
        <v>899</v>
      </c>
      <c r="G211" s="110" t="s">
        <v>88</v>
      </c>
      <c r="H211" s="199" t="s">
        <v>87</v>
      </c>
      <c r="I211" s="124" t="s">
        <v>143</v>
      </c>
      <c r="J211" s="290" t="s">
        <v>143</v>
      </c>
      <c r="K211" s="114" t="str">
        <f t="shared" si="9"/>
        <v>LLC_BI__Spread_Statement_Period__c.Id</v>
      </c>
      <c r="L211" s="113" t="s">
        <v>143</v>
      </c>
      <c r="M211" s="291" t="s">
        <v>143</v>
      </c>
      <c r="N211" s="190">
        <v>18</v>
      </c>
      <c r="O211" s="190"/>
      <c r="P211" s="292" t="s">
        <v>904</v>
      </c>
      <c r="Q211" s="206" t="s">
        <v>904</v>
      </c>
      <c r="R211" s="206" t="s">
        <v>915</v>
      </c>
      <c r="S211" s="206" t="s">
        <v>904</v>
      </c>
      <c r="T211" s="108" t="s">
        <v>903</v>
      </c>
      <c r="U211" s="15"/>
      <c r="V211" s="132" t="s">
        <v>904</v>
      </c>
      <c r="W211" s="15"/>
      <c r="X211" s="15"/>
      <c r="Y211" s="132" t="s">
        <v>904</v>
      </c>
      <c r="Z211" s="15"/>
      <c r="AA211" s="15"/>
      <c r="AB211" s="15"/>
      <c r="AC211" s="15"/>
      <c r="AD211" s="15"/>
      <c r="AE211" s="15"/>
      <c r="AF211" s="15"/>
      <c r="AG211" s="15"/>
    </row>
    <row r="212" spans="1:34" ht="30" x14ac:dyDescent="0.25">
      <c r="A212" s="98" t="str">
        <f t="shared" si="10"/>
        <v>LLC_BI__Spread_Statement_Period__cLLC_BI__Initial_Interim_TTM_Period__c</v>
      </c>
      <c r="B212" s="99">
        <f t="shared" si="11"/>
        <v>18</v>
      </c>
      <c r="C212" s="108">
        <v>17</v>
      </c>
      <c r="D212" s="15"/>
      <c r="E212" s="138" t="s">
        <v>945</v>
      </c>
      <c r="F212" s="263" t="s">
        <v>899</v>
      </c>
      <c r="G212" s="207" t="s">
        <v>88</v>
      </c>
      <c r="H212" s="199" t="s">
        <v>87</v>
      </c>
      <c r="I212" s="104" t="s">
        <v>417</v>
      </c>
      <c r="J212" s="256" t="s">
        <v>416</v>
      </c>
      <c r="K212" s="114" t="str">
        <f t="shared" si="9"/>
        <v>LLC_BI__Spread_Statement_Period__c.LLC_BI__Initial_Interim_TTM_Period__c</v>
      </c>
      <c r="L212" s="110" t="s">
        <v>1074</v>
      </c>
      <c r="M212" s="161" t="s">
        <v>938</v>
      </c>
      <c r="N212" s="190">
        <v>18</v>
      </c>
      <c r="O212" s="190"/>
      <c r="P212" s="110"/>
      <c r="Q212" s="15"/>
      <c r="R212" s="15"/>
      <c r="S212" s="15"/>
      <c r="T212" s="108" t="s">
        <v>903</v>
      </c>
      <c r="U212" s="15"/>
      <c r="V212" s="132" t="s">
        <v>904</v>
      </c>
      <c r="W212" s="15"/>
      <c r="X212" s="15"/>
      <c r="Y212" s="132" t="s">
        <v>904</v>
      </c>
      <c r="Z212" s="15"/>
      <c r="AA212" s="15"/>
      <c r="AB212" s="15"/>
      <c r="AC212" s="15"/>
      <c r="AD212" s="15"/>
      <c r="AE212" s="15"/>
      <c r="AF212" s="15"/>
      <c r="AG212" s="15"/>
    </row>
    <row r="213" spans="1:34" x14ac:dyDescent="0.25">
      <c r="A213" s="98" t="str">
        <f t="shared" si="10"/>
        <v>LLC_BI__Spread_Statement_Period__cLLC_BI__Is_Annual__c</v>
      </c>
      <c r="B213" s="99" t="str">
        <f t="shared" si="11"/>
        <v>Boolean (True/False)</v>
      </c>
      <c r="C213" s="108">
        <v>18</v>
      </c>
      <c r="D213" s="15"/>
      <c r="E213" s="138" t="s">
        <v>945</v>
      </c>
      <c r="F213" s="263" t="s">
        <v>899</v>
      </c>
      <c r="G213" s="110" t="s">
        <v>88</v>
      </c>
      <c r="H213" s="199" t="s">
        <v>87</v>
      </c>
      <c r="I213" s="104" t="s">
        <v>457</v>
      </c>
      <c r="J213" s="256" t="s">
        <v>456</v>
      </c>
      <c r="K213" s="114" t="str">
        <f t="shared" si="9"/>
        <v>LLC_BI__Spread_Statement_Period__c.LLC_BI__Is_Annual__c</v>
      </c>
      <c r="L213" s="110" t="s">
        <v>1075</v>
      </c>
      <c r="M213" s="161" t="s">
        <v>927</v>
      </c>
      <c r="N213" s="169" t="s">
        <v>928</v>
      </c>
      <c r="O213" s="190"/>
      <c r="P213" s="110"/>
      <c r="Q213" s="15"/>
      <c r="R213" s="15"/>
      <c r="S213" s="15"/>
      <c r="T213" s="108" t="s">
        <v>903</v>
      </c>
      <c r="U213" s="15"/>
      <c r="V213" s="132" t="s">
        <v>904</v>
      </c>
      <c r="W213" s="15"/>
      <c r="X213" s="15"/>
      <c r="Y213" s="132" t="s">
        <v>904</v>
      </c>
      <c r="Z213" s="15"/>
      <c r="AA213" s="15"/>
      <c r="AB213" s="15"/>
      <c r="AC213" s="15"/>
      <c r="AD213" s="15"/>
      <c r="AE213" s="15"/>
      <c r="AF213" s="15"/>
      <c r="AG213" s="15"/>
    </row>
    <row r="214" spans="1:34" x14ac:dyDescent="0.25">
      <c r="A214" s="98" t="str">
        <f t="shared" si="10"/>
        <v>LLC_BI__Spread_Statement_Period__cLLC_BI__Is_Fiscal_Year__c</v>
      </c>
      <c r="B214" s="99" t="str">
        <f t="shared" si="11"/>
        <v>Boolean (True/False)</v>
      </c>
      <c r="C214" s="108">
        <v>19</v>
      </c>
      <c r="D214" s="15"/>
      <c r="E214" s="138" t="s">
        <v>945</v>
      </c>
      <c r="F214" s="263" t="s">
        <v>899</v>
      </c>
      <c r="G214" s="110" t="s">
        <v>88</v>
      </c>
      <c r="H214" s="199" t="s">
        <v>87</v>
      </c>
      <c r="I214" s="104" t="s">
        <v>404</v>
      </c>
      <c r="J214" s="256" t="s">
        <v>403</v>
      </c>
      <c r="K214" s="114" t="str">
        <f t="shared" si="9"/>
        <v>LLC_BI__Spread_Statement_Period__c.LLC_BI__Is_Fiscal_Year__c</v>
      </c>
      <c r="L214" s="110" t="s">
        <v>1076</v>
      </c>
      <c r="M214" s="161" t="s">
        <v>927</v>
      </c>
      <c r="N214" s="169" t="s">
        <v>928</v>
      </c>
      <c r="O214" s="190"/>
      <c r="P214" s="110"/>
      <c r="Q214" s="15"/>
      <c r="R214" s="15"/>
      <c r="S214" s="15"/>
      <c r="T214" s="108" t="s">
        <v>903</v>
      </c>
      <c r="U214" s="15"/>
      <c r="V214" s="132" t="s">
        <v>904</v>
      </c>
      <c r="W214" s="15"/>
      <c r="X214" s="15"/>
      <c r="Y214" s="132" t="s">
        <v>904</v>
      </c>
      <c r="Z214" s="15"/>
      <c r="AA214" s="15"/>
      <c r="AB214" s="15"/>
      <c r="AC214" s="15"/>
      <c r="AD214" s="15"/>
      <c r="AE214" s="15"/>
      <c r="AF214" s="15"/>
      <c r="AG214" s="15"/>
    </row>
    <row r="215" spans="1:34" ht="30" x14ac:dyDescent="0.25">
      <c r="A215" s="98" t="str">
        <f t="shared" si="10"/>
        <v>LLC_BI__Spread_Statement_Period__cLLC_BI__Is_Flex_Enabled_Debt_Schedule__c</v>
      </c>
      <c r="B215" s="99" t="str">
        <f t="shared" si="11"/>
        <v>Boolean (True/False)</v>
      </c>
      <c r="C215" s="108">
        <v>20</v>
      </c>
      <c r="D215" s="15" t="s">
        <v>944</v>
      </c>
      <c r="E215" s="138" t="s">
        <v>945</v>
      </c>
      <c r="F215" s="263" t="s">
        <v>899</v>
      </c>
      <c r="G215" s="113" t="s">
        <v>88</v>
      </c>
      <c r="H215" s="199" t="s">
        <v>87</v>
      </c>
      <c r="I215" s="104" t="s">
        <v>448</v>
      </c>
      <c r="J215" s="256" t="s">
        <v>447</v>
      </c>
      <c r="K215" s="114" t="str">
        <f t="shared" si="9"/>
        <v>LLC_BI__Spread_Statement_Period__c.LLC_BI__Is_Flex_Enabled_Debt_Schedule__c</v>
      </c>
      <c r="L215" s="110" t="s">
        <v>1077</v>
      </c>
      <c r="M215" s="161" t="s">
        <v>927</v>
      </c>
      <c r="N215" s="169" t="s">
        <v>928</v>
      </c>
      <c r="O215" s="190"/>
      <c r="P215" s="110"/>
      <c r="Q215" s="15"/>
      <c r="R215" s="15"/>
      <c r="S215" s="15"/>
      <c r="T215" s="108" t="s">
        <v>903</v>
      </c>
      <c r="U215" s="15"/>
      <c r="V215" s="132" t="s">
        <v>904</v>
      </c>
      <c r="W215" s="15"/>
      <c r="X215" s="15"/>
      <c r="Y215" s="132" t="s">
        <v>904</v>
      </c>
      <c r="Z215" s="15"/>
      <c r="AA215" s="15"/>
      <c r="AB215" s="15"/>
      <c r="AC215" s="15"/>
      <c r="AD215" s="15"/>
      <c r="AE215" s="15"/>
      <c r="AF215" s="15"/>
      <c r="AG215" s="15"/>
    </row>
    <row r="216" spans="1:34" x14ac:dyDescent="0.25">
      <c r="A216" s="98" t="str">
        <f t="shared" si="10"/>
        <v>LLC_BI__Spread_Statement_Period__cLLC_BI__Is_Global_Analysis_Year__c</v>
      </c>
      <c r="B216" s="99" t="str">
        <f t="shared" si="11"/>
        <v>Boolean (True/False)</v>
      </c>
      <c r="C216" s="108">
        <v>21</v>
      </c>
      <c r="D216" s="15"/>
      <c r="E216" s="138" t="s">
        <v>945</v>
      </c>
      <c r="F216" s="138" t="s">
        <v>945</v>
      </c>
      <c r="G216" s="110" t="s">
        <v>88</v>
      </c>
      <c r="H216" s="199" t="s">
        <v>87</v>
      </c>
      <c r="I216" s="104" t="s">
        <v>407</v>
      </c>
      <c r="J216" s="256" t="s">
        <v>406</v>
      </c>
      <c r="K216" s="114" t="str">
        <f t="shared" si="9"/>
        <v>LLC_BI__Spread_Statement_Period__c.LLC_BI__Is_Global_Analysis_Year__c</v>
      </c>
      <c r="L216" s="110" t="s">
        <v>1078</v>
      </c>
      <c r="M216" s="161" t="s">
        <v>927</v>
      </c>
      <c r="N216" s="169" t="s">
        <v>928</v>
      </c>
      <c r="O216" s="190"/>
      <c r="P216" s="110"/>
      <c r="Q216" s="15"/>
      <c r="R216" s="15"/>
      <c r="S216" s="15"/>
      <c r="T216" s="108" t="s">
        <v>903</v>
      </c>
      <c r="U216" s="15"/>
      <c r="V216" s="132" t="s">
        <v>904</v>
      </c>
      <c r="W216" s="15"/>
      <c r="X216" s="15"/>
      <c r="Y216" s="132" t="s">
        <v>904</v>
      </c>
      <c r="Z216" s="15"/>
      <c r="AA216" s="15"/>
      <c r="AB216" s="15"/>
      <c r="AC216" s="15"/>
      <c r="AD216" s="15"/>
      <c r="AE216" s="15"/>
      <c r="AF216" s="15"/>
      <c r="AG216" s="15"/>
    </row>
    <row r="217" spans="1:34" x14ac:dyDescent="0.25">
      <c r="A217" s="98" t="str">
        <f t="shared" si="10"/>
        <v>LLC_BI__Spread_Statement_Period__cLastModifiedById</v>
      </c>
      <c r="B217" s="99">
        <f t="shared" si="11"/>
        <v>18</v>
      </c>
      <c r="C217" s="108">
        <v>22</v>
      </c>
      <c r="D217" s="15" t="s">
        <v>905</v>
      </c>
      <c r="E217" s="138" t="s">
        <v>945</v>
      </c>
      <c r="F217" s="138" t="s">
        <v>945</v>
      </c>
      <c r="G217" s="110" t="s">
        <v>88</v>
      </c>
      <c r="H217" s="199" t="s">
        <v>87</v>
      </c>
      <c r="I217" s="104" t="s">
        <v>916</v>
      </c>
      <c r="J217" s="256" t="s">
        <v>175</v>
      </c>
      <c r="K217" s="114" t="str">
        <f t="shared" si="9"/>
        <v>LLC_BI__Spread_Statement_Period__c.LastModifiedById</v>
      </c>
      <c r="L217" s="110" t="s">
        <v>917</v>
      </c>
      <c r="M217" s="161" t="s">
        <v>908</v>
      </c>
      <c r="N217" s="190">
        <v>18</v>
      </c>
      <c r="O217" s="190"/>
      <c r="P217" s="110"/>
      <c r="Q217" s="15"/>
      <c r="R217" s="15"/>
      <c r="S217" s="15"/>
      <c r="T217" s="108" t="s">
        <v>903</v>
      </c>
      <c r="U217" s="15"/>
      <c r="V217" s="132" t="s">
        <v>904</v>
      </c>
      <c r="W217" s="15"/>
      <c r="X217" s="15"/>
      <c r="Y217" s="132" t="s">
        <v>904</v>
      </c>
      <c r="Z217" s="15"/>
      <c r="AA217" s="15"/>
      <c r="AB217" s="15"/>
      <c r="AC217" s="15"/>
      <c r="AD217" s="15"/>
      <c r="AE217" s="15"/>
      <c r="AF217" s="15"/>
      <c r="AG217" s="15"/>
    </row>
    <row r="218" spans="1:34" x14ac:dyDescent="0.25">
      <c r="A218" s="98" t="str">
        <f t="shared" si="10"/>
        <v>LLC_BI__Spread_Statement_Period__cLastModifiedDate</v>
      </c>
      <c r="B218" s="99" t="str">
        <f t="shared" si="11"/>
        <v/>
      </c>
      <c r="C218" s="108">
        <v>23</v>
      </c>
      <c r="D218" s="110" t="s">
        <v>905</v>
      </c>
      <c r="E218" s="138" t="s">
        <v>945</v>
      </c>
      <c r="F218" s="263" t="s">
        <v>899</v>
      </c>
      <c r="G218" s="110" t="s">
        <v>88</v>
      </c>
      <c r="H218" s="199" t="s">
        <v>87</v>
      </c>
      <c r="I218" s="124" t="s">
        <v>173</v>
      </c>
      <c r="J218" s="282" t="s">
        <v>172</v>
      </c>
      <c r="K218" s="15" t="str">
        <f t="shared" si="9"/>
        <v>LLC_BI__Spread_Statement_Period__c.LastModifiedDate</v>
      </c>
      <c r="L218" s="110" t="s">
        <v>918</v>
      </c>
      <c r="M218" s="227" t="s">
        <v>910</v>
      </c>
      <c r="N218" s="190"/>
      <c r="O218" s="190"/>
      <c r="P218" s="292" t="s">
        <v>903</v>
      </c>
      <c r="Q218" s="206" t="s">
        <v>903</v>
      </c>
      <c r="R218" s="206"/>
      <c r="S218" s="206" t="s">
        <v>903</v>
      </c>
      <c r="T218" s="108" t="s">
        <v>903</v>
      </c>
      <c r="U218" s="15"/>
      <c r="V218" s="132" t="s">
        <v>904</v>
      </c>
      <c r="W218" s="15"/>
      <c r="X218" s="15"/>
      <c r="Y218" s="132" t="s">
        <v>904</v>
      </c>
      <c r="Z218" s="15"/>
      <c r="AA218" s="15"/>
      <c r="AB218" s="15"/>
      <c r="AC218" s="15"/>
      <c r="AD218" s="15"/>
      <c r="AE218" s="15"/>
      <c r="AF218" s="15"/>
      <c r="AG218" s="15"/>
    </row>
    <row r="219" spans="1:34" x14ac:dyDescent="0.25">
      <c r="A219" s="98" t="str">
        <f t="shared" si="10"/>
        <v>LLC_BI__Spread_Statement_Period__cLLC_BI__Month__c</v>
      </c>
      <c r="B219" s="99" t="str">
        <f t="shared" si="11"/>
        <v>18, 0</v>
      </c>
      <c r="C219" s="108">
        <v>24</v>
      </c>
      <c r="D219" s="15" t="s">
        <v>944</v>
      </c>
      <c r="E219" s="138" t="s">
        <v>945</v>
      </c>
      <c r="F219" s="263" t="s">
        <v>899</v>
      </c>
      <c r="G219" s="110" t="s">
        <v>88</v>
      </c>
      <c r="H219" s="199" t="s">
        <v>87</v>
      </c>
      <c r="I219" s="104" t="s">
        <v>363</v>
      </c>
      <c r="J219" s="256" t="s">
        <v>362</v>
      </c>
      <c r="K219" s="114" t="str">
        <f t="shared" si="9"/>
        <v>LLC_BI__Spread_Statement_Period__c.LLC_BI__Month__c</v>
      </c>
      <c r="L219" s="110" t="s">
        <v>1079</v>
      </c>
      <c r="M219" s="161" t="s">
        <v>990</v>
      </c>
      <c r="N219" s="190">
        <v>18</v>
      </c>
      <c r="O219" s="190">
        <v>0</v>
      </c>
      <c r="P219" s="110"/>
      <c r="Q219" s="15"/>
      <c r="R219" s="15"/>
      <c r="S219" s="15"/>
      <c r="T219" s="108" t="s">
        <v>903</v>
      </c>
      <c r="U219" s="15"/>
      <c r="V219" s="108" t="s">
        <v>903</v>
      </c>
      <c r="W219" s="15"/>
      <c r="X219" s="15"/>
      <c r="Y219" s="132" t="s">
        <v>904</v>
      </c>
      <c r="Z219" s="15"/>
      <c r="AA219" s="15"/>
      <c r="AB219" s="15"/>
      <c r="AC219" s="15"/>
      <c r="AD219" s="15"/>
      <c r="AE219" s="15"/>
      <c r="AF219" s="15"/>
      <c r="AG219" s="15"/>
    </row>
    <row r="220" spans="1:34" x14ac:dyDescent="0.25">
      <c r="A220" s="98" t="str">
        <f t="shared" si="10"/>
        <v>LLC_BI__Spread_Statement_Period__cLLC_BI__Number_of_Periods__c</v>
      </c>
      <c r="B220" s="99" t="str">
        <f t="shared" si="11"/>
        <v>18, 0</v>
      </c>
      <c r="C220" s="108">
        <v>25</v>
      </c>
      <c r="D220" s="15"/>
      <c r="E220" s="138" t="s">
        <v>945</v>
      </c>
      <c r="F220" s="263" t="s">
        <v>899</v>
      </c>
      <c r="G220" s="110" t="s">
        <v>88</v>
      </c>
      <c r="H220" s="199" t="s">
        <v>87</v>
      </c>
      <c r="I220" s="104" t="s">
        <v>388</v>
      </c>
      <c r="J220" s="256" t="s">
        <v>387</v>
      </c>
      <c r="K220" s="114" t="str">
        <f t="shared" si="9"/>
        <v>LLC_BI__Spread_Statement_Period__c.LLC_BI__Number_of_Periods__c</v>
      </c>
      <c r="L220" s="110" t="s">
        <v>1080</v>
      </c>
      <c r="M220" s="161" t="s">
        <v>990</v>
      </c>
      <c r="N220" s="190">
        <v>18</v>
      </c>
      <c r="O220" s="190">
        <v>0</v>
      </c>
      <c r="P220" s="110"/>
      <c r="Q220" s="15"/>
      <c r="R220" s="15"/>
      <c r="S220" s="15"/>
      <c r="T220" s="108" t="s">
        <v>903</v>
      </c>
      <c r="U220" s="15"/>
      <c r="V220" s="132" t="s">
        <v>904</v>
      </c>
      <c r="W220" s="15"/>
      <c r="X220" s="15"/>
      <c r="Y220" s="132" t="s">
        <v>904</v>
      </c>
      <c r="Z220" s="15"/>
      <c r="AA220" s="15"/>
      <c r="AB220" s="15"/>
      <c r="AC220" s="15"/>
      <c r="AD220" s="15"/>
      <c r="AE220" s="15"/>
      <c r="AF220" s="15"/>
      <c r="AG220" s="15"/>
    </row>
    <row r="221" spans="1:34" x14ac:dyDescent="0.25">
      <c r="A221" s="98" t="str">
        <f t="shared" si="10"/>
        <v>LLC_BI__Spread_Statement_Period__cLLC_BI__Period_Key__c</v>
      </c>
      <c r="B221" s="99">
        <f t="shared" si="11"/>
        <v>18</v>
      </c>
      <c r="C221" s="108">
        <v>26</v>
      </c>
      <c r="D221" s="15" t="s">
        <v>944</v>
      </c>
      <c r="E221" s="138" t="s">
        <v>945</v>
      </c>
      <c r="F221" s="263" t="s">
        <v>899</v>
      </c>
      <c r="G221" s="110" t="s">
        <v>88</v>
      </c>
      <c r="H221" s="199" t="s">
        <v>87</v>
      </c>
      <c r="I221" s="104" t="s">
        <v>391</v>
      </c>
      <c r="J221" s="256" t="s">
        <v>390</v>
      </c>
      <c r="K221" s="114" t="str">
        <f t="shared" si="9"/>
        <v>LLC_BI__Spread_Statement_Period__c.LLC_BI__Period_Key__c</v>
      </c>
      <c r="L221" s="110" t="s">
        <v>1081</v>
      </c>
      <c r="M221" s="161" t="s">
        <v>1066</v>
      </c>
      <c r="N221" s="190">
        <v>18</v>
      </c>
      <c r="O221" s="190"/>
      <c r="P221" s="110"/>
      <c r="Q221" s="15"/>
      <c r="R221" s="15"/>
      <c r="S221" s="15"/>
      <c r="T221" s="108" t="s">
        <v>903</v>
      </c>
      <c r="U221" s="15"/>
      <c r="V221" s="132" t="s">
        <v>904</v>
      </c>
      <c r="W221" s="15"/>
      <c r="X221" s="15"/>
      <c r="Y221" s="132" t="s">
        <v>904</v>
      </c>
      <c r="Z221" s="15"/>
      <c r="AA221" s="15"/>
      <c r="AB221" s="15"/>
      <c r="AC221" s="15"/>
      <c r="AD221" s="15"/>
      <c r="AE221" s="15"/>
      <c r="AF221" s="15"/>
      <c r="AG221" s="15"/>
    </row>
    <row r="222" spans="1:34" hidden="1" x14ac:dyDescent="0.25">
      <c r="A222" s="98" t="str">
        <f t="shared" si="10"/>
        <v>LLC_BI__Spread_Statement_Period__cLLC_BI__Period_Out_Of_Range__c</v>
      </c>
      <c r="B222" s="99" t="str">
        <f t="shared" si="11"/>
        <v/>
      </c>
      <c r="C222" s="141">
        <v>27</v>
      </c>
      <c r="D222" s="157" t="s">
        <v>944</v>
      </c>
      <c r="E222" s="143" t="s">
        <v>945</v>
      </c>
      <c r="F222" s="143" t="s">
        <v>899</v>
      </c>
      <c r="G222" s="293" t="s">
        <v>88</v>
      </c>
      <c r="H222" s="294" t="s">
        <v>87</v>
      </c>
      <c r="I222" s="295" t="s">
        <v>369</v>
      </c>
      <c r="J222" s="296" t="s">
        <v>368</v>
      </c>
      <c r="K222" s="149" t="str">
        <f t="shared" si="9"/>
        <v>LLC_BI__Spread_Statement_Period__c.LLC_BI__Period_Out_Of_Range__c</v>
      </c>
      <c r="L222" s="293" t="s">
        <v>1082</v>
      </c>
      <c r="M222" s="297" t="s">
        <v>978</v>
      </c>
      <c r="N222" s="298"/>
      <c r="O222" s="298"/>
      <c r="P222" s="293"/>
      <c r="Q222" s="157"/>
      <c r="R222" s="157"/>
      <c r="S222" s="157"/>
      <c r="T222" s="299"/>
      <c r="U222" s="157"/>
      <c r="V222" s="300" t="s">
        <v>904</v>
      </c>
      <c r="W222" s="157"/>
      <c r="X222" s="157"/>
      <c r="Y222" s="157"/>
      <c r="Z222" s="157"/>
      <c r="AA222" s="157"/>
      <c r="AB222" s="157"/>
      <c r="AC222" s="157"/>
      <c r="AD222" s="157"/>
      <c r="AE222" s="157"/>
      <c r="AF222" s="157"/>
      <c r="AG222" s="157"/>
      <c r="AH222" s="15" t="s">
        <v>903</v>
      </c>
    </row>
    <row r="223" spans="1:34" ht="30" x14ac:dyDescent="0.25">
      <c r="A223" s="98" t="str">
        <f t="shared" si="10"/>
        <v>LLC_BI__Spread_Statement_Period__cLLC_BI__Project_from_Period__c</v>
      </c>
      <c r="B223" s="99">
        <f t="shared" si="11"/>
        <v>18</v>
      </c>
      <c r="C223" s="108">
        <v>28</v>
      </c>
      <c r="D223" s="15"/>
      <c r="E223" s="138" t="s">
        <v>945</v>
      </c>
      <c r="F223" s="263" t="s">
        <v>899</v>
      </c>
      <c r="G223" s="207" t="s">
        <v>88</v>
      </c>
      <c r="H223" s="103" t="s">
        <v>87</v>
      </c>
      <c r="I223" s="283" t="s">
        <v>430</v>
      </c>
      <c r="J223" s="284" t="s">
        <v>429</v>
      </c>
      <c r="K223" s="114" t="str">
        <f t="shared" si="9"/>
        <v>LLC_BI__Spread_Statement_Period__c.LLC_BI__Project_from_Period__c</v>
      </c>
      <c r="L223" s="110" t="s">
        <v>1083</v>
      </c>
      <c r="M223" s="161" t="s">
        <v>938</v>
      </c>
      <c r="N223" s="190">
        <v>18</v>
      </c>
      <c r="O223" s="190"/>
      <c r="P223" s="110"/>
      <c r="Q223" s="15"/>
      <c r="R223" s="15"/>
      <c r="S223" s="15"/>
      <c r="T223" s="108" t="s">
        <v>903</v>
      </c>
      <c r="U223" s="15"/>
      <c r="V223" s="132" t="s">
        <v>904</v>
      </c>
      <c r="W223" s="15"/>
      <c r="X223" s="15"/>
      <c r="Y223" s="132" t="s">
        <v>904</v>
      </c>
      <c r="Z223" s="15"/>
      <c r="AA223" s="15"/>
      <c r="AB223" s="15"/>
      <c r="AC223" s="15"/>
      <c r="AD223" s="15"/>
      <c r="AE223" s="15"/>
      <c r="AF223" s="15"/>
      <c r="AG223" s="15"/>
    </row>
    <row r="224" spans="1:34" x14ac:dyDescent="0.25">
      <c r="A224" s="98" t="str">
        <f t="shared" si="10"/>
        <v>LLC_BI__Spread_Statement_Period__cLLC_BI__Selected__c</v>
      </c>
      <c r="B224" s="99" t="str">
        <f t="shared" si="11"/>
        <v>Boolean (True/False)</v>
      </c>
      <c r="C224" s="108">
        <v>29</v>
      </c>
      <c r="D224" s="15" t="s">
        <v>944</v>
      </c>
      <c r="E224" s="138" t="s">
        <v>945</v>
      </c>
      <c r="F224" s="263" t="s">
        <v>899</v>
      </c>
      <c r="G224" s="110" t="s">
        <v>88</v>
      </c>
      <c r="H224" s="199" t="s">
        <v>87</v>
      </c>
      <c r="I224" s="104" t="s">
        <v>395</v>
      </c>
      <c r="J224" s="256" t="s">
        <v>394</v>
      </c>
      <c r="K224" s="114" t="str">
        <f t="shared" si="9"/>
        <v>LLC_BI__Spread_Statement_Period__c.LLC_BI__Selected__c</v>
      </c>
      <c r="L224" s="110" t="s">
        <v>1084</v>
      </c>
      <c r="M224" s="161" t="s">
        <v>927</v>
      </c>
      <c r="N224" s="169" t="s">
        <v>928</v>
      </c>
      <c r="O224" s="190"/>
      <c r="P224" s="110"/>
      <c r="Q224" s="15"/>
      <c r="R224" s="15"/>
      <c r="S224" s="15"/>
      <c r="T224" s="108" t="s">
        <v>903</v>
      </c>
      <c r="U224" s="15"/>
      <c r="V224" s="132" t="s">
        <v>904</v>
      </c>
      <c r="W224" s="15"/>
      <c r="X224" s="15"/>
      <c r="Y224" s="132" t="s">
        <v>904</v>
      </c>
      <c r="Z224" s="15"/>
      <c r="AA224" s="15"/>
      <c r="AB224" s="15"/>
      <c r="AC224" s="15"/>
      <c r="AD224" s="15"/>
      <c r="AE224" s="15"/>
      <c r="AF224" s="15"/>
      <c r="AG224" s="15"/>
    </row>
    <row r="225" spans="1:34" x14ac:dyDescent="0.25">
      <c r="A225" s="98" t="str">
        <f t="shared" si="10"/>
        <v>LLC_BI__Spread_Statement_Period__cLLC_BI__Selected_In_Global__c</v>
      </c>
      <c r="B225" s="99" t="str">
        <f t="shared" si="11"/>
        <v>Boolean (True/False)</v>
      </c>
      <c r="C225" s="108">
        <v>30</v>
      </c>
      <c r="D225" s="15" t="s">
        <v>944</v>
      </c>
      <c r="E225" s="138" t="s">
        <v>945</v>
      </c>
      <c r="F225" s="263" t="s">
        <v>899</v>
      </c>
      <c r="G225" s="110" t="s">
        <v>88</v>
      </c>
      <c r="H225" s="199" t="s">
        <v>87</v>
      </c>
      <c r="I225" s="104" t="s">
        <v>411</v>
      </c>
      <c r="J225" s="256" t="s">
        <v>410</v>
      </c>
      <c r="K225" s="114" t="str">
        <f t="shared" si="9"/>
        <v>LLC_BI__Spread_Statement_Period__c.LLC_BI__Selected_In_Global__c</v>
      </c>
      <c r="L225" s="110" t="s">
        <v>1085</v>
      </c>
      <c r="M225" s="161" t="s">
        <v>927</v>
      </c>
      <c r="N225" s="169" t="s">
        <v>928</v>
      </c>
      <c r="O225" s="190"/>
      <c r="P225" s="110"/>
      <c r="Q225" s="15"/>
      <c r="R225" s="15"/>
      <c r="S225" s="15"/>
      <c r="T225" s="108" t="s">
        <v>903</v>
      </c>
      <c r="U225" s="15"/>
      <c r="V225" s="132" t="s">
        <v>904</v>
      </c>
      <c r="W225" s="15"/>
      <c r="X225" s="15"/>
      <c r="Y225" s="132" t="s">
        <v>904</v>
      </c>
      <c r="Z225" s="15"/>
      <c r="AA225" s="15"/>
      <c r="AB225" s="15"/>
      <c r="AC225" s="15"/>
      <c r="AD225" s="15"/>
      <c r="AE225" s="15"/>
      <c r="AF225" s="15"/>
      <c r="AG225" s="15"/>
    </row>
    <row r="226" spans="1:34" x14ac:dyDescent="0.25">
      <c r="A226" s="98" t="str">
        <f t="shared" si="10"/>
        <v>LLC_BI__Spread_Statement_Period__cLLC_BI__Source__c</v>
      </c>
      <c r="B226" s="99" t="str">
        <f t="shared" si="11"/>
        <v>See picklist options for lengths</v>
      </c>
      <c r="C226" s="108">
        <v>31</v>
      </c>
      <c r="D226" s="15" t="s">
        <v>944</v>
      </c>
      <c r="E226" s="138" t="s">
        <v>945</v>
      </c>
      <c r="F226" s="263" t="s">
        <v>899</v>
      </c>
      <c r="G226" s="110" t="s">
        <v>88</v>
      </c>
      <c r="H226" s="199" t="s">
        <v>87</v>
      </c>
      <c r="I226" s="104" t="s">
        <v>398</v>
      </c>
      <c r="J226" s="256" t="s">
        <v>397</v>
      </c>
      <c r="K226" s="114" t="str">
        <f t="shared" si="9"/>
        <v>LLC_BI__Spread_Statement_Period__c.LLC_BI__Source__c</v>
      </c>
      <c r="L226" s="110" t="s">
        <v>1086</v>
      </c>
      <c r="M226" s="161" t="s">
        <v>913</v>
      </c>
      <c r="N226" s="190" t="s">
        <v>914</v>
      </c>
      <c r="O226" s="190"/>
      <c r="P226" s="110"/>
      <c r="Q226" s="15"/>
      <c r="R226" s="15"/>
      <c r="S226" s="15"/>
      <c r="T226" s="108" t="s">
        <v>903</v>
      </c>
      <c r="U226" s="15"/>
      <c r="V226" s="132" t="s">
        <v>904</v>
      </c>
      <c r="W226" s="15"/>
      <c r="X226" s="15"/>
      <c r="Y226" s="132" t="s">
        <v>904</v>
      </c>
      <c r="Z226" s="15"/>
      <c r="AA226" s="15"/>
      <c r="AB226" s="15"/>
      <c r="AC226" s="15"/>
      <c r="AD226" s="15"/>
      <c r="AE226" s="15"/>
      <c r="AF226" s="15"/>
      <c r="AG226" s="15"/>
    </row>
    <row r="227" spans="1:34" x14ac:dyDescent="0.25">
      <c r="A227" s="98" t="str">
        <f t="shared" si="10"/>
        <v>LLC_BI__Spread_Statement_Period__cLLC_BI__Source_Currency__c</v>
      </c>
      <c r="B227" s="99" t="str">
        <f t="shared" si="11"/>
        <v>See picklist options for lengths</v>
      </c>
      <c r="C227" s="108">
        <v>32</v>
      </c>
      <c r="D227" s="15"/>
      <c r="E227" s="138" t="s">
        <v>945</v>
      </c>
      <c r="F227" s="263" t="s">
        <v>899</v>
      </c>
      <c r="G227" s="110" t="s">
        <v>88</v>
      </c>
      <c r="H227" s="199" t="s">
        <v>87</v>
      </c>
      <c r="I227" s="104" t="s">
        <v>460</v>
      </c>
      <c r="J227" s="256" t="s">
        <v>459</v>
      </c>
      <c r="K227" s="114" t="str">
        <f t="shared" si="9"/>
        <v>LLC_BI__Spread_Statement_Period__c.LLC_BI__Source_Currency__c</v>
      </c>
      <c r="L227" s="110" t="s">
        <v>1087</v>
      </c>
      <c r="M227" s="161" t="s">
        <v>913</v>
      </c>
      <c r="N227" s="190" t="s">
        <v>914</v>
      </c>
      <c r="O227" s="190"/>
      <c r="P227" s="110"/>
      <c r="Q227" s="15"/>
      <c r="R227" s="15"/>
      <c r="S227" s="15"/>
      <c r="T227" s="108" t="s">
        <v>903</v>
      </c>
      <c r="U227" s="15"/>
      <c r="V227" s="132" t="s">
        <v>904</v>
      </c>
      <c r="W227" s="15"/>
      <c r="X227" s="15"/>
      <c r="Y227" s="132" t="s">
        <v>904</v>
      </c>
      <c r="Z227" s="15"/>
      <c r="AA227" s="15"/>
      <c r="AB227" s="15"/>
      <c r="AC227" s="15"/>
      <c r="AD227" s="15"/>
      <c r="AE227" s="15"/>
      <c r="AF227" s="15"/>
      <c r="AG227" s="15"/>
    </row>
    <row r="228" spans="1:34" ht="30" x14ac:dyDescent="0.25">
      <c r="A228" s="98" t="str">
        <f t="shared" si="10"/>
        <v>LLC_BI__Spread_Statement_Period__cLLC_BI__Spread_Projections_Template__c</v>
      </c>
      <c r="B228" s="99">
        <f t="shared" si="11"/>
        <v>18</v>
      </c>
      <c r="C228" s="108">
        <v>33</v>
      </c>
      <c r="D228" s="15"/>
      <c r="E228" s="138" t="s">
        <v>945</v>
      </c>
      <c r="F228" s="263" t="s">
        <v>899</v>
      </c>
      <c r="G228" s="207" t="s">
        <v>88</v>
      </c>
      <c r="H228" s="103" t="s">
        <v>87</v>
      </c>
      <c r="I228" s="283" t="s">
        <v>78</v>
      </c>
      <c r="J228" s="284" t="s">
        <v>77</v>
      </c>
      <c r="K228" s="114" t="str">
        <f t="shared" si="9"/>
        <v>LLC_BI__Spread_Statement_Period__c.LLC_BI__Spread_Projections_Template__c</v>
      </c>
      <c r="L228" s="110" t="s">
        <v>1088</v>
      </c>
      <c r="M228" s="161" t="s">
        <v>1089</v>
      </c>
      <c r="N228" s="190">
        <v>18</v>
      </c>
      <c r="O228" s="190"/>
      <c r="P228" s="110"/>
      <c r="Q228" s="15"/>
      <c r="R228" s="15"/>
      <c r="S228" s="15"/>
      <c r="T228" s="108" t="s">
        <v>903</v>
      </c>
      <c r="U228" s="15"/>
      <c r="V228" s="132" t="s">
        <v>904</v>
      </c>
      <c r="W228" s="15"/>
      <c r="X228" s="15"/>
      <c r="Y228" s="132" t="s">
        <v>904</v>
      </c>
      <c r="Z228" s="15"/>
      <c r="AA228" s="15"/>
      <c r="AB228" s="15"/>
      <c r="AC228" s="15"/>
      <c r="AD228" s="15"/>
      <c r="AE228" s="15"/>
      <c r="AF228" s="15"/>
      <c r="AG228" s="15"/>
    </row>
    <row r="229" spans="1:34" x14ac:dyDescent="0.25">
      <c r="A229" s="98" t="str">
        <f t="shared" si="10"/>
        <v>LLC_BI__Spread_Statement_Period__cName</v>
      </c>
      <c r="B229" s="99">
        <f t="shared" si="11"/>
        <v>80</v>
      </c>
      <c r="C229" s="108">
        <v>34</v>
      </c>
      <c r="D229" s="110" t="s">
        <v>905</v>
      </c>
      <c r="E229" s="138" t="s">
        <v>945</v>
      </c>
      <c r="F229" s="263" t="s">
        <v>899</v>
      </c>
      <c r="G229" s="110" t="s">
        <v>88</v>
      </c>
      <c r="H229" s="199" t="s">
        <v>87</v>
      </c>
      <c r="I229" s="104" t="s">
        <v>342</v>
      </c>
      <c r="J229" s="256" t="s">
        <v>28</v>
      </c>
      <c r="K229" s="114" t="str">
        <f t="shared" si="9"/>
        <v>LLC_BI__Spread_Statement_Period__c.Name</v>
      </c>
      <c r="L229" s="110"/>
      <c r="M229" s="161" t="s">
        <v>993</v>
      </c>
      <c r="N229" s="190">
        <v>80</v>
      </c>
      <c r="O229" s="190"/>
      <c r="P229" s="110"/>
      <c r="Q229" s="15"/>
      <c r="R229" s="15"/>
      <c r="S229" s="15"/>
      <c r="T229" s="108" t="s">
        <v>903</v>
      </c>
      <c r="U229" s="15"/>
      <c r="V229" s="132" t="s">
        <v>904</v>
      </c>
      <c r="W229" s="15"/>
      <c r="X229" s="15"/>
      <c r="Y229" s="132" t="s">
        <v>904</v>
      </c>
      <c r="Z229" s="15"/>
      <c r="AA229" s="15"/>
      <c r="AB229" s="15"/>
      <c r="AC229" s="15"/>
      <c r="AD229" s="15"/>
      <c r="AE229" s="15"/>
      <c r="AF229" s="15"/>
      <c r="AG229" s="15"/>
    </row>
    <row r="230" spans="1:34" ht="30" x14ac:dyDescent="0.25">
      <c r="A230" s="98" t="str">
        <f t="shared" si="10"/>
        <v>LLC_BI__Spread_Statement_Period__cLLC_BI__Spread_Statement_Type__c</v>
      </c>
      <c r="B230" s="99">
        <f t="shared" si="11"/>
        <v>18</v>
      </c>
      <c r="C230" s="108">
        <v>35</v>
      </c>
      <c r="D230" s="15" t="s">
        <v>944</v>
      </c>
      <c r="E230" s="138" t="s">
        <v>945</v>
      </c>
      <c r="F230" s="263" t="s">
        <v>899</v>
      </c>
      <c r="G230" s="207" t="s">
        <v>88</v>
      </c>
      <c r="H230" s="103" t="s">
        <v>87</v>
      </c>
      <c r="I230" s="283" t="s">
        <v>352</v>
      </c>
      <c r="J230" s="284" t="s">
        <v>96</v>
      </c>
      <c r="K230" s="114" t="str">
        <f t="shared" si="9"/>
        <v>LLC_BI__Spread_Statement_Period__c.LLC_BI__Spread_Statement_Type__c</v>
      </c>
      <c r="L230" s="110" t="s">
        <v>1090</v>
      </c>
      <c r="M230" s="161" t="s">
        <v>1028</v>
      </c>
      <c r="N230" s="190">
        <v>18</v>
      </c>
      <c r="O230" s="190"/>
      <c r="P230" s="110"/>
      <c r="Q230" s="15"/>
      <c r="R230" s="15"/>
      <c r="S230" s="15"/>
      <c r="T230" s="108" t="s">
        <v>903</v>
      </c>
      <c r="U230" s="15"/>
      <c r="V230" s="108" t="s">
        <v>903</v>
      </c>
      <c r="W230" s="15"/>
      <c r="X230" s="15"/>
      <c r="Y230" s="132" t="s">
        <v>904</v>
      </c>
      <c r="Z230" s="15"/>
      <c r="AA230" s="15"/>
      <c r="AB230" s="15"/>
      <c r="AC230" s="15"/>
      <c r="AD230" s="15"/>
      <c r="AE230" s="15"/>
      <c r="AF230" s="15"/>
      <c r="AG230" s="15"/>
    </row>
    <row r="231" spans="1:34" x14ac:dyDescent="0.25">
      <c r="A231" s="98" t="str">
        <f t="shared" si="10"/>
        <v>LLC_BI__Spread_Statement_Period__cLLC_BI__Statement_Date__c</v>
      </c>
      <c r="B231" s="99" t="str">
        <f t="shared" si="11"/>
        <v/>
      </c>
      <c r="C231" s="108">
        <v>36</v>
      </c>
      <c r="D231" s="15"/>
      <c r="E231" s="138" t="s">
        <v>945</v>
      </c>
      <c r="F231" s="263" t="s">
        <v>899</v>
      </c>
      <c r="G231" s="110" t="s">
        <v>88</v>
      </c>
      <c r="H231" s="199" t="s">
        <v>87</v>
      </c>
      <c r="I231" s="104" t="s">
        <v>401</v>
      </c>
      <c r="J231" s="256" t="s">
        <v>400</v>
      </c>
      <c r="K231" s="114" t="str">
        <f t="shared" si="9"/>
        <v>LLC_BI__Spread_Statement_Period__c.LLC_BI__Statement_Date__c</v>
      </c>
      <c r="L231" s="110" t="s">
        <v>1091</v>
      </c>
      <c r="M231" s="161" t="s">
        <v>27</v>
      </c>
      <c r="N231" s="190"/>
      <c r="O231" s="190"/>
      <c r="P231" s="110"/>
      <c r="Q231" s="15"/>
      <c r="R231" s="15"/>
      <c r="S231" s="15"/>
      <c r="T231" s="108" t="s">
        <v>903</v>
      </c>
      <c r="U231" s="15"/>
      <c r="V231" s="132" t="s">
        <v>904</v>
      </c>
      <c r="W231" s="15"/>
      <c r="X231" s="15"/>
      <c r="Y231" s="132" t="s">
        <v>904</v>
      </c>
      <c r="Z231" s="15"/>
      <c r="AA231" s="15"/>
      <c r="AB231" s="15"/>
      <c r="AC231" s="15"/>
      <c r="AD231" s="15"/>
      <c r="AE231" s="15"/>
      <c r="AF231" s="15"/>
      <c r="AG231" s="15"/>
    </row>
    <row r="232" spans="1:34" ht="30" x14ac:dyDescent="0.25">
      <c r="A232" s="98" t="str">
        <f t="shared" si="10"/>
        <v>LLC_BI__Spread_Statement_Period__cLLC_BI__Supplemental_Number_of_Periods__c</v>
      </c>
      <c r="B232" s="99" t="str">
        <f t="shared" si="11"/>
        <v>18, 0</v>
      </c>
      <c r="C232" s="108">
        <v>37</v>
      </c>
      <c r="D232" s="15"/>
      <c r="E232" s="138" t="s">
        <v>945</v>
      </c>
      <c r="F232" s="263" t="s">
        <v>899</v>
      </c>
      <c r="G232" s="113" t="s">
        <v>88</v>
      </c>
      <c r="H232" s="199" t="s">
        <v>87</v>
      </c>
      <c r="I232" s="104" t="s">
        <v>463</v>
      </c>
      <c r="J232" s="256" t="s">
        <v>462</v>
      </c>
      <c r="K232" s="114" t="str">
        <f t="shared" si="9"/>
        <v>LLC_BI__Spread_Statement_Period__c.LLC_BI__Supplemental_Number_of_Periods__c</v>
      </c>
      <c r="L232" s="110" t="s">
        <v>1092</v>
      </c>
      <c r="M232" s="161" t="s">
        <v>990</v>
      </c>
      <c r="N232" s="190">
        <v>18</v>
      </c>
      <c r="O232" s="190">
        <v>0</v>
      </c>
      <c r="P232" s="110"/>
      <c r="Q232" s="15"/>
      <c r="R232" s="15"/>
      <c r="S232" s="15"/>
      <c r="T232" s="108" t="s">
        <v>903</v>
      </c>
      <c r="U232" s="15"/>
      <c r="V232" s="132" t="s">
        <v>904</v>
      </c>
      <c r="W232" s="15"/>
      <c r="X232" s="15"/>
      <c r="Y232" s="132" t="s">
        <v>904</v>
      </c>
      <c r="Z232" s="15"/>
      <c r="AA232" s="15"/>
      <c r="AB232" s="15"/>
      <c r="AC232" s="15"/>
      <c r="AD232" s="15"/>
      <c r="AE232" s="15"/>
      <c r="AF232" s="15"/>
      <c r="AG232" s="15"/>
    </row>
    <row r="233" spans="1:34" x14ac:dyDescent="0.25">
      <c r="A233" s="98" t="str">
        <f t="shared" si="10"/>
        <v>LLC_BI__Spread_Statement_Period__cLLC_BI__Supplemental_Source__c</v>
      </c>
      <c r="B233" s="99" t="str">
        <f t="shared" si="11"/>
        <v>See picklist options for lengths</v>
      </c>
      <c r="C233" s="108">
        <v>38</v>
      </c>
      <c r="D233" s="15"/>
      <c r="E233" s="138" t="s">
        <v>945</v>
      </c>
      <c r="F233" s="263" t="s">
        <v>899</v>
      </c>
      <c r="G233" s="110" t="s">
        <v>88</v>
      </c>
      <c r="H233" s="199" t="s">
        <v>87</v>
      </c>
      <c r="I233" s="104" t="s">
        <v>466</v>
      </c>
      <c r="J233" s="256" t="s">
        <v>465</v>
      </c>
      <c r="K233" s="114" t="str">
        <f t="shared" si="9"/>
        <v>LLC_BI__Spread_Statement_Period__c.LLC_BI__Supplemental_Source__c</v>
      </c>
      <c r="L233" s="110" t="s">
        <v>1093</v>
      </c>
      <c r="M233" s="161" t="s">
        <v>913</v>
      </c>
      <c r="N233" s="190" t="s">
        <v>914</v>
      </c>
      <c r="O233" s="190"/>
      <c r="P233" s="110"/>
      <c r="Q233" s="15"/>
      <c r="R233" s="15"/>
      <c r="S233" s="15"/>
      <c r="T233" s="108" t="s">
        <v>903</v>
      </c>
      <c r="U233" s="15"/>
      <c r="V233" s="132" t="s">
        <v>904</v>
      </c>
      <c r="W233" s="15"/>
      <c r="X233" s="15"/>
      <c r="Y233" s="132" t="s">
        <v>904</v>
      </c>
      <c r="Z233" s="15"/>
      <c r="AA233" s="15"/>
      <c r="AB233" s="15"/>
      <c r="AC233" s="15"/>
      <c r="AD233" s="15"/>
      <c r="AE233" s="15"/>
      <c r="AF233" s="15"/>
      <c r="AG233" s="15"/>
    </row>
    <row r="234" spans="1:34" x14ac:dyDescent="0.25">
      <c r="A234" s="98" t="str">
        <f t="shared" si="10"/>
        <v>LLC_BI__Spread_Statement_Period__cLLC_BI__Supplemental_Statement_Date__c</v>
      </c>
      <c r="B234" s="99" t="str">
        <f t="shared" si="11"/>
        <v/>
      </c>
      <c r="C234" s="108">
        <v>39</v>
      </c>
      <c r="D234" s="15"/>
      <c r="E234" s="138" t="s">
        <v>945</v>
      </c>
      <c r="F234" s="263" t="s">
        <v>899</v>
      </c>
      <c r="G234" s="110" t="s">
        <v>88</v>
      </c>
      <c r="H234" s="199" t="s">
        <v>87</v>
      </c>
      <c r="I234" s="104" t="s">
        <v>469</v>
      </c>
      <c r="J234" s="256" t="s">
        <v>468</v>
      </c>
      <c r="K234" s="114" t="str">
        <f t="shared" si="9"/>
        <v>LLC_BI__Spread_Statement_Period__c.LLC_BI__Supplemental_Statement_Date__c</v>
      </c>
      <c r="L234" s="110" t="s">
        <v>1094</v>
      </c>
      <c r="M234" s="161" t="s">
        <v>27</v>
      </c>
      <c r="N234" s="190"/>
      <c r="O234" s="190"/>
      <c r="P234" s="110"/>
      <c r="Q234" s="15"/>
      <c r="R234" s="15"/>
      <c r="S234" s="15"/>
      <c r="T234" s="108" t="s">
        <v>903</v>
      </c>
      <c r="U234" s="15"/>
      <c r="V234" s="132" t="s">
        <v>904</v>
      </c>
      <c r="W234" s="15"/>
      <c r="X234" s="15"/>
      <c r="Y234" s="132" t="s">
        <v>904</v>
      </c>
      <c r="Z234" s="15"/>
      <c r="AA234" s="15"/>
      <c r="AB234" s="15"/>
      <c r="AC234" s="15"/>
      <c r="AD234" s="15"/>
      <c r="AE234" s="15"/>
      <c r="AF234" s="15"/>
      <c r="AG234" s="15"/>
    </row>
    <row r="235" spans="1:34" ht="30" x14ac:dyDescent="0.25">
      <c r="A235" s="98" t="str">
        <f t="shared" si="10"/>
        <v>LLC_BI__Spread_Statement_Period__cLLC_BI__Trailing_Interim_TTM_Period__c</v>
      </c>
      <c r="B235" s="99">
        <f t="shared" si="11"/>
        <v>18</v>
      </c>
      <c r="C235" s="108">
        <v>40</v>
      </c>
      <c r="D235" s="15"/>
      <c r="E235" s="138" t="s">
        <v>945</v>
      </c>
      <c r="F235" s="263" t="s">
        <v>899</v>
      </c>
      <c r="G235" s="207" t="s">
        <v>88</v>
      </c>
      <c r="H235" s="103" t="s">
        <v>87</v>
      </c>
      <c r="I235" s="283" t="s">
        <v>420</v>
      </c>
      <c r="J235" s="284" t="s">
        <v>419</v>
      </c>
      <c r="K235" s="114" t="str">
        <f t="shared" si="9"/>
        <v>LLC_BI__Spread_Statement_Period__c.LLC_BI__Trailing_Interim_TTM_Period__c</v>
      </c>
      <c r="L235" s="110" t="s">
        <v>1095</v>
      </c>
      <c r="M235" s="161" t="s">
        <v>938</v>
      </c>
      <c r="N235" s="190">
        <v>18</v>
      </c>
      <c r="O235" s="190"/>
      <c r="P235" s="110"/>
      <c r="Q235" s="15"/>
      <c r="R235" s="15"/>
      <c r="S235" s="15"/>
      <c r="T235" s="108" t="s">
        <v>903</v>
      </c>
      <c r="U235" s="15"/>
      <c r="V235" s="132" t="s">
        <v>904</v>
      </c>
      <c r="W235" s="15"/>
      <c r="X235" s="15"/>
      <c r="Y235" s="132" t="s">
        <v>904</v>
      </c>
      <c r="Z235" s="15"/>
      <c r="AA235" s="15"/>
      <c r="AB235" s="15"/>
      <c r="AC235" s="15"/>
      <c r="AD235" s="15"/>
      <c r="AE235" s="15"/>
      <c r="AF235" s="15"/>
      <c r="AG235" s="15"/>
    </row>
    <row r="236" spans="1:34" x14ac:dyDescent="0.25">
      <c r="A236" s="98" t="str">
        <f t="shared" si="10"/>
        <v>LLC_BI__Spread_Statement_Period__cLLC_BI__Type__c</v>
      </c>
      <c r="B236" s="99" t="str">
        <f t="shared" si="11"/>
        <v>See picklist options for lengths</v>
      </c>
      <c r="C236" s="108">
        <v>41</v>
      </c>
      <c r="D236" s="15"/>
      <c r="E236" s="138" t="s">
        <v>945</v>
      </c>
      <c r="F236" s="263" t="s">
        <v>899</v>
      </c>
      <c r="G236" s="110" t="s">
        <v>88</v>
      </c>
      <c r="H236" s="199" t="s">
        <v>87</v>
      </c>
      <c r="I236" s="104" t="s">
        <v>131</v>
      </c>
      <c r="J236" s="256" t="s">
        <v>275</v>
      </c>
      <c r="K236" s="114" t="str">
        <f t="shared" si="9"/>
        <v>LLC_BI__Spread_Statement_Period__c.LLC_BI__Type__c</v>
      </c>
      <c r="L236" s="110" t="s">
        <v>1096</v>
      </c>
      <c r="M236" s="161" t="s">
        <v>913</v>
      </c>
      <c r="N236" s="190" t="s">
        <v>914</v>
      </c>
      <c r="O236" s="190"/>
      <c r="P236" s="110"/>
      <c r="Q236" s="15"/>
      <c r="R236" s="15"/>
      <c r="S236" s="15"/>
      <c r="T236" s="108" t="s">
        <v>903</v>
      </c>
      <c r="U236" s="15"/>
      <c r="V236" s="132" t="s">
        <v>904</v>
      </c>
      <c r="W236" s="15"/>
      <c r="X236" s="15"/>
      <c r="Y236" s="132" t="s">
        <v>904</v>
      </c>
      <c r="Z236" s="15"/>
      <c r="AA236" s="15"/>
      <c r="AB236" s="15"/>
      <c r="AC236" s="15"/>
      <c r="AD236" s="15"/>
      <c r="AE236" s="15"/>
      <c r="AF236" s="15"/>
      <c r="AG236" s="15"/>
    </row>
    <row r="237" spans="1:34" x14ac:dyDescent="0.25">
      <c r="A237" s="98" t="str">
        <f t="shared" si="10"/>
        <v>LLC_BI__Spread_Statement_Period__cLLC_BI__Unmapped_Values__c</v>
      </c>
      <c r="B237" s="99">
        <f t="shared" si="11"/>
        <v>32768</v>
      </c>
      <c r="C237" s="108">
        <v>42</v>
      </c>
      <c r="D237" s="15" t="s">
        <v>944</v>
      </c>
      <c r="E237" s="138" t="s">
        <v>945</v>
      </c>
      <c r="F237" s="263" t="s">
        <v>899</v>
      </c>
      <c r="G237" s="110" t="s">
        <v>88</v>
      </c>
      <c r="H237" s="199" t="s">
        <v>87</v>
      </c>
      <c r="I237" s="104" t="s">
        <v>434</v>
      </c>
      <c r="J237" s="256" t="s">
        <v>433</v>
      </c>
      <c r="K237" s="114" t="str">
        <f t="shared" si="9"/>
        <v>LLC_BI__Spread_Statement_Period__c.LLC_BI__Unmapped_Values__c</v>
      </c>
      <c r="L237" s="110" t="s">
        <v>1097</v>
      </c>
      <c r="M237" s="161" t="s">
        <v>1005</v>
      </c>
      <c r="N237" s="190">
        <v>32768</v>
      </c>
      <c r="O237" s="190"/>
      <c r="P237" s="110"/>
      <c r="Q237" s="15"/>
      <c r="R237" s="15"/>
      <c r="S237" s="15"/>
      <c r="T237" s="108" t="s">
        <v>903</v>
      </c>
      <c r="U237" s="15"/>
      <c r="V237" s="132" t="s">
        <v>904</v>
      </c>
      <c r="W237" s="15"/>
      <c r="X237" s="15"/>
      <c r="Y237" s="132" t="s">
        <v>904</v>
      </c>
      <c r="Z237" s="15"/>
      <c r="AA237" s="15"/>
      <c r="AB237" s="15"/>
      <c r="AC237" s="15"/>
      <c r="AD237" s="15"/>
      <c r="AE237" s="15"/>
      <c r="AF237" s="15"/>
      <c r="AG237" s="15"/>
    </row>
    <row r="238" spans="1:34" x14ac:dyDescent="0.25">
      <c r="A238" s="98" t="str">
        <f t="shared" si="10"/>
        <v>LLC_BI__Spread_Statement_Period__cLLC_BI__Year__c</v>
      </c>
      <c r="B238" s="99" t="str">
        <f t="shared" si="11"/>
        <v>18, 0</v>
      </c>
      <c r="C238" s="108">
        <v>43</v>
      </c>
      <c r="D238" s="15" t="s">
        <v>944</v>
      </c>
      <c r="E238" s="138" t="s">
        <v>945</v>
      </c>
      <c r="F238" s="263" t="s">
        <v>899</v>
      </c>
      <c r="G238" s="110" t="s">
        <v>88</v>
      </c>
      <c r="H238" s="199" t="s">
        <v>87</v>
      </c>
      <c r="I238" s="104" t="s">
        <v>377</v>
      </c>
      <c r="J238" s="256" t="s">
        <v>376</v>
      </c>
      <c r="K238" s="114" t="str">
        <f t="shared" si="9"/>
        <v>LLC_BI__Spread_Statement_Period__c.LLC_BI__Year__c</v>
      </c>
      <c r="L238" s="110" t="s">
        <v>1098</v>
      </c>
      <c r="M238" s="161" t="s">
        <v>990</v>
      </c>
      <c r="N238" s="190">
        <v>18</v>
      </c>
      <c r="O238" s="190">
        <v>0</v>
      </c>
      <c r="P238" s="110"/>
      <c r="Q238" s="15"/>
      <c r="R238" s="15"/>
      <c r="S238" s="15"/>
      <c r="T238" s="108" t="s">
        <v>903</v>
      </c>
      <c r="U238" s="15"/>
      <c r="V238" s="132" t="s">
        <v>903</v>
      </c>
      <c r="W238" s="116"/>
      <c r="X238" s="116"/>
      <c r="Y238" s="132" t="s">
        <v>904</v>
      </c>
      <c r="Z238" s="15"/>
      <c r="AA238" s="15"/>
      <c r="AB238" s="15"/>
      <c r="AC238" s="15"/>
      <c r="AD238" s="15"/>
      <c r="AE238" s="15"/>
      <c r="AF238" s="15"/>
      <c r="AG238" s="15"/>
    </row>
    <row r="239" spans="1:34" x14ac:dyDescent="0.25">
      <c r="A239" s="98" t="str">
        <f t="shared" si="10"/>
        <v>LLC_BI__Spread_Statement_Period__cLLC_BI__Year_Hidden_In_Global__c</v>
      </c>
      <c r="B239" s="99" t="str">
        <f t="shared" si="11"/>
        <v>Boolean (True/False)</v>
      </c>
      <c r="C239" s="108">
        <v>44</v>
      </c>
      <c r="D239" s="15"/>
      <c r="E239" s="138" t="s">
        <v>945</v>
      </c>
      <c r="F239" s="263" t="s">
        <v>899</v>
      </c>
      <c r="G239" s="110" t="s">
        <v>88</v>
      </c>
      <c r="H239" s="199" t="s">
        <v>87</v>
      </c>
      <c r="I239" s="104" t="s">
        <v>427</v>
      </c>
      <c r="J239" s="256" t="s">
        <v>426</v>
      </c>
      <c r="K239" s="114" t="str">
        <f t="shared" si="9"/>
        <v>LLC_BI__Spread_Statement_Period__c.LLC_BI__Year_Hidden_In_Global__c</v>
      </c>
      <c r="L239" s="110" t="s">
        <v>1099</v>
      </c>
      <c r="M239" s="161" t="s">
        <v>927</v>
      </c>
      <c r="N239" s="190" t="s">
        <v>928</v>
      </c>
      <c r="O239" s="190"/>
      <c r="P239" s="110"/>
      <c r="Q239" s="15"/>
      <c r="R239" s="15"/>
      <c r="S239" s="15"/>
      <c r="T239" s="108" t="s">
        <v>903</v>
      </c>
      <c r="U239" s="109"/>
      <c r="V239" s="108" t="s">
        <v>904</v>
      </c>
      <c r="W239" s="15"/>
      <c r="X239" s="15"/>
      <c r="Y239" s="108" t="s">
        <v>904</v>
      </c>
      <c r="Z239" s="110"/>
      <c r="AA239" s="15"/>
      <c r="AB239" s="15"/>
      <c r="AC239" s="15"/>
      <c r="AD239" s="15"/>
      <c r="AE239" s="15"/>
      <c r="AF239" s="15"/>
      <c r="AG239" s="15"/>
    </row>
    <row r="240" spans="1:34" hidden="1" x14ac:dyDescent="0.25">
      <c r="A240" s="98" t="str">
        <f t="shared" si="10"/>
        <v>LLC_BI__Spread_Statement_Period__cLLC_BI__Year_Out_Range__c</v>
      </c>
      <c r="B240" s="99" t="str">
        <f t="shared" si="11"/>
        <v/>
      </c>
      <c r="C240" s="141">
        <v>45</v>
      </c>
      <c r="D240" s="157" t="s">
        <v>944</v>
      </c>
      <c r="E240" s="143" t="s">
        <v>945</v>
      </c>
      <c r="F240" s="143" t="s">
        <v>899</v>
      </c>
      <c r="G240" s="293" t="s">
        <v>88</v>
      </c>
      <c r="H240" s="294" t="s">
        <v>87</v>
      </c>
      <c r="I240" s="301" t="s">
        <v>373</v>
      </c>
      <c r="J240" s="296" t="s">
        <v>372</v>
      </c>
      <c r="K240" s="149" t="str">
        <f t="shared" si="9"/>
        <v>LLC_BI__Spread_Statement_Period__c.LLC_BI__Year_Out_Range__c</v>
      </c>
      <c r="L240" s="293" t="s">
        <v>950</v>
      </c>
      <c r="M240" s="297" t="s">
        <v>978</v>
      </c>
      <c r="N240" s="298"/>
      <c r="O240" s="298"/>
      <c r="P240" s="293"/>
      <c r="Q240" s="157"/>
      <c r="R240" s="157"/>
      <c r="S240" s="157"/>
      <c r="T240" s="299"/>
      <c r="U240" s="157"/>
      <c r="V240" s="302" t="s">
        <v>904</v>
      </c>
      <c r="W240" s="303"/>
      <c r="X240" s="303"/>
      <c r="Y240" s="303"/>
      <c r="Z240" s="157"/>
      <c r="AA240" s="157"/>
      <c r="AB240" s="157"/>
      <c r="AC240" s="157"/>
      <c r="AD240" s="157"/>
      <c r="AE240" s="157"/>
      <c r="AF240" s="157"/>
      <c r="AG240" s="157"/>
      <c r="AH240" s="15" t="s">
        <v>903</v>
      </c>
    </row>
    <row r="241" spans="1:33" x14ac:dyDescent="0.25">
      <c r="A241" s="98" t="str">
        <f t="shared" si="10"/>
        <v>LLC_BI__Spread_Projections_Driver__cLLC_BI__Classification__c</v>
      </c>
      <c r="B241" s="99">
        <f t="shared" si="11"/>
        <v>18</v>
      </c>
      <c r="C241" s="108">
        <v>1</v>
      </c>
      <c r="D241" s="15"/>
      <c r="E241" s="136" t="s">
        <v>945</v>
      </c>
      <c r="F241" s="136" t="s">
        <v>945</v>
      </c>
      <c r="G241" s="70" t="s">
        <v>75</v>
      </c>
      <c r="H241" s="103" t="s">
        <v>74</v>
      </c>
      <c r="I241" s="117" t="s">
        <v>69</v>
      </c>
      <c r="J241" s="159" t="s">
        <v>68</v>
      </c>
      <c r="K241" s="278" t="str">
        <f t="shared" ref="K241:K304" si="12">_xlfn.CONCAT(H241,".",J241)</f>
        <v>LLC_BI__Spread_Projections_Driver__c.LLC_BI__Classification__c</v>
      </c>
      <c r="L241" s="110" t="s">
        <v>1100</v>
      </c>
      <c r="M241" s="134" t="s">
        <v>1101</v>
      </c>
      <c r="N241" s="190">
        <v>18</v>
      </c>
      <c r="O241" s="277"/>
      <c r="P241" s="15"/>
      <c r="Q241" s="15"/>
      <c r="R241" s="15"/>
      <c r="S241" s="109"/>
      <c r="T241" s="108" t="s">
        <v>903</v>
      </c>
      <c r="U241" s="110"/>
      <c r="V241" s="108" t="s">
        <v>904</v>
      </c>
      <c r="W241" s="15"/>
      <c r="X241" s="15"/>
      <c r="Y241" s="108" t="s">
        <v>904</v>
      </c>
      <c r="Z241" s="15"/>
      <c r="AA241" s="15"/>
      <c r="AB241" s="15"/>
      <c r="AC241" s="15"/>
      <c r="AD241" s="15"/>
      <c r="AE241" s="15"/>
      <c r="AF241" s="15"/>
      <c r="AG241" s="15"/>
    </row>
    <row r="242" spans="1:33" x14ac:dyDescent="0.25">
      <c r="A242" s="98" t="str">
        <f t="shared" si="10"/>
        <v>LLC_BI__Spread_Projections_Driver__cCreatedById</v>
      </c>
      <c r="B242" s="99">
        <f t="shared" si="11"/>
        <v>18</v>
      </c>
      <c r="C242" s="108">
        <v>2</v>
      </c>
      <c r="D242" s="110" t="s">
        <v>905</v>
      </c>
      <c r="E242" s="138" t="s">
        <v>945</v>
      </c>
      <c r="F242" s="138" t="s">
        <v>945</v>
      </c>
      <c r="G242" s="70" t="s">
        <v>75</v>
      </c>
      <c r="H242" s="103" t="s">
        <v>74</v>
      </c>
      <c r="I242" s="117" t="s">
        <v>906</v>
      </c>
      <c r="J242" s="118" t="s">
        <v>168</v>
      </c>
      <c r="K242" s="278" t="str">
        <f t="shared" si="12"/>
        <v>LLC_BI__Spread_Projections_Driver__c.CreatedById</v>
      </c>
      <c r="L242" s="110" t="s">
        <v>1102</v>
      </c>
      <c r="M242" s="135" t="s">
        <v>908</v>
      </c>
      <c r="N242" s="279">
        <v>18</v>
      </c>
      <c r="O242" s="279"/>
      <c r="P242" s="125"/>
      <c r="Q242" s="125"/>
      <c r="R242" s="125"/>
      <c r="S242" s="125"/>
      <c r="T242" s="108" t="s">
        <v>903</v>
      </c>
      <c r="U242" s="15"/>
      <c r="V242" s="108" t="s">
        <v>904</v>
      </c>
      <c r="W242" s="15"/>
      <c r="X242" s="15"/>
      <c r="Y242" s="108" t="s">
        <v>904</v>
      </c>
      <c r="Z242" s="15"/>
      <c r="AA242" s="15"/>
      <c r="AB242" s="15"/>
      <c r="AC242" s="15"/>
      <c r="AD242" s="15"/>
      <c r="AE242" s="15"/>
      <c r="AF242" s="15"/>
      <c r="AG242" s="15"/>
    </row>
    <row r="243" spans="1:33" x14ac:dyDescent="0.25">
      <c r="A243" s="98" t="str">
        <f t="shared" si="10"/>
        <v>LLC_BI__Spread_Projections_Driver__cCreatedDate</v>
      </c>
      <c r="B243" s="99" t="str">
        <f t="shared" si="11"/>
        <v/>
      </c>
      <c r="C243" s="108">
        <v>3</v>
      </c>
      <c r="D243" s="110" t="s">
        <v>905</v>
      </c>
      <c r="E243" s="138" t="s">
        <v>945</v>
      </c>
      <c r="F243" s="138" t="s">
        <v>945</v>
      </c>
      <c r="G243" s="70" t="s">
        <v>75</v>
      </c>
      <c r="H243" s="103" t="s">
        <v>74</v>
      </c>
      <c r="I243" s="62" t="s">
        <v>165</v>
      </c>
      <c r="J243" s="109" t="s">
        <v>164</v>
      </c>
      <c r="K243" s="15" t="str">
        <f t="shared" si="12"/>
        <v>LLC_BI__Spread_Projections_Driver__c.CreatedDate</v>
      </c>
      <c r="L243" s="110" t="s">
        <v>909</v>
      </c>
      <c r="M243" s="125" t="s">
        <v>910</v>
      </c>
      <c r="N243" s="279"/>
      <c r="O243" s="279"/>
      <c r="P243" s="262"/>
      <c r="Q243" s="262" t="s">
        <v>903</v>
      </c>
      <c r="R243" s="262" t="s">
        <v>903</v>
      </c>
      <c r="S243" s="262" t="s">
        <v>903</v>
      </c>
      <c r="T243" s="108" t="s">
        <v>903</v>
      </c>
      <c r="U243" s="15"/>
      <c r="V243" s="108" t="s">
        <v>904</v>
      </c>
      <c r="W243" s="15"/>
      <c r="X243" s="15"/>
      <c r="Y243" s="108" t="s">
        <v>904</v>
      </c>
      <c r="Z243" s="15"/>
      <c r="AA243" s="15"/>
      <c r="AB243" s="15"/>
      <c r="AC243" s="15"/>
      <c r="AD243" s="15"/>
      <c r="AE243" s="15"/>
      <c r="AF243" s="15"/>
      <c r="AG243" s="15"/>
    </row>
    <row r="244" spans="1:33" x14ac:dyDescent="0.25">
      <c r="A244" s="98" t="str">
        <f t="shared" si="10"/>
        <v>LLC_BI__Spread_Projections_Driver__cCurrencyIsoCode</v>
      </c>
      <c r="B244" s="99" t="str">
        <f t="shared" si="11"/>
        <v>See picklist options for lengths</v>
      </c>
      <c r="C244" s="108">
        <v>4</v>
      </c>
      <c r="D244" s="15"/>
      <c r="E244" s="138" t="s">
        <v>945</v>
      </c>
      <c r="F244" s="263" t="s">
        <v>899</v>
      </c>
      <c r="G244" s="70" t="s">
        <v>75</v>
      </c>
      <c r="H244" s="103" t="s">
        <v>74</v>
      </c>
      <c r="I244" s="117" t="s">
        <v>911</v>
      </c>
      <c r="J244" s="134" t="s">
        <v>160</v>
      </c>
      <c r="K244" s="278" t="str">
        <f t="shared" si="12"/>
        <v>LLC_BI__Spread_Projections_Driver__c.CurrencyIsoCode</v>
      </c>
      <c r="L244" s="15" t="s">
        <v>912</v>
      </c>
      <c r="M244" s="135" t="s">
        <v>913</v>
      </c>
      <c r="N244" s="190" t="s">
        <v>914</v>
      </c>
      <c r="O244" s="190"/>
      <c r="P244" s="15"/>
      <c r="Q244" s="15"/>
      <c r="R244" s="15"/>
      <c r="S244" s="15"/>
      <c r="T244" s="108" t="s">
        <v>903</v>
      </c>
      <c r="U244" s="15"/>
      <c r="V244" s="108" t="s">
        <v>904</v>
      </c>
      <c r="W244" s="15"/>
      <c r="X244" s="15"/>
      <c r="Y244" s="108" t="s">
        <v>904</v>
      </c>
      <c r="Z244" s="15"/>
      <c r="AA244" s="15"/>
      <c r="AB244" s="15"/>
      <c r="AC244" s="15"/>
      <c r="AD244" s="15"/>
      <c r="AE244" s="15"/>
      <c r="AF244" s="15"/>
      <c r="AG244" s="15"/>
    </row>
    <row r="245" spans="1:33" x14ac:dyDescent="0.25">
      <c r="A245" s="98" t="str">
        <f t="shared" si="10"/>
        <v>LLC_BI__Spread_Projections_Driver__cId</v>
      </c>
      <c r="B245" s="99">
        <f t="shared" si="11"/>
        <v>18</v>
      </c>
      <c r="C245" s="108">
        <v>5</v>
      </c>
      <c r="D245" s="110" t="s">
        <v>905</v>
      </c>
      <c r="E245" s="138" t="s">
        <v>945</v>
      </c>
      <c r="F245" s="138" t="s">
        <v>945</v>
      </c>
      <c r="G245" s="70" t="s">
        <v>75</v>
      </c>
      <c r="H245" s="103" t="s">
        <v>74</v>
      </c>
      <c r="I245" s="124" t="s">
        <v>143</v>
      </c>
      <c r="J245" s="304" t="s">
        <v>143</v>
      </c>
      <c r="K245" s="278" t="str">
        <f t="shared" si="12"/>
        <v>LLC_BI__Spread_Projections_Driver__c.Id</v>
      </c>
      <c r="L245" s="127" t="s">
        <v>143</v>
      </c>
      <c r="M245" s="249" t="s">
        <v>143</v>
      </c>
      <c r="N245" s="221">
        <v>18</v>
      </c>
      <c r="O245" s="221"/>
      <c r="P245" s="206" t="s">
        <v>904</v>
      </c>
      <c r="Q245" s="206" t="s">
        <v>904</v>
      </c>
      <c r="R245" s="206" t="s">
        <v>915</v>
      </c>
      <c r="S245" s="206" t="s">
        <v>904</v>
      </c>
      <c r="T245" s="108" t="s">
        <v>903</v>
      </c>
      <c r="U245" s="15"/>
      <c r="V245" s="108" t="s">
        <v>904</v>
      </c>
      <c r="W245" s="15"/>
      <c r="X245" s="15"/>
      <c r="Y245" s="108" t="s">
        <v>904</v>
      </c>
      <c r="Z245" s="15"/>
      <c r="AA245" s="15"/>
      <c r="AB245" s="15"/>
      <c r="AC245" s="15"/>
      <c r="AD245" s="15"/>
      <c r="AE245" s="15"/>
      <c r="AF245" s="15"/>
      <c r="AG245" s="15"/>
    </row>
    <row r="246" spans="1:33" x14ac:dyDescent="0.25">
      <c r="A246" s="98" t="str">
        <f t="shared" si="10"/>
        <v>LLC_BI__Spread_Projections_Driver__cLastModifiedById</v>
      </c>
      <c r="B246" s="99">
        <f t="shared" si="11"/>
        <v>18</v>
      </c>
      <c r="C246" s="108">
        <v>6</v>
      </c>
      <c r="D246" s="15" t="s">
        <v>905</v>
      </c>
      <c r="E246" s="138" t="s">
        <v>945</v>
      </c>
      <c r="F246" s="263" t="s">
        <v>899</v>
      </c>
      <c r="G246" s="70" t="s">
        <v>75</v>
      </c>
      <c r="H246" s="103" t="s">
        <v>74</v>
      </c>
      <c r="I246" s="104" t="s">
        <v>916</v>
      </c>
      <c r="J246" s="159" t="s">
        <v>175</v>
      </c>
      <c r="K246" s="278" t="str">
        <f t="shared" si="12"/>
        <v>LLC_BI__Spread_Projections_Driver__c.LastModifiedById</v>
      </c>
      <c r="L246" s="15" t="s">
        <v>917</v>
      </c>
      <c r="M246" s="247" t="s">
        <v>908</v>
      </c>
      <c r="N246" s="190">
        <v>18</v>
      </c>
      <c r="O246" s="190"/>
      <c r="P246" s="15"/>
      <c r="Q246" s="15"/>
      <c r="R246" s="15"/>
      <c r="S246" s="15"/>
      <c r="T246" s="108" t="s">
        <v>903</v>
      </c>
      <c r="U246" s="15"/>
      <c r="V246" s="108" t="s">
        <v>904</v>
      </c>
      <c r="W246" s="15"/>
      <c r="X246" s="15"/>
      <c r="Y246" s="108" t="s">
        <v>904</v>
      </c>
      <c r="Z246" s="15"/>
      <c r="AA246" s="15"/>
      <c r="AB246" s="15"/>
      <c r="AC246" s="15"/>
      <c r="AD246" s="15"/>
      <c r="AE246" s="15"/>
      <c r="AF246" s="15"/>
      <c r="AG246" s="15"/>
    </row>
    <row r="247" spans="1:33" x14ac:dyDescent="0.25">
      <c r="A247" s="98" t="str">
        <f t="shared" si="10"/>
        <v>LLC_BI__Spread_Projections_Driver__cLastModifiedDate</v>
      </c>
      <c r="B247" s="99" t="str">
        <f t="shared" si="11"/>
        <v/>
      </c>
      <c r="C247" s="108">
        <v>7</v>
      </c>
      <c r="D247" s="110" t="s">
        <v>905</v>
      </c>
      <c r="E247" s="138" t="s">
        <v>945</v>
      </c>
      <c r="F247" s="138" t="s">
        <v>945</v>
      </c>
      <c r="G247" s="70" t="s">
        <v>75</v>
      </c>
      <c r="H247" s="103" t="s">
        <v>74</v>
      </c>
      <c r="I247" s="124" t="s">
        <v>173</v>
      </c>
      <c r="J247" s="121" t="s">
        <v>172</v>
      </c>
      <c r="K247" s="15" t="str">
        <f t="shared" si="12"/>
        <v>LLC_BI__Spread_Projections_Driver__c.LastModifiedDate</v>
      </c>
      <c r="L247" s="15" t="s">
        <v>918</v>
      </c>
      <c r="M247" s="125" t="s">
        <v>910</v>
      </c>
      <c r="N247" s="190"/>
      <c r="O247" s="190"/>
      <c r="P247" s="206"/>
      <c r="Q247" s="206" t="s">
        <v>903</v>
      </c>
      <c r="R247" s="206" t="s">
        <v>903</v>
      </c>
      <c r="S247" s="206" t="s">
        <v>903</v>
      </c>
      <c r="T247" s="108" t="s">
        <v>903</v>
      </c>
      <c r="U247" s="15"/>
      <c r="V247" s="108" t="s">
        <v>904</v>
      </c>
      <c r="W247" s="15"/>
      <c r="X247" s="15"/>
      <c r="Y247" s="108" t="s">
        <v>904</v>
      </c>
      <c r="Z247" s="15"/>
      <c r="AA247" s="15"/>
      <c r="AB247" s="15"/>
      <c r="AC247" s="15"/>
      <c r="AD247" s="15"/>
      <c r="AE247" s="15"/>
      <c r="AF247" s="15"/>
      <c r="AG247" s="15"/>
    </row>
    <row r="248" spans="1:33" ht="45" x14ac:dyDescent="0.25">
      <c r="A248" s="98" t="str">
        <f t="shared" si="10"/>
        <v>LLC_BI__Spread_Projections_Driver__cLLC_BI__lookupKey__c</v>
      </c>
      <c r="B248" s="99">
        <f t="shared" si="11"/>
        <v>255</v>
      </c>
      <c r="C248" s="108">
        <v>8</v>
      </c>
      <c r="D248" s="15"/>
      <c r="E248" s="138" t="s">
        <v>945</v>
      </c>
      <c r="F248" s="263" t="s">
        <v>899</v>
      </c>
      <c r="G248" s="70" t="s">
        <v>75</v>
      </c>
      <c r="H248" s="103" t="s">
        <v>74</v>
      </c>
      <c r="I248" s="283" t="s">
        <v>193</v>
      </c>
      <c r="J248" s="271" t="s">
        <v>192</v>
      </c>
      <c r="K248" s="278" t="str">
        <f t="shared" si="12"/>
        <v>LLC_BI__Spread_Projections_Driver__c.LLC_BI__lookupKey__c</v>
      </c>
      <c r="L248" s="70" t="s">
        <v>1103</v>
      </c>
      <c r="M248" s="305" t="s">
        <v>931</v>
      </c>
      <c r="N248" s="190">
        <v>255</v>
      </c>
      <c r="O248" s="190"/>
      <c r="P248" s="15"/>
      <c r="Q248" s="15"/>
      <c r="R248" s="15"/>
      <c r="S248" s="15"/>
      <c r="T248" s="108" t="s">
        <v>903</v>
      </c>
      <c r="U248" s="15"/>
      <c r="V248" s="108" t="s">
        <v>903</v>
      </c>
      <c r="W248" s="15"/>
      <c r="X248" s="15"/>
      <c r="Y248" s="108" t="s">
        <v>904</v>
      </c>
      <c r="Z248" s="15"/>
      <c r="AA248" s="15"/>
      <c r="AB248" s="15"/>
      <c r="AC248" s="15"/>
      <c r="AD248" s="15"/>
      <c r="AE248" s="15"/>
      <c r="AF248" s="15"/>
      <c r="AG248" s="15"/>
    </row>
    <row r="249" spans="1:33" x14ac:dyDescent="0.25">
      <c r="A249" s="98" t="str">
        <f t="shared" si="10"/>
        <v>LLC_BI__Spread_Projections_Driver__cOwnerId</v>
      </c>
      <c r="B249" s="99">
        <f t="shared" si="11"/>
        <v>18</v>
      </c>
      <c r="C249" s="108">
        <v>9</v>
      </c>
      <c r="D249" s="15"/>
      <c r="E249" s="138" t="s">
        <v>945</v>
      </c>
      <c r="F249" s="263" t="s">
        <v>899</v>
      </c>
      <c r="G249" s="70" t="s">
        <v>75</v>
      </c>
      <c r="H249" s="103" t="s">
        <v>74</v>
      </c>
      <c r="I249" s="104" t="s">
        <v>934</v>
      </c>
      <c r="J249" s="159" t="s">
        <v>148</v>
      </c>
      <c r="K249" s="278" t="str">
        <f t="shared" si="12"/>
        <v>LLC_BI__Spread_Projections_Driver__c.OwnerId</v>
      </c>
      <c r="L249" s="15" t="s">
        <v>961</v>
      </c>
      <c r="M249" s="247" t="s">
        <v>936</v>
      </c>
      <c r="N249" s="285">
        <v>18</v>
      </c>
      <c r="O249" s="285"/>
      <c r="P249" s="15"/>
      <c r="Q249" s="15"/>
      <c r="R249" s="15"/>
      <c r="S249" s="15"/>
      <c r="T249" s="108" t="s">
        <v>903</v>
      </c>
      <c r="U249" s="15"/>
      <c r="V249" s="108" t="s">
        <v>904</v>
      </c>
      <c r="W249" s="15"/>
      <c r="X249" s="15"/>
      <c r="Y249" s="108" t="s">
        <v>904</v>
      </c>
      <c r="Z249" s="15"/>
      <c r="AA249" s="15"/>
      <c r="AB249" s="15"/>
      <c r="AC249" s="15"/>
      <c r="AD249" s="15"/>
      <c r="AE249" s="15"/>
      <c r="AF249" s="15"/>
      <c r="AG249" s="15"/>
    </row>
    <row r="250" spans="1:33" x14ac:dyDescent="0.25">
      <c r="A250" s="98" t="str">
        <f t="shared" si="10"/>
        <v>LLC_BI__Spread_Projections_Driver__cName</v>
      </c>
      <c r="B250" s="99">
        <f t="shared" si="11"/>
        <v>80</v>
      </c>
      <c r="C250" s="108">
        <v>10</v>
      </c>
      <c r="D250" s="110" t="s">
        <v>905</v>
      </c>
      <c r="E250" s="138" t="s">
        <v>945</v>
      </c>
      <c r="F250" s="263" t="s">
        <v>899</v>
      </c>
      <c r="G250" s="70" t="s">
        <v>75</v>
      </c>
      <c r="H250" s="103" t="s">
        <v>74</v>
      </c>
      <c r="I250" s="104" t="s">
        <v>75</v>
      </c>
      <c r="J250" s="159" t="s">
        <v>28</v>
      </c>
      <c r="K250" s="278" t="str">
        <f t="shared" si="12"/>
        <v>LLC_BI__Spread_Projections_Driver__c.Name</v>
      </c>
      <c r="L250" s="15"/>
      <c r="M250" s="247" t="s">
        <v>993</v>
      </c>
      <c r="N250" s="190">
        <v>80</v>
      </c>
      <c r="O250" s="190"/>
      <c r="P250" s="15"/>
      <c r="Q250" s="15"/>
      <c r="R250" s="15"/>
      <c r="S250" s="15"/>
      <c r="T250" s="108" t="s">
        <v>903</v>
      </c>
      <c r="U250" s="15"/>
      <c r="V250" s="108" t="s">
        <v>904</v>
      </c>
      <c r="W250" s="15"/>
      <c r="X250" s="15"/>
      <c r="Y250" s="108" t="s">
        <v>904</v>
      </c>
      <c r="Z250" s="15"/>
      <c r="AA250" s="15"/>
      <c r="AB250" s="15"/>
      <c r="AC250" s="15"/>
      <c r="AD250" s="15"/>
      <c r="AE250" s="15"/>
      <c r="AF250" s="15"/>
      <c r="AG250" s="15"/>
    </row>
    <row r="251" spans="1:33" ht="30" x14ac:dyDescent="0.25">
      <c r="A251" s="98" t="str">
        <f t="shared" si="10"/>
        <v>LLC_BI__Spread_Projections_Driver__cLLC_BI__Spread_Projections_Template__c</v>
      </c>
      <c r="B251" s="99">
        <f t="shared" si="11"/>
        <v>18</v>
      </c>
      <c r="C251" s="108">
        <v>11</v>
      </c>
      <c r="D251" s="15"/>
      <c r="E251" s="138" t="s">
        <v>945</v>
      </c>
      <c r="F251" s="263" t="s">
        <v>899</v>
      </c>
      <c r="G251" s="70" t="s">
        <v>75</v>
      </c>
      <c r="H251" s="103" t="s">
        <v>74</v>
      </c>
      <c r="I251" s="283" t="s">
        <v>78</v>
      </c>
      <c r="J251" s="271" t="s">
        <v>77</v>
      </c>
      <c r="K251" s="278" t="str">
        <f t="shared" si="12"/>
        <v>LLC_BI__Spread_Projections_Driver__c.LLC_BI__Spread_Projections_Template__c</v>
      </c>
      <c r="L251" s="15" t="s">
        <v>1104</v>
      </c>
      <c r="M251" s="247" t="s">
        <v>1089</v>
      </c>
      <c r="N251" s="190">
        <v>18</v>
      </c>
      <c r="O251" s="190"/>
      <c r="P251" s="15"/>
      <c r="Q251" s="15"/>
      <c r="R251" s="15"/>
      <c r="S251" s="15"/>
      <c r="T251" s="108" t="s">
        <v>903</v>
      </c>
      <c r="U251" s="15"/>
      <c r="V251" s="108" t="s">
        <v>904</v>
      </c>
      <c r="W251" s="15"/>
      <c r="X251" s="15"/>
      <c r="Y251" s="108" t="s">
        <v>904</v>
      </c>
      <c r="Z251" s="15"/>
      <c r="AA251" s="15"/>
      <c r="AB251" s="15"/>
      <c r="AC251" s="15"/>
      <c r="AD251" s="15"/>
      <c r="AE251" s="15"/>
      <c r="AF251" s="15"/>
      <c r="AG251" s="15"/>
    </row>
    <row r="252" spans="1:33" ht="30" x14ac:dyDescent="0.25">
      <c r="A252" s="98" t="str">
        <f t="shared" si="10"/>
        <v>LLC_BI__Spread_Projections_Driver__cLLC_BI__Spread_Statement_Record__c</v>
      </c>
      <c r="B252" s="99">
        <f t="shared" si="11"/>
        <v>18</v>
      </c>
      <c r="C252" s="108">
        <v>12</v>
      </c>
      <c r="D252" s="15"/>
      <c r="E252" s="138" t="s">
        <v>945</v>
      </c>
      <c r="F252" s="263" t="s">
        <v>899</v>
      </c>
      <c r="G252" s="70" t="s">
        <v>75</v>
      </c>
      <c r="H252" s="103" t="s">
        <v>74</v>
      </c>
      <c r="I252" s="283" t="s">
        <v>91</v>
      </c>
      <c r="J252" s="271" t="s">
        <v>90</v>
      </c>
      <c r="K252" s="278" t="str">
        <f t="shared" si="12"/>
        <v>LLC_BI__Spread_Projections_Driver__c.LLC_BI__Spread_Statement_Record__c</v>
      </c>
      <c r="L252" s="15" t="s">
        <v>1105</v>
      </c>
      <c r="M252" s="247" t="s">
        <v>971</v>
      </c>
      <c r="N252" s="190">
        <v>18</v>
      </c>
      <c r="O252" s="190"/>
      <c r="P252" s="15"/>
      <c r="Q252" s="15"/>
      <c r="R252" s="15"/>
      <c r="S252" s="15"/>
      <c r="T252" s="108" t="s">
        <v>903</v>
      </c>
      <c r="U252" s="15"/>
      <c r="V252" s="108" t="s">
        <v>904</v>
      </c>
      <c r="W252" s="15"/>
      <c r="X252" s="15"/>
      <c r="Y252" s="108" t="s">
        <v>904</v>
      </c>
      <c r="Z252" s="15"/>
      <c r="AA252" s="15"/>
      <c r="AB252" s="15"/>
      <c r="AC252" s="15"/>
      <c r="AD252" s="15"/>
      <c r="AE252" s="15"/>
      <c r="AF252" s="15"/>
      <c r="AG252" s="15"/>
    </row>
    <row r="253" spans="1:33" ht="30" x14ac:dyDescent="0.25">
      <c r="A253" s="98" t="str">
        <f t="shared" si="10"/>
        <v>LLC_BI__Spread_Projections_Driver__cLLC_BI__Spread_Statement_Record_Value__c</v>
      </c>
      <c r="B253" s="99">
        <f t="shared" si="11"/>
        <v>18</v>
      </c>
      <c r="C253" s="108">
        <v>13</v>
      </c>
      <c r="D253" s="116"/>
      <c r="E253" s="138" t="s">
        <v>945</v>
      </c>
      <c r="F253" s="263" t="s">
        <v>899</v>
      </c>
      <c r="G253" s="306" t="s">
        <v>75</v>
      </c>
      <c r="H253" s="251" t="s">
        <v>74</v>
      </c>
      <c r="I253" s="307" t="s">
        <v>94</v>
      </c>
      <c r="J253" s="308" t="s">
        <v>93</v>
      </c>
      <c r="K253" s="309" t="str">
        <f t="shared" si="12"/>
        <v>LLC_BI__Spread_Projections_Driver__c.LLC_BI__Spread_Statement_Record_Value__c</v>
      </c>
      <c r="L253" s="116" t="s">
        <v>1106</v>
      </c>
      <c r="M253" s="250" t="s">
        <v>1107</v>
      </c>
      <c r="N253" s="285">
        <v>18</v>
      </c>
      <c r="O253" s="285"/>
      <c r="P253" s="116"/>
      <c r="Q253" s="116"/>
      <c r="R253" s="116"/>
      <c r="S253" s="116"/>
      <c r="T253" s="108" t="s">
        <v>903</v>
      </c>
      <c r="U253" s="116"/>
      <c r="V253" s="108" t="s">
        <v>904</v>
      </c>
      <c r="W253" s="116"/>
      <c r="X253" s="116"/>
      <c r="Y253" s="108" t="s">
        <v>904</v>
      </c>
      <c r="Z253" s="116"/>
      <c r="AA253" s="116"/>
      <c r="AB253" s="116"/>
      <c r="AC253" s="116"/>
      <c r="AD253" s="116"/>
      <c r="AE253" s="116"/>
      <c r="AF253" s="116"/>
      <c r="AG253" s="116"/>
    </row>
    <row r="254" spans="1:33" x14ac:dyDescent="0.25">
      <c r="A254" s="98" t="str">
        <f t="shared" si="10"/>
        <v>LLC_BI__Spread_Projections_Driver__cLLC_BI__Type__c</v>
      </c>
      <c r="B254" s="99" t="str">
        <f t="shared" si="11"/>
        <v>See picklist options for lengths</v>
      </c>
      <c r="C254" s="108">
        <v>14</v>
      </c>
      <c r="D254" s="15"/>
      <c r="E254" s="138" t="s">
        <v>945</v>
      </c>
      <c r="F254" s="263" t="s">
        <v>899</v>
      </c>
      <c r="G254" s="70" t="s">
        <v>75</v>
      </c>
      <c r="H254" s="165" t="s">
        <v>74</v>
      </c>
      <c r="I254" s="117" t="s">
        <v>131</v>
      </c>
      <c r="J254" s="135" t="s">
        <v>275</v>
      </c>
      <c r="K254" s="278" t="str">
        <f t="shared" si="12"/>
        <v>LLC_BI__Spread_Projections_Driver__c.LLC_BI__Type__c</v>
      </c>
      <c r="L254" s="15" t="s">
        <v>1108</v>
      </c>
      <c r="M254" s="135" t="s">
        <v>913</v>
      </c>
      <c r="N254" s="190" t="s">
        <v>914</v>
      </c>
      <c r="O254" s="190"/>
      <c r="P254" s="15"/>
      <c r="Q254" s="15"/>
      <c r="R254" s="15"/>
      <c r="S254" s="15"/>
      <c r="T254" s="108" t="s">
        <v>903</v>
      </c>
      <c r="U254" s="15"/>
      <c r="V254" s="108" t="s">
        <v>904</v>
      </c>
      <c r="W254" s="15"/>
      <c r="X254" s="15"/>
      <c r="Y254" s="108" t="s">
        <v>904</v>
      </c>
      <c r="Z254" s="15"/>
      <c r="AA254" s="15"/>
      <c r="AB254" s="15"/>
      <c r="AC254" s="15"/>
      <c r="AD254" s="15"/>
      <c r="AE254" s="15"/>
      <c r="AF254" s="15"/>
      <c r="AG254" s="15"/>
    </row>
    <row r="255" spans="1:33" x14ac:dyDescent="0.25">
      <c r="A255" s="98" t="str">
        <f t="shared" si="10"/>
        <v>LLC_BI__Spread_Projections_Driver__cLLC_BI__Value__c</v>
      </c>
      <c r="B255" s="99">
        <f t="shared" si="11"/>
        <v>255</v>
      </c>
      <c r="C255" s="108">
        <v>15</v>
      </c>
      <c r="D255" s="15"/>
      <c r="E255" s="138" t="s">
        <v>945</v>
      </c>
      <c r="F255" s="263" t="s">
        <v>899</v>
      </c>
      <c r="G255" s="70" t="s">
        <v>75</v>
      </c>
      <c r="H255" s="165" t="s">
        <v>74</v>
      </c>
      <c r="I255" s="117" t="s">
        <v>278</v>
      </c>
      <c r="J255" s="135" t="s">
        <v>277</v>
      </c>
      <c r="K255" s="278" t="str">
        <f t="shared" si="12"/>
        <v>LLC_BI__Spread_Projections_Driver__c.LLC_BI__Value__c</v>
      </c>
      <c r="L255" s="15" t="s">
        <v>1109</v>
      </c>
      <c r="M255" s="135" t="s">
        <v>925</v>
      </c>
      <c r="N255" s="190">
        <v>255</v>
      </c>
      <c r="O255" s="190"/>
      <c r="P255" s="15"/>
      <c r="Q255" s="15"/>
      <c r="R255" s="15"/>
      <c r="S255" s="15"/>
      <c r="T255" s="108" t="s">
        <v>903</v>
      </c>
      <c r="U255" s="15"/>
      <c r="V255" s="108" t="s">
        <v>904</v>
      </c>
      <c r="W255" s="15"/>
      <c r="X255" s="15"/>
      <c r="Y255" s="108" t="s">
        <v>904</v>
      </c>
      <c r="Z255" s="15"/>
      <c r="AA255" s="15"/>
      <c r="AB255" s="15"/>
      <c r="AC255" s="15"/>
      <c r="AD255" s="15"/>
      <c r="AE255" s="15"/>
      <c r="AF255" s="15"/>
      <c r="AG255" s="15"/>
    </row>
    <row r="256" spans="1:33" x14ac:dyDescent="0.25">
      <c r="A256" s="98" t="str">
        <f t="shared" si="10"/>
        <v>LLC_BI__Spread_Projections_Template__cCreatedById</v>
      </c>
      <c r="B256" s="99">
        <f t="shared" si="11"/>
        <v>18</v>
      </c>
      <c r="C256" s="310">
        <v>1</v>
      </c>
      <c r="D256" s="110" t="s">
        <v>905</v>
      </c>
      <c r="E256" s="311" t="s">
        <v>945</v>
      </c>
      <c r="F256" s="287" t="s">
        <v>899</v>
      </c>
      <c r="G256" s="15" t="s">
        <v>78</v>
      </c>
      <c r="H256" s="15" t="s">
        <v>77</v>
      </c>
      <c r="I256" s="62" t="s">
        <v>906</v>
      </c>
      <c r="J256" s="109" t="s">
        <v>168</v>
      </c>
      <c r="K256" s="312" t="str">
        <f t="shared" si="12"/>
        <v>LLC_BI__Spread_Projections_Template__c.CreatedById</v>
      </c>
      <c r="L256" s="110" t="s">
        <v>1102</v>
      </c>
      <c r="M256" s="15" t="s">
        <v>908</v>
      </c>
      <c r="N256" s="190">
        <v>18</v>
      </c>
      <c r="O256" s="190"/>
      <c r="P256" s="15"/>
      <c r="Q256" s="15"/>
      <c r="R256" s="15"/>
      <c r="S256" s="15"/>
      <c r="T256" s="108" t="s">
        <v>903</v>
      </c>
      <c r="U256" s="15"/>
      <c r="V256" s="108" t="s">
        <v>904</v>
      </c>
      <c r="W256" s="15"/>
      <c r="X256" s="15"/>
      <c r="Y256" s="108" t="s">
        <v>904</v>
      </c>
      <c r="Z256" s="15"/>
      <c r="AA256" s="15"/>
      <c r="AB256" s="15"/>
      <c r="AC256" s="15"/>
      <c r="AD256" s="15"/>
      <c r="AE256" s="15"/>
      <c r="AF256" s="15"/>
      <c r="AG256" s="15"/>
    </row>
    <row r="257" spans="1:33" x14ac:dyDescent="0.25">
      <c r="A257" s="98" t="str">
        <f t="shared" si="10"/>
        <v>LLC_BI__Spread_Projections_Template__cCreatedDate</v>
      </c>
      <c r="B257" s="99" t="str">
        <f t="shared" si="11"/>
        <v/>
      </c>
      <c r="C257" s="310">
        <v>2</v>
      </c>
      <c r="D257" s="110" t="s">
        <v>905</v>
      </c>
      <c r="E257" s="313" t="s">
        <v>945</v>
      </c>
      <c r="F257" s="263" t="s">
        <v>899</v>
      </c>
      <c r="G257" s="15" t="s">
        <v>78</v>
      </c>
      <c r="H257" s="15" t="s">
        <v>77</v>
      </c>
      <c r="I257" s="62" t="s">
        <v>165</v>
      </c>
      <c r="J257" s="109" t="s">
        <v>164</v>
      </c>
      <c r="K257" s="312" t="str">
        <f t="shared" si="12"/>
        <v>LLC_BI__Spread_Projections_Template__c.CreatedDate</v>
      </c>
      <c r="L257" s="110" t="s">
        <v>909</v>
      </c>
      <c r="M257" s="15" t="s">
        <v>910</v>
      </c>
      <c r="N257" s="190"/>
      <c r="O257" s="190"/>
      <c r="P257" s="15"/>
      <c r="Q257" s="15"/>
      <c r="R257" s="15"/>
      <c r="S257" s="15"/>
      <c r="T257" s="108" t="s">
        <v>903</v>
      </c>
      <c r="U257" s="15"/>
      <c r="V257" s="108" t="s">
        <v>904</v>
      </c>
      <c r="W257" s="15"/>
      <c r="X257" s="15"/>
      <c r="Y257" s="108" t="s">
        <v>904</v>
      </c>
      <c r="Z257" s="15"/>
      <c r="AA257" s="15"/>
      <c r="AB257" s="15"/>
      <c r="AC257" s="15"/>
      <c r="AD257" s="15"/>
      <c r="AE257" s="15"/>
      <c r="AF257" s="15"/>
      <c r="AG257" s="15"/>
    </row>
    <row r="258" spans="1:33" x14ac:dyDescent="0.25">
      <c r="A258" s="98" t="str">
        <f t="shared" ref="A258:A266" si="13">H258&amp;J258</f>
        <v>LLC_BI__Spread_Projections_Template__cCurrencyIsoCode</v>
      </c>
      <c r="B258" s="99" t="str">
        <f t="shared" ref="B258:B266" si="14">IF(N258&lt;&gt;"",  IF(O258&lt;&gt;"", N258&amp;", "&amp;O258,N258),"")</f>
        <v>See picklist options for lengths</v>
      </c>
      <c r="C258" s="310">
        <v>3</v>
      </c>
      <c r="D258" s="15"/>
      <c r="E258" s="313" t="s">
        <v>945</v>
      </c>
      <c r="F258" s="263" t="s">
        <v>899</v>
      </c>
      <c r="G258" s="15" t="s">
        <v>78</v>
      </c>
      <c r="H258" s="15" t="s">
        <v>77</v>
      </c>
      <c r="I258" s="62" t="s">
        <v>911</v>
      </c>
      <c r="J258" s="109" t="s">
        <v>160</v>
      </c>
      <c r="K258" s="312" t="str">
        <f t="shared" si="12"/>
        <v>LLC_BI__Spread_Projections_Template__c.CurrencyIsoCode</v>
      </c>
      <c r="L258" s="110" t="s">
        <v>912</v>
      </c>
      <c r="M258" s="15" t="s">
        <v>1110</v>
      </c>
      <c r="N258" s="190" t="s">
        <v>914</v>
      </c>
      <c r="O258" s="190"/>
      <c r="P258" s="15"/>
      <c r="Q258" s="15"/>
      <c r="R258" s="15"/>
      <c r="S258" s="15"/>
      <c r="T258" s="108" t="s">
        <v>903</v>
      </c>
      <c r="U258" s="15"/>
      <c r="V258" s="108" t="s">
        <v>904</v>
      </c>
      <c r="W258" s="15"/>
      <c r="X258" s="15"/>
      <c r="Y258" s="108" t="s">
        <v>904</v>
      </c>
      <c r="Z258" s="15"/>
      <c r="AA258" s="15"/>
      <c r="AB258" s="15"/>
      <c r="AC258" s="15"/>
      <c r="AD258" s="15"/>
      <c r="AE258" s="15"/>
      <c r="AF258" s="15"/>
      <c r="AG258" s="15"/>
    </row>
    <row r="259" spans="1:33" x14ac:dyDescent="0.25">
      <c r="A259" s="98" t="str">
        <f t="shared" si="13"/>
        <v>LLC_BI__Spread_Projections_Template__cLLC_BI__Description__c</v>
      </c>
      <c r="B259" s="99">
        <f t="shared" si="14"/>
        <v>255</v>
      </c>
      <c r="C259" s="310">
        <v>4</v>
      </c>
      <c r="D259" s="110" t="s">
        <v>905</v>
      </c>
      <c r="E259" s="313" t="s">
        <v>945</v>
      </c>
      <c r="F259" s="263" t="s">
        <v>899</v>
      </c>
      <c r="G259" s="15" t="s">
        <v>78</v>
      </c>
      <c r="H259" s="15" t="s">
        <v>77</v>
      </c>
      <c r="I259" s="62" t="s">
        <v>1</v>
      </c>
      <c r="J259" s="109" t="s">
        <v>294</v>
      </c>
      <c r="K259" s="312" t="str">
        <f t="shared" si="12"/>
        <v>LLC_BI__Spread_Projections_Template__c.LLC_BI__Description__c</v>
      </c>
      <c r="L259" s="110" t="s">
        <v>1111</v>
      </c>
      <c r="M259" s="15" t="s">
        <v>949</v>
      </c>
      <c r="N259" s="190">
        <v>255</v>
      </c>
      <c r="O259" s="190"/>
      <c r="P259" s="15"/>
      <c r="Q259" s="15"/>
      <c r="R259" s="15"/>
      <c r="S259" s="15"/>
      <c r="T259" s="108" t="s">
        <v>903</v>
      </c>
      <c r="U259" s="15"/>
      <c r="V259" s="108" t="s">
        <v>904</v>
      </c>
      <c r="W259" s="15"/>
      <c r="X259" s="15"/>
      <c r="Y259" s="108" t="s">
        <v>904</v>
      </c>
      <c r="Z259" s="15"/>
      <c r="AA259" s="15"/>
      <c r="AB259" s="15"/>
      <c r="AC259" s="15"/>
      <c r="AD259" s="15"/>
      <c r="AE259" s="15"/>
      <c r="AF259" s="15"/>
      <c r="AG259" s="15"/>
    </row>
    <row r="260" spans="1:33" x14ac:dyDescent="0.25">
      <c r="A260" s="98" t="str">
        <f t="shared" si="13"/>
        <v>LLC_BI__Spread_Projections_Template__cId</v>
      </c>
      <c r="B260" s="99">
        <f t="shared" si="14"/>
        <v>18</v>
      </c>
      <c r="C260" s="310">
        <v>5</v>
      </c>
      <c r="D260" s="110" t="s">
        <v>905</v>
      </c>
      <c r="E260" s="311" t="s">
        <v>945</v>
      </c>
      <c r="F260" s="287" t="s">
        <v>899</v>
      </c>
      <c r="G260" s="15" t="s">
        <v>78</v>
      </c>
      <c r="H260" s="15" t="s">
        <v>77</v>
      </c>
      <c r="I260" s="62" t="s">
        <v>143</v>
      </c>
      <c r="J260" s="109" t="s">
        <v>143</v>
      </c>
      <c r="K260" s="312" t="str">
        <f t="shared" si="12"/>
        <v>LLC_BI__Spread_Projections_Template__c.Id</v>
      </c>
      <c r="L260" s="110" t="s">
        <v>143</v>
      </c>
      <c r="M260" s="15" t="s">
        <v>143</v>
      </c>
      <c r="N260" s="190">
        <v>18</v>
      </c>
      <c r="O260" s="190"/>
      <c r="P260" s="15"/>
      <c r="Q260" s="15"/>
      <c r="R260" s="15"/>
      <c r="S260" s="15" t="s">
        <v>915</v>
      </c>
      <c r="T260" s="108" t="s">
        <v>903</v>
      </c>
      <c r="U260" s="15"/>
      <c r="V260" s="108" t="s">
        <v>904</v>
      </c>
      <c r="W260" s="15"/>
      <c r="X260" s="15"/>
      <c r="Y260" s="108" t="s">
        <v>904</v>
      </c>
      <c r="Z260" s="15"/>
      <c r="AA260" s="15"/>
      <c r="AB260" s="15"/>
      <c r="AC260" s="15"/>
      <c r="AD260" s="15"/>
      <c r="AE260" s="15"/>
      <c r="AF260" s="15"/>
      <c r="AG260" s="15"/>
    </row>
    <row r="261" spans="1:33" x14ac:dyDescent="0.25">
      <c r="A261" s="98" t="str">
        <f t="shared" si="13"/>
        <v>LLC_BI__Spread_Projections_Template__cLastModifiedById</v>
      </c>
      <c r="B261" s="99">
        <f t="shared" si="14"/>
        <v>18</v>
      </c>
      <c r="C261" s="310">
        <v>6</v>
      </c>
      <c r="D261" s="110" t="s">
        <v>905</v>
      </c>
      <c r="E261" s="313" t="s">
        <v>945</v>
      </c>
      <c r="F261" s="263" t="s">
        <v>899</v>
      </c>
      <c r="G261" s="15" t="s">
        <v>78</v>
      </c>
      <c r="H261" s="15" t="s">
        <v>77</v>
      </c>
      <c r="I261" s="62" t="s">
        <v>916</v>
      </c>
      <c r="J261" s="109" t="s">
        <v>175</v>
      </c>
      <c r="K261" s="312" t="str">
        <f t="shared" si="12"/>
        <v>LLC_BI__Spread_Projections_Template__c.LastModifiedById</v>
      </c>
      <c r="L261" s="110" t="s">
        <v>917</v>
      </c>
      <c r="M261" s="15" t="s">
        <v>908</v>
      </c>
      <c r="N261" s="190">
        <v>18</v>
      </c>
      <c r="O261" s="190"/>
      <c r="P261" s="15"/>
      <c r="Q261" s="15"/>
      <c r="R261" s="15"/>
      <c r="S261" s="15"/>
      <c r="T261" s="108" t="s">
        <v>903</v>
      </c>
      <c r="U261" s="15"/>
      <c r="V261" s="108" t="s">
        <v>904</v>
      </c>
      <c r="W261" s="15"/>
      <c r="X261" s="15"/>
      <c r="Y261" s="108" t="s">
        <v>904</v>
      </c>
      <c r="Z261" s="15"/>
      <c r="AA261" s="15"/>
      <c r="AB261" s="15"/>
      <c r="AC261" s="15"/>
      <c r="AD261" s="15"/>
      <c r="AE261" s="15"/>
      <c r="AF261" s="15"/>
      <c r="AG261" s="15"/>
    </row>
    <row r="262" spans="1:33" x14ac:dyDescent="0.25">
      <c r="A262" s="98" t="str">
        <f t="shared" si="13"/>
        <v>LLC_BI__Spread_Projections_Template__cLastModifiedDate</v>
      </c>
      <c r="B262" s="99" t="str">
        <f t="shared" si="14"/>
        <v/>
      </c>
      <c r="C262" s="310">
        <v>7</v>
      </c>
      <c r="D262" s="110" t="s">
        <v>905</v>
      </c>
      <c r="E262" s="313" t="s">
        <v>945</v>
      </c>
      <c r="F262" s="263" t="s">
        <v>899</v>
      </c>
      <c r="G262" s="116" t="s">
        <v>78</v>
      </c>
      <c r="H262" s="116" t="s">
        <v>77</v>
      </c>
      <c r="I262" s="233" t="s">
        <v>173</v>
      </c>
      <c r="J262" s="235" t="s">
        <v>172</v>
      </c>
      <c r="K262" s="312" t="str">
        <f t="shared" si="12"/>
        <v>LLC_BI__Spread_Projections_Template__c.LastModifiedDate</v>
      </c>
      <c r="L262" s="231" t="s">
        <v>918</v>
      </c>
      <c r="M262" s="116" t="s">
        <v>910</v>
      </c>
      <c r="N262" s="285"/>
      <c r="O262" s="285"/>
      <c r="P262" s="116"/>
      <c r="Q262" s="116"/>
      <c r="R262" s="116"/>
      <c r="S262" s="116"/>
      <c r="T262" s="108" t="s">
        <v>903</v>
      </c>
      <c r="U262" s="116"/>
      <c r="V262" s="108" t="s">
        <v>904</v>
      </c>
      <c r="W262" s="116"/>
      <c r="X262" s="116"/>
      <c r="Y262" s="108" t="s">
        <v>904</v>
      </c>
      <c r="Z262" s="116"/>
      <c r="AA262" s="116"/>
      <c r="AB262" s="116"/>
      <c r="AC262" s="116"/>
      <c r="AD262" s="116"/>
      <c r="AE262" s="116"/>
      <c r="AF262" s="116"/>
      <c r="AG262" s="116"/>
    </row>
    <row r="263" spans="1:33" x14ac:dyDescent="0.25">
      <c r="A263" s="98" t="str">
        <f t="shared" si="13"/>
        <v>LLC_BI__Spread_Projections_Template__cLLC_BI__lookupKey__c</v>
      </c>
      <c r="B263" s="99">
        <f t="shared" si="14"/>
        <v>255</v>
      </c>
      <c r="C263" s="310">
        <v>8</v>
      </c>
      <c r="D263" s="15"/>
      <c r="E263" s="313" t="s">
        <v>945</v>
      </c>
      <c r="F263" s="263" t="s">
        <v>899</v>
      </c>
      <c r="G263" s="15" t="s">
        <v>78</v>
      </c>
      <c r="H263" s="15" t="s">
        <v>77</v>
      </c>
      <c r="I263" s="62" t="s">
        <v>193</v>
      </c>
      <c r="J263" s="109" t="s">
        <v>192</v>
      </c>
      <c r="K263" s="312" t="str">
        <f t="shared" si="12"/>
        <v>LLC_BI__Spread_Projections_Template__c.LLC_BI__lookupKey__c</v>
      </c>
      <c r="L263" s="110" t="s">
        <v>958</v>
      </c>
      <c r="M263" s="15" t="s">
        <v>931</v>
      </c>
      <c r="N263" s="190">
        <v>255</v>
      </c>
      <c r="O263" s="190"/>
      <c r="P263" s="15"/>
      <c r="Q263" s="15"/>
      <c r="R263" s="15"/>
      <c r="S263" s="15"/>
      <c r="T263" s="108" t="s">
        <v>903</v>
      </c>
      <c r="U263" s="15"/>
      <c r="V263" s="108" t="s">
        <v>903</v>
      </c>
      <c r="W263" s="15"/>
      <c r="X263" s="15"/>
      <c r="Y263" s="108" t="s">
        <v>904</v>
      </c>
      <c r="Z263" s="15"/>
      <c r="AA263" s="15"/>
      <c r="AB263" s="15"/>
      <c r="AC263" s="15"/>
      <c r="AD263" s="15"/>
      <c r="AE263" s="15"/>
      <c r="AF263" s="15"/>
      <c r="AG263" s="15"/>
    </row>
    <row r="264" spans="1:33" x14ac:dyDescent="0.25">
      <c r="A264" s="98" t="str">
        <f t="shared" si="13"/>
        <v>LLC_BI__Spread_Projections_Template__cOwnerId</v>
      </c>
      <c r="B264" s="99">
        <f t="shared" si="14"/>
        <v>18</v>
      </c>
      <c r="C264" s="310">
        <v>9</v>
      </c>
      <c r="D264" s="110"/>
      <c r="E264" s="311" t="s">
        <v>945</v>
      </c>
      <c r="F264" s="287" t="s">
        <v>899</v>
      </c>
      <c r="G264" s="15" t="s">
        <v>78</v>
      </c>
      <c r="H264" s="15" t="s">
        <v>77</v>
      </c>
      <c r="I264" s="62" t="s">
        <v>934</v>
      </c>
      <c r="J264" s="109" t="s">
        <v>148</v>
      </c>
      <c r="K264" s="312" t="str">
        <f t="shared" si="12"/>
        <v>LLC_BI__Spread_Projections_Template__c.OwnerId</v>
      </c>
      <c r="L264" s="110" t="s">
        <v>961</v>
      </c>
      <c r="M264" s="15" t="s">
        <v>936</v>
      </c>
      <c r="N264" s="190">
        <v>18</v>
      </c>
      <c r="O264" s="190"/>
      <c r="P264" s="15"/>
      <c r="Q264" s="15"/>
      <c r="R264" s="15"/>
      <c r="S264" s="15"/>
      <c r="T264" s="108" t="s">
        <v>903</v>
      </c>
      <c r="U264" s="15"/>
      <c r="V264" s="108" t="s">
        <v>904</v>
      </c>
      <c r="W264" s="15"/>
      <c r="X264" s="15"/>
      <c r="Y264" s="108" t="s">
        <v>904</v>
      </c>
      <c r="Z264" s="15"/>
      <c r="AA264" s="15"/>
      <c r="AB264" s="15"/>
      <c r="AC264" s="15"/>
      <c r="AD264" s="15"/>
      <c r="AE264" s="15"/>
      <c r="AF264" s="15"/>
      <c r="AG264" s="15"/>
    </row>
    <row r="265" spans="1:33" x14ac:dyDescent="0.25">
      <c r="A265" s="98" t="str">
        <f t="shared" si="13"/>
        <v>LLC_BI__Spread_Projections_Template__cLLC_BI__Purpose__c</v>
      </c>
      <c r="B265" s="99" t="str">
        <f t="shared" si="14"/>
        <v>See picklist options for lengths</v>
      </c>
      <c r="C265" s="310">
        <v>10</v>
      </c>
      <c r="D265" s="15" t="s">
        <v>905</v>
      </c>
      <c r="E265" s="313" t="s">
        <v>945</v>
      </c>
      <c r="F265" s="263" t="s">
        <v>899</v>
      </c>
      <c r="G265" s="15" t="s">
        <v>78</v>
      </c>
      <c r="H265" s="15" t="s">
        <v>77</v>
      </c>
      <c r="I265" s="62" t="s">
        <v>301</v>
      </c>
      <c r="J265" s="109" t="s">
        <v>300</v>
      </c>
      <c r="K265" s="312" t="str">
        <f t="shared" si="12"/>
        <v>LLC_BI__Spread_Projections_Template__c.LLC_BI__Purpose__c</v>
      </c>
      <c r="L265" s="110" t="s">
        <v>1112</v>
      </c>
      <c r="M265" s="15" t="s">
        <v>913</v>
      </c>
      <c r="N265" s="190" t="s">
        <v>914</v>
      </c>
      <c r="O265" s="190"/>
      <c r="P265" s="15"/>
      <c r="Q265" s="15"/>
      <c r="R265" s="15"/>
      <c r="S265" s="15"/>
      <c r="T265" s="108" t="s">
        <v>903</v>
      </c>
      <c r="U265" s="15"/>
      <c r="V265" s="108" t="s">
        <v>904</v>
      </c>
      <c r="W265" s="15"/>
      <c r="X265" s="15"/>
      <c r="Y265" s="108" t="s">
        <v>904</v>
      </c>
      <c r="Z265" s="15"/>
      <c r="AA265" s="15"/>
      <c r="AB265" s="15"/>
      <c r="AC265" s="15"/>
      <c r="AD265" s="15"/>
      <c r="AE265" s="15"/>
      <c r="AF265" s="15"/>
      <c r="AG265" s="15"/>
    </row>
    <row r="266" spans="1:33" x14ac:dyDescent="0.25">
      <c r="A266" s="98" t="str">
        <f t="shared" si="13"/>
        <v>LLC_BI__Spread_Projections_Template__cName</v>
      </c>
      <c r="B266" s="99">
        <f t="shared" si="14"/>
        <v>80</v>
      </c>
      <c r="C266" s="310">
        <v>11</v>
      </c>
      <c r="D266" s="15" t="s">
        <v>905</v>
      </c>
      <c r="E266" s="313" t="s">
        <v>945</v>
      </c>
      <c r="F266" s="263" t="s">
        <v>899</v>
      </c>
      <c r="G266" s="15" t="s">
        <v>78</v>
      </c>
      <c r="H266" s="15" t="s">
        <v>77</v>
      </c>
      <c r="I266" s="62" t="s">
        <v>284</v>
      </c>
      <c r="J266" s="109" t="s">
        <v>28</v>
      </c>
      <c r="K266" s="312" t="str">
        <f t="shared" si="12"/>
        <v>LLC_BI__Spread_Projections_Template__c.Name</v>
      </c>
      <c r="L266" s="110" t="s">
        <v>1113</v>
      </c>
      <c r="M266" s="15" t="s">
        <v>925</v>
      </c>
      <c r="N266" s="190">
        <v>80</v>
      </c>
      <c r="O266" s="190"/>
      <c r="P266" s="15"/>
      <c r="Q266" s="15"/>
      <c r="R266" s="15"/>
      <c r="S266" s="15"/>
      <c r="T266" s="108" t="s">
        <v>903</v>
      </c>
      <c r="U266" s="15"/>
      <c r="V266" s="108" t="s">
        <v>903</v>
      </c>
      <c r="W266" s="15"/>
      <c r="X266" s="15"/>
      <c r="Y266" s="108" t="s">
        <v>904</v>
      </c>
      <c r="Z266" s="15"/>
      <c r="AA266" s="15"/>
      <c r="AB266" s="15"/>
      <c r="AC266" s="15"/>
      <c r="AD266" s="15"/>
      <c r="AE266" s="15"/>
      <c r="AF266" s="15"/>
      <c r="AG266" s="15"/>
    </row>
  </sheetData>
  <autoFilter ref="A1:AK266" xr:uid="{00000000-0009-0000-0000-000007000000}">
    <filterColumn colId="33">
      <filters blank="1"/>
    </filterColumn>
  </autoFilter>
  <pageMargins left="0.7" right="0.7" top="0.75" bottom="0.75" header="0.3" footer="0.511811023622047"/>
  <pageSetup paperSize="9" orientation="portrait" horizontalDpi="300" verticalDpi="300"/>
  <headerFooter>
    <oddHeader>&amp;L&amp;12&amp;K0000ffClassification: Limited&amp;1#</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246"/>
  <sheetViews>
    <sheetView topLeftCell="K1" zoomScale="75" zoomScaleNormal="75" workbookViewId="0">
      <pane ySplit="1" topLeftCell="A17" activePane="bottomLeft" state="frozen"/>
      <selection activeCell="K1" sqref="K1"/>
      <selection pane="bottomLeft" activeCell="M1" sqref="M1"/>
    </sheetView>
  </sheetViews>
  <sheetFormatPr defaultColWidth="8.5703125" defaultRowHeight="15" x14ac:dyDescent="0.25"/>
  <cols>
    <col min="1" max="1" width="56.140625" hidden="1" customWidth="1"/>
    <col min="2" max="2" width="7.42578125" customWidth="1"/>
    <col min="3" max="3" width="8.7109375" customWidth="1"/>
    <col min="4" max="4" width="18.7109375" customWidth="1"/>
    <col min="5" max="6" width="8.7109375" customWidth="1"/>
    <col min="7" max="7" width="21.140625" customWidth="1"/>
    <col min="8" max="8" width="41.140625" customWidth="1"/>
    <col min="9" max="9" width="33.28515625" customWidth="1"/>
    <col min="10" max="10" width="40.5703125" customWidth="1"/>
    <col min="11" max="11" width="62.140625" customWidth="1"/>
    <col min="12" max="12" width="72" customWidth="1"/>
    <col min="13" max="19" width="23.7109375" customWidth="1"/>
    <col min="20" max="20" width="20.85546875" customWidth="1"/>
    <col min="21" max="22" width="23.140625" customWidth="1"/>
    <col min="29" max="29" width="18.5703125" customWidth="1"/>
    <col min="30" max="30" width="16.5703125" customWidth="1"/>
  </cols>
  <sheetData>
    <row r="1" spans="1:35" ht="42.75" customHeight="1" x14ac:dyDescent="0.25">
      <c r="A1" s="85" t="s">
        <v>870</v>
      </c>
      <c r="B1" s="86" t="s">
        <v>871</v>
      </c>
      <c r="C1" s="87" t="s">
        <v>872</v>
      </c>
      <c r="D1" s="87" t="s">
        <v>398</v>
      </c>
      <c r="E1" s="88" t="s">
        <v>873</v>
      </c>
      <c r="F1" s="88" t="s">
        <v>874</v>
      </c>
      <c r="G1" s="89" t="s">
        <v>127</v>
      </c>
      <c r="H1" s="90" t="s">
        <v>849</v>
      </c>
      <c r="I1" s="91" t="s">
        <v>875</v>
      </c>
      <c r="J1" s="90" t="s">
        <v>876</v>
      </c>
      <c r="K1" s="90" t="s">
        <v>877</v>
      </c>
      <c r="L1" s="90" t="s">
        <v>1</v>
      </c>
      <c r="M1" s="92" t="s">
        <v>878</v>
      </c>
      <c r="N1" s="90" t="s">
        <v>879</v>
      </c>
      <c r="O1" s="90" t="s">
        <v>880</v>
      </c>
      <c r="P1" s="90" t="s">
        <v>881</v>
      </c>
      <c r="Q1" s="90" t="s">
        <v>882</v>
      </c>
      <c r="R1" s="90" t="s">
        <v>632</v>
      </c>
      <c r="S1" s="90" t="s">
        <v>883</v>
      </c>
      <c r="T1" s="90" t="s">
        <v>884</v>
      </c>
      <c r="U1" s="93" t="s">
        <v>885</v>
      </c>
      <c r="V1" s="94" t="s">
        <v>886</v>
      </c>
      <c r="W1" s="95" t="s">
        <v>887</v>
      </c>
      <c r="X1" s="93" t="s">
        <v>888</v>
      </c>
      <c r="Y1" s="93" t="s">
        <v>889</v>
      </c>
      <c r="Z1" s="93" t="s">
        <v>890</v>
      </c>
      <c r="AA1" s="93" t="s">
        <v>891</v>
      </c>
      <c r="AB1" s="93" t="s">
        <v>892</v>
      </c>
      <c r="AC1" s="93" t="s">
        <v>893</v>
      </c>
      <c r="AD1" s="93" t="s">
        <v>894</v>
      </c>
      <c r="AE1" s="93" t="s">
        <v>895</v>
      </c>
      <c r="AF1" s="93" t="s">
        <v>896</v>
      </c>
      <c r="AG1" s="96" t="s">
        <v>897</v>
      </c>
      <c r="AH1" s="97" t="s">
        <v>898</v>
      </c>
    </row>
    <row r="2" spans="1:35" ht="30" x14ac:dyDescent="0.25">
      <c r="A2" s="98" t="str">
        <f t="shared" ref="A2:A65" si="0">H2&amp;J2</f>
        <v>LLC_BI__Debt_Schedule__cLLC_BI__Bundle__c</v>
      </c>
      <c r="B2" s="99">
        <f t="shared" ref="B2:B65" si="1">IF(N2&lt;&gt;"",  IF(O2&lt;&gt;"", N2&amp;", "&amp;O2,N2),"")</f>
        <v>18</v>
      </c>
      <c r="C2" s="100">
        <v>1</v>
      </c>
      <c r="D2" s="15"/>
      <c r="E2" s="101" t="s">
        <v>899</v>
      </c>
      <c r="F2" s="102" t="s">
        <v>900</v>
      </c>
      <c r="G2" s="15" t="s">
        <v>72</v>
      </c>
      <c r="H2" s="103" t="s">
        <v>71</v>
      </c>
      <c r="I2" s="104" t="s">
        <v>237</v>
      </c>
      <c r="J2" s="105" t="s">
        <v>236</v>
      </c>
      <c r="K2" s="15" t="str">
        <f t="shared" ref="K2:K23" si="2">_xlfn.CONCAT(H2,".",J2)</f>
        <v>LLC_BI__Debt_Schedule__c.LLC_BI__Bundle__c</v>
      </c>
      <c r="L2" s="15" t="s">
        <v>901</v>
      </c>
      <c r="M2" s="106" t="s">
        <v>902</v>
      </c>
      <c r="N2" s="107">
        <v>18</v>
      </c>
      <c r="O2" s="15"/>
      <c r="P2" s="15"/>
      <c r="Q2" s="15"/>
      <c r="R2" s="15"/>
      <c r="S2" s="15"/>
      <c r="T2" s="108" t="s">
        <v>903</v>
      </c>
      <c r="U2" s="15"/>
      <c r="V2" s="108" t="s">
        <v>903</v>
      </c>
      <c r="W2" s="15"/>
      <c r="X2" s="15"/>
      <c r="Y2" s="108" t="s">
        <v>904</v>
      </c>
      <c r="Z2" s="15"/>
      <c r="AA2" s="15"/>
      <c r="AB2" s="15"/>
      <c r="AC2" s="15"/>
      <c r="AD2" s="15"/>
      <c r="AE2" s="15"/>
      <c r="AF2" s="15"/>
      <c r="AG2" s="15"/>
      <c r="AH2" s="15"/>
      <c r="AI2" s="15"/>
    </row>
    <row r="3" spans="1:35" x14ac:dyDescent="0.25">
      <c r="A3" s="98" t="str">
        <f t="shared" si="0"/>
        <v>LLC_BI__Debt_Schedule__cCreatedById</v>
      </c>
      <c r="B3" s="99">
        <f t="shared" si="1"/>
        <v>18</v>
      </c>
      <c r="C3" s="100">
        <v>2</v>
      </c>
      <c r="D3" s="15" t="s">
        <v>905</v>
      </c>
      <c r="E3" s="101" t="s">
        <v>899</v>
      </c>
      <c r="F3" s="102" t="s">
        <v>900</v>
      </c>
      <c r="G3" s="15" t="s">
        <v>72</v>
      </c>
      <c r="H3" s="103" t="s">
        <v>71</v>
      </c>
      <c r="I3" s="62" t="s">
        <v>906</v>
      </c>
      <c r="J3" s="109" t="s">
        <v>168</v>
      </c>
      <c r="K3" s="15" t="str">
        <f t="shared" si="2"/>
        <v>LLC_BI__Debt_Schedule__c.CreatedById</v>
      </c>
      <c r="L3" s="110" t="s">
        <v>907</v>
      </c>
      <c r="M3" s="15" t="s">
        <v>908</v>
      </c>
      <c r="N3" s="111">
        <v>18</v>
      </c>
      <c r="O3" s="112"/>
      <c r="P3" s="99"/>
      <c r="Q3" s="99"/>
      <c r="R3" s="99"/>
      <c r="S3" s="113"/>
      <c r="T3" s="108" t="s">
        <v>903</v>
      </c>
      <c r="U3" s="113"/>
      <c r="V3" s="108" t="s">
        <v>904</v>
      </c>
      <c r="W3" s="114"/>
      <c r="X3" s="114"/>
      <c r="Y3" s="108" t="s">
        <v>904</v>
      </c>
      <c r="Z3" s="115"/>
      <c r="AA3" s="114"/>
      <c r="AB3" s="114"/>
      <c r="AC3" s="114"/>
      <c r="AD3" s="114"/>
      <c r="AE3" s="114"/>
      <c r="AF3" s="114"/>
      <c r="AG3" s="114"/>
      <c r="AH3" s="15"/>
      <c r="AI3" s="15"/>
    </row>
    <row r="4" spans="1:35" x14ac:dyDescent="0.25">
      <c r="A4" s="98" t="str">
        <f t="shared" si="0"/>
        <v>LLC_BI__Debt_Schedule__cCreatedDate</v>
      </c>
      <c r="B4" s="99" t="str">
        <f t="shared" si="1"/>
        <v/>
      </c>
      <c r="C4" s="100">
        <v>3</v>
      </c>
      <c r="D4" s="15" t="s">
        <v>905</v>
      </c>
      <c r="E4" s="101" t="s">
        <v>899</v>
      </c>
      <c r="F4" s="102" t="s">
        <v>900</v>
      </c>
      <c r="G4" s="15" t="s">
        <v>72</v>
      </c>
      <c r="H4" s="103" t="s">
        <v>71</v>
      </c>
      <c r="I4" s="62" t="s">
        <v>165</v>
      </c>
      <c r="J4" s="109" t="s">
        <v>164</v>
      </c>
      <c r="K4" s="15" t="str">
        <f t="shared" si="2"/>
        <v>LLC_BI__Debt_Schedule__c.CreatedDate</v>
      </c>
      <c r="L4" s="110" t="s">
        <v>909</v>
      </c>
      <c r="M4" s="15" t="s">
        <v>910</v>
      </c>
      <c r="N4" s="111"/>
      <c r="O4" s="112"/>
      <c r="P4" s="99"/>
      <c r="Q4" s="99"/>
      <c r="R4" s="99"/>
      <c r="S4" s="113"/>
      <c r="T4" s="108" t="s">
        <v>903</v>
      </c>
      <c r="U4" s="113"/>
      <c r="V4" s="108" t="s">
        <v>904</v>
      </c>
      <c r="W4" s="114"/>
      <c r="X4" s="114"/>
      <c r="Y4" s="108" t="s">
        <v>904</v>
      </c>
      <c r="Z4" s="115"/>
      <c r="AA4" s="114"/>
      <c r="AB4" s="114"/>
      <c r="AC4" s="114"/>
      <c r="AD4" s="114"/>
      <c r="AE4" s="114"/>
      <c r="AF4" s="114"/>
      <c r="AG4" s="114"/>
      <c r="AH4" s="15"/>
      <c r="AI4" s="15"/>
    </row>
    <row r="5" spans="1:35" x14ac:dyDescent="0.25">
      <c r="A5" s="98" t="str">
        <f t="shared" si="0"/>
        <v>LLC_BI__Debt_Schedule__cCurrencyIsoCode</v>
      </c>
      <c r="B5" s="99" t="str">
        <f t="shared" si="1"/>
        <v>See picklist options for lengths</v>
      </c>
      <c r="C5" s="100">
        <v>4</v>
      </c>
      <c r="D5" s="116"/>
      <c r="E5" s="101" t="s">
        <v>899</v>
      </c>
      <c r="F5" s="102" t="s">
        <v>900</v>
      </c>
      <c r="G5" s="15" t="s">
        <v>72</v>
      </c>
      <c r="H5" s="103" t="s">
        <v>71</v>
      </c>
      <c r="I5" s="117" t="s">
        <v>911</v>
      </c>
      <c r="J5" s="118" t="s">
        <v>160</v>
      </c>
      <c r="K5" s="119" t="str">
        <f t="shared" si="2"/>
        <v>LLC_BI__Debt_Schedule__c.CurrencyIsoCode</v>
      </c>
      <c r="L5" s="110" t="s">
        <v>912</v>
      </c>
      <c r="M5" s="15" t="s">
        <v>913</v>
      </c>
      <c r="N5" s="120" t="s">
        <v>914</v>
      </c>
      <c r="O5" s="121"/>
      <c r="P5" s="110"/>
      <c r="Q5" s="110"/>
      <c r="R5" s="110"/>
      <c r="S5" s="110"/>
      <c r="T5" s="108" t="s">
        <v>903</v>
      </c>
      <c r="U5" s="110"/>
      <c r="V5" s="108" t="s">
        <v>904</v>
      </c>
      <c r="W5" s="15"/>
      <c r="X5" s="15"/>
      <c r="Y5" s="108" t="s">
        <v>904</v>
      </c>
      <c r="Z5" s="109"/>
      <c r="AA5" s="15"/>
      <c r="AB5" s="15"/>
      <c r="AC5" s="15"/>
      <c r="AD5" s="15"/>
      <c r="AE5" s="15"/>
      <c r="AF5" s="15"/>
      <c r="AG5" s="15"/>
      <c r="AH5" s="15"/>
      <c r="AI5" s="15"/>
    </row>
    <row r="6" spans="1:35" x14ac:dyDescent="0.25">
      <c r="A6" s="98" t="str">
        <f t="shared" si="0"/>
        <v>LLC_BI__Debt_Schedule__cId</v>
      </c>
      <c r="B6" s="99" t="str">
        <f t="shared" si="1"/>
        <v/>
      </c>
      <c r="C6" s="100">
        <v>5</v>
      </c>
      <c r="D6" s="15" t="s">
        <v>905</v>
      </c>
      <c r="E6" s="101" t="s">
        <v>899</v>
      </c>
      <c r="F6" s="102" t="s">
        <v>900</v>
      </c>
      <c r="G6" s="15" t="s">
        <v>72</v>
      </c>
      <c r="H6" s="103" t="s">
        <v>71</v>
      </c>
      <c r="I6" s="62" t="s">
        <v>143</v>
      </c>
      <c r="J6" s="122" t="s">
        <v>143</v>
      </c>
      <c r="K6" s="119" t="str">
        <f t="shared" si="2"/>
        <v>LLC_BI__Debt_Schedule__c.Id</v>
      </c>
      <c r="L6" s="114" t="s">
        <v>143</v>
      </c>
      <c r="M6" s="114" t="s">
        <v>143</v>
      </c>
      <c r="N6" s="115"/>
      <c r="O6" s="15"/>
      <c r="P6" s="123" t="s">
        <v>904</v>
      </c>
      <c r="Q6" s="123" t="s">
        <v>904</v>
      </c>
      <c r="R6" s="15" t="s">
        <v>915</v>
      </c>
      <c r="S6" s="108" t="s">
        <v>904</v>
      </c>
      <c r="T6" s="108" t="s">
        <v>903</v>
      </c>
      <c r="U6" s="15"/>
      <c r="V6" s="108" t="s">
        <v>904</v>
      </c>
      <c r="W6" s="15"/>
      <c r="X6" s="15"/>
      <c r="Y6" s="108" t="s">
        <v>904</v>
      </c>
      <c r="Z6" s="15"/>
      <c r="AA6" s="15"/>
      <c r="AB6" s="15"/>
      <c r="AC6" s="15"/>
      <c r="AD6" s="15"/>
      <c r="AE6" s="15"/>
      <c r="AF6" s="15"/>
      <c r="AG6" s="15"/>
      <c r="AH6" s="15"/>
      <c r="AI6" s="15"/>
    </row>
    <row r="7" spans="1:35" x14ac:dyDescent="0.25">
      <c r="A7" s="98" t="str">
        <f t="shared" si="0"/>
        <v>LLC_BI__Debt_Schedule__cLastModifiedById</v>
      </c>
      <c r="B7" s="99">
        <f t="shared" si="1"/>
        <v>18</v>
      </c>
      <c r="C7" s="100">
        <v>6</v>
      </c>
      <c r="D7" s="15" t="s">
        <v>905</v>
      </c>
      <c r="E7" s="101" t="s">
        <v>899</v>
      </c>
      <c r="F7" s="102" t="s">
        <v>900</v>
      </c>
      <c r="G7" s="15" t="s">
        <v>72</v>
      </c>
      <c r="H7" s="103" t="s">
        <v>71</v>
      </c>
      <c r="I7" s="124" t="s">
        <v>916</v>
      </c>
      <c r="J7" s="125" t="s">
        <v>175</v>
      </c>
      <c r="K7" s="15" t="str">
        <f t="shared" si="2"/>
        <v>LLC_BI__Debt_Schedule__c.LastModifiedById</v>
      </c>
      <c r="L7" s="15" t="s">
        <v>917</v>
      </c>
      <c r="M7" s="15" t="s">
        <v>908</v>
      </c>
      <c r="N7" s="126">
        <v>18</v>
      </c>
      <c r="O7" s="127"/>
      <c r="P7" s="127"/>
      <c r="Q7" s="127"/>
      <c r="R7" s="127"/>
      <c r="S7" s="114"/>
      <c r="T7" s="108" t="s">
        <v>903</v>
      </c>
      <c r="U7" s="114"/>
      <c r="V7" s="108" t="s">
        <v>904</v>
      </c>
      <c r="W7" s="114"/>
      <c r="X7" s="114"/>
      <c r="Y7" s="108" t="s">
        <v>904</v>
      </c>
      <c r="Z7" s="114"/>
      <c r="AA7" s="114"/>
      <c r="AB7" s="114"/>
      <c r="AC7" s="114"/>
      <c r="AD7" s="114"/>
      <c r="AE7" s="114"/>
      <c r="AF7" s="114"/>
      <c r="AG7" s="114"/>
      <c r="AH7" s="15"/>
      <c r="AI7" s="15"/>
    </row>
    <row r="8" spans="1:35" x14ac:dyDescent="0.25">
      <c r="A8" s="98" t="str">
        <f t="shared" si="0"/>
        <v>LLC_BI__Debt_Schedule__cLastModifiedDate</v>
      </c>
      <c r="B8" s="99" t="str">
        <f t="shared" si="1"/>
        <v/>
      </c>
      <c r="C8" s="100">
        <v>7</v>
      </c>
      <c r="D8" s="15" t="s">
        <v>905</v>
      </c>
      <c r="E8" s="101" t="s">
        <v>899</v>
      </c>
      <c r="F8" s="102" t="s">
        <v>900</v>
      </c>
      <c r="G8" s="15" t="s">
        <v>72</v>
      </c>
      <c r="H8" s="103" t="s">
        <v>71</v>
      </c>
      <c r="I8" s="124" t="s">
        <v>173</v>
      </c>
      <c r="J8" s="125" t="s">
        <v>172</v>
      </c>
      <c r="K8" s="15" t="str">
        <f t="shared" si="2"/>
        <v>LLC_BI__Debt_Schedule__c.LastModifiedDate</v>
      </c>
      <c r="L8" s="116" t="s">
        <v>918</v>
      </c>
      <c r="M8" s="15" t="s">
        <v>910</v>
      </c>
      <c r="N8" s="126"/>
      <c r="O8" s="127"/>
      <c r="P8" s="127"/>
      <c r="Q8" s="127"/>
      <c r="R8" s="127"/>
      <c r="S8" s="114"/>
      <c r="T8" s="108" t="s">
        <v>903</v>
      </c>
      <c r="U8" s="114"/>
      <c r="V8" s="108" t="s">
        <v>904</v>
      </c>
      <c r="W8" s="114"/>
      <c r="X8" s="114"/>
      <c r="Y8" s="108" t="s">
        <v>904</v>
      </c>
      <c r="Z8" s="114"/>
      <c r="AA8" s="114"/>
      <c r="AB8" s="114"/>
      <c r="AC8" s="114"/>
      <c r="AD8" s="114"/>
      <c r="AE8" s="114"/>
      <c r="AF8" s="114"/>
      <c r="AG8" s="114"/>
      <c r="AH8" s="15"/>
      <c r="AI8" s="15"/>
    </row>
    <row r="9" spans="1:35" x14ac:dyDescent="0.25">
      <c r="A9" s="98" t="str">
        <f t="shared" si="0"/>
        <v>LLC_BI__Debt_Schedule__cLLC_BI__Credit_Pull_Date__c</v>
      </c>
      <c r="B9" s="99" t="str">
        <f t="shared" si="1"/>
        <v/>
      </c>
      <c r="C9" s="100">
        <v>8</v>
      </c>
      <c r="D9" s="15" t="s">
        <v>905</v>
      </c>
      <c r="E9" s="101" t="s">
        <v>899</v>
      </c>
      <c r="F9" s="102" t="s">
        <v>900</v>
      </c>
      <c r="G9" s="15" t="s">
        <v>72</v>
      </c>
      <c r="H9" s="103" t="s">
        <v>71</v>
      </c>
      <c r="I9" s="66" t="s">
        <v>209</v>
      </c>
      <c r="J9" s="105" t="s">
        <v>208</v>
      </c>
      <c r="K9" s="109" t="str">
        <f t="shared" si="2"/>
        <v>LLC_BI__Debt_Schedule__c.LLC_BI__Credit_Pull_Date__c</v>
      </c>
      <c r="L9" s="15" t="s">
        <v>919</v>
      </c>
      <c r="M9" s="128" t="s">
        <v>27</v>
      </c>
      <c r="N9" s="120"/>
      <c r="O9" s="121"/>
      <c r="P9" s="110"/>
      <c r="Q9" s="110"/>
      <c r="R9" s="110"/>
      <c r="S9" s="110"/>
      <c r="T9" s="108" t="s">
        <v>903</v>
      </c>
      <c r="U9" s="110"/>
      <c r="V9" s="108" t="s">
        <v>903</v>
      </c>
      <c r="W9" s="15"/>
      <c r="X9" s="15"/>
      <c r="Y9" s="108" t="s">
        <v>904</v>
      </c>
      <c r="Z9" s="109"/>
      <c r="AA9" s="15"/>
      <c r="AB9" s="15"/>
      <c r="AC9" s="15"/>
      <c r="AD9" s="15"/>
      <c r="AE9" s="15"/>
      <c r="AF9" s="15"/>
      <c r="AG9" s="15"/>
      <c r="AH9" s="15"/>
      <c r="AI9" s="15"/>
    </row>
    <row r="10" spans="1:35" x14ac:dyDescent="0.25">
      <c r="A10" s="98" t="str">
        <f t="shared" si="0"/>
        <v>LLC_BI__Debt_Schedule__cLLC_BI__Debt_Filter_Syntax__c</v>
      </c>
      <c r="B10" s="99">
        <f t="shared" si="1"/>
        <v>131072</v>
      </c>
      <c r="C10" s="100">
        <v>9</v>
      </c>
      <c r="D10" s="15"/>
      <c r="E10" s="101" t="s">
        <v>899</v>
      </c>
      <c r="F10" s="102" t="s">
        <v>900</v>
      </c>
      <c r="G10" s="15" t="s">
        <v>72</v>
      </c>
      <c r="H10" s="129" t="s">
        <v>71</v>
      </c>
      <c r="I10" s="62" t="s">
        <v>241</v>
      </c>
      <c r="J10" s="130" t="s">
        <v>240</v>
      </c>
      <c r="K10" s="109" t="str">
        <f t="shared" si="2"/>
        <v>LLC_BI__Debt_Schedule__c.LLC_BI__Debt_Filter_Syntax__c</v>
      </c>
      <c r="L10" s="15" t="s">
        <v>920</v>
      </c>
      <c r="M10" s="128" t="s">
        <v>921</v>
      </c>
      <c r="N10" s="131">
        <v>131072</v>
      </c>
      <c r="O10" s="116"/>
      <c r="P10" s="116"/>
      <c r="Q10" s="116"/>
      <c r="R10" s="116"/>
      <c r="S10" s="116"/>
      <c r="T10" s="132" t="s">
        <v>903</v>
      </c>
      <c r="U10" s="116"/>
      <c r="V10" s="132" t="s">
        <v>904</v>
      </c>
      <c r="W10" s="116"/>
      <c r="X10" s="116"/>
      <c r="Y10" s="132" t="s">
        <v>904</v>
      </c>
      <c r="Z10" s="116"/>
      <c r="AA10" s="116"/>
      <c r="AB10" s="116"/>
      <c r="AC10" s="116"/>
      <c r="AD10" s="116"/>
      <c r="AE10" s="116"/>
      <c r="AF10" s="116"/>
      <c r="AG10" s="116"/>
      <c r="AH10" s="15"/>
      <c r="AI10" s="15"/>
    </row>
    <row r="11" spans="1:35" x14ac:dyDescent="0.25">
      <c r="A11" s="98" t="str">
        <f t="shared" si="0"/>
        <v>LLC_BI__Debt_Schedule__cLLC_BI__Debt_Schedule_Date__c</v>
      </c>
      <c r="B11" s="99" t="str">
        <f t="shared" si="1"/>
        <v/>
      </c>
      <c r="C11" s="100">
        <v>10</v>
      </c>
      <c r="D11" s="15"/>
      <c r="E11" s="101" t="s">
        <v>899</v>
      </c>
      <c r="F11" s="102" t="s">
        <v>900</v>
      </c>
      <c r="G11" s="15" t="s">
        <v>72</v>
      </c>
      <c r="H11" s="129" t="s">
        <v>71</v>
      </c>
      <c r="I11" s="62" t="s">
        <v>231</v>
      </c>
      <c r="J11" s="118" t="s">
        <v>230</v>
      </c>
      <c r="K11" s="109" t="str">
        <f t="shared" si="2"/>
        <v>LLC_BI__Debt_Schedule__c.LLC_BI__Debt_Schedule_Date__c</v>
      </c>
      <c r="L11" s="15" t="s">
        <v>922</v>
      </c>
      <c r="M11" s="128" t="s">
        <v>923</v>
      </c>
      <c r="N11" s="107"/>
      <c r="O11" s="15"/>
      <c r="P11" s="15"/>
      <c r="Q11" s="15"/>
      <c r="R11" s="15"/>
      <c r="S11" s="15"/>
      <c r="T11" s="108" t="s">
        <v>903</v>
      </c>
      <c r="U11" s="15"/>
      <c r="V11" s="108" t="s">
        <v>904</v>
      </c>
      <c r="W11" s="15"/>
      <c r="X11" s="15"/>
      <c r="Y11" s="108" t="s">
        <v>904</v>
      </c>
      <c r="Z11" s="15"/>
      <c r="AA11" s="15"/>
      <c r="AB11" s="15"/>
      <c r="AC11" s="15"/>
      <c r="AD11" s="15"/>
      <c r="AE11" s="15"/>
      <c r="AF11" s="15"/>
      <c r="AG11" s="15"/>
      <c r="AH11" s="15"/>
      <c r="AI11" s="15"/>
    </row>
    <row r="12" spans="1:35" x14ac:dyDescent="0.25">
      <c r="A12" s="98" t="str">
        <f t="shared" si="0"/>
        <v>LLC_BI__Debt_Schedule__cLLC_BI__Debt_Schedule_Description__c</v>
      </c>
      <c r="B12" s="99">
        <f t="shared" si="1"/>
        <v>255</v>
      </c>
      <c r="C12" s="100">
        <v>11</v>
      </c>
      <c r="D12" s="15"/>
      <c r="E12" s="101" t="s">
        <v>899</v>
      </c>
      <c r="F12" s="102" t="s">
        <v>900</v>
      </c>
      <c r="G12" s="15" t="s">
        <v>72</v>
      </c>
      <c r="H12" s="129" t="s">
        <v>71</v>
      </c>
      <c r="I12" s="62" t="s">
        <v>234</v>
      </c>
      <c r="J12" s="118" t="s">
        <v>233</v>
      </c>
      <c r="K12" s="133" t="str">
        <f t="shared" si="2"/>
        <v>LLC_BI__Debt_Schedule__c.LLC_BI__Debt_Schedule_Description__c</v>
      </c>
      <c r="L12" s="15" t="s">
        <v>924</v>
      </c>
      <c r="M12" s="128" t="s">
        <v>925</v>
      </c>
      <c r="N12" s="15">
        <v>255</v>
      </c>
      <c r="O12" s="15"/>
      <c r="P12" s="15"/>
      <c r="Q12" s="15"/>
      <c r="R12" s="15"/>
      <c r="S12" s="15"/>
      <c r="T12" s="108" t="s">
        <v>903</v>
      </c>
      <c r="U12" s="15"/>
      <c r="V12" s="108" t="s">
        <v>904</v>
      </c>
      <c r="W12" s="15"/>
      <c r="X12" s="15"/>
      <c r="Y12" s="108" t="s">
        <v>904</v>
      </c>
      <c r="Z12" s="15"/>
      <c r="AA12" s="15"/>
      <c r="AB12" s="15"/>
      <c r="AC12" s="15"/>
      <c r="AD12" s="15"/>
      <c r="AE12" s="15"/>
      <c r="AF12" s="15"/>
      <c r="AG12" s="15"/>
      <c r="AH12" s="15"/>
      <c r="AI12" s="15"/>
    </row>
    <row r="13" spans="1:35" x14ac:dyDescent="0.25">
      <c r="A13" s="98" t="str">
        <f t="shared" si="0"/>
        <v>LLC_BI__Debt_Schedule__cName</v>
      </c>
      <c r="B13" s="99">
        <f t="shared" si="1"/>
        <v>80</v>
      </c>
      <c r="C13" s="100">
        <v>12</v>
      </c>
      <c r="D13" s="15" t="s">
        <v>905</v>
      </c>
      <c r="E13" s="101" t="s">
        <v>899</v>
      </c>
      <c r="F13" s="102" t="s">
        <v>900</v>
      </c>
      <c r="G13" s="15" t="s">
        <v>72</v>
      </c>
      <c r="H13" s="129" t="s">
        <v>71</v>
      </c>
      <c r="I13" s="62" t="s">
        <v>198</v>
      </c>
      <c r="J13" s="118" t="s">
        <v>28</v>
      </c>
      <c r="K13" s="133" t="str">
        <f t="shared" si="2"/>
        <v>LLC_BI__Debt_Schedule__c.Name</v>
      </c>
      <c r="L13" s="15"/>
      <c r="M13" s="128" t="s">
        <v>925</v>
      </c>
      <c r="N13" s="15">
        <v>80</v>
      </c>
      <c r="O13" s="15"/>
      <c r="P13" s="15"/>
      <c r="Q13" s="15"/>
      <c r="R13" s="15"/>
      <c r="S13" s="15"/>
      <c r="T13" s="108" t="s">
        <v>903</v>
      </c>
      <c r="U13" s="15"/>
      <c r="V13" s="108" t="s">
        <v>904</v>
      </c>
      <c r="W13" s="15"/>
      <c r="X13" s="15"/>
      <c r="Y13" s="108" t="s">
        <v>904</v>
      </c>
      <c r="Z13" s="15"/>
      <c r="AA13" s="15"/>
      <c r="AB13" s="15"/>
      <c r="AC13" s="15"/>
      <c r="AD13" s="15"/>
      <c r="AE13" s="15"/>
      <c r="AF13" s="15"/>
      <c r="AG13" s="15"/>
      <c r="AH13" s="15"/>
      <c r="AI13" s="15"/>
    </row>
    <row r="14" spans="1:35" x14ac:dyDescent="0.25">
      <c r="A14" s="98" t="str">
        <f t="shared" si="0"/>
        <v>LLC_BI__Debt_Schedule__cLLC_BI__Is_Template__c</v>
      </c>
      <c r="B14" s="99" t="str">
        <f t="shared" si="1"/>
        <v>Boolean (True/False)</v>
      </c>
      <c r="C14" s="100">
        <v>13</v>
      </c>
      <c r="D14" s="15"/>
      <c r="E14" s="101" t="s">
        <v>899</v>
      </c>
      <c r="F14" s="102" t="s">
        <v>900</v>
      </c>
      <c r="G14" s="15" t="s">
        <v>72</v>
      </c>
      <c r="H14" s="129" t="s">
        <v>71</v>
      </c>
      <c r="I14" s="62" t="s">
        <v>246</v>
      </c>
      <c r="J14" s="118" t="s">
        <v>245</v>
      </c>
      <c r="K14" s="109" t="str">
        <f t="shared" si="2"/>
        <v>LLC_BI__Debt_Schedule__c.LLC_BI__Is_Template__c</v>
      </c>
      <c r="L14" s="15" t="s">
        <v>926</v>
      </c>
      <c r="M14" s="128" t="s">
        <v>927</v>
      </c>
      <c r="N14" s="15" t="s">
        <v>928</v>
      </c>
      <c r="O14" s="15"/>
      <c r="P14" s="15"/>
      <c r="Q14" s="15"/>
      <c r="R14" s="15"/>
      <c r="S14" s="15"/>
      <c r="T14" s="108" t="s">
        <v>903</v>
      </c>
      <c r="U14" s="15"/>
      <c r="V14" s="108" t="s">
        <v>904</v>
      </c>
      <c r="W14" s="15"/>
      <c r="X14" s="15"/>
      <c r="Y14" s="108" t="s">
        <v>904</v>
      </c>
      <c r="Z14" s="15"/>
      <c r="AA14" s="15"/>
      <c r="AB14" s="15"/>
      <c r="AC14" s="15"/>
      <c r="AD14" s="15"/>
      <c r="AE14" s="15"/>
      <c r="AF14" s="15"/>
      <c r="AG14" s="15"/>
      <c r="AH14" s="15"/>
      <c r="AI14" s="15"/>
    </row>
    <row r="15" spans="1:35" x14ac:dyDescent="0.25">
      <c r="A15" s="98" t="str">
        <f t="shared" si="0"/>
        <v>LLC_BI__Debt_Schedule__cLLC_BI__Last_Updated__c</v>
      </c>
      <c r="B15" s="99" t="str">
        <f t="shared" si="1"/>
        <v/>
      </c>
      <c r="C15" s="100">
        <v>14</v>
      </c>
      <c r="D15" s="15" t="s">
        <v>905</v>
      </c>
      <c r="E15" s="101" t="s">
        <v>899</v>
      </c>
      <c r="F15" s="102" t="s">
        <v>900</v>
      </c>
      <c r="G15" s="15" t="s">
        <v>72</v>
      </c>
      <c r="H15" s="129" t="s">
        <v>71</v>
      </c>
      <c r="I15" s="62" t="s">
        <v>213</v>
      </c>
      <c r="J15" s="118" t="s">
        <v>212</v>
      </c>
      <c r="K15" s="109" t="str">
        <f t="shared" si="2"/>
        <v>LLC_BI__Debt_Schedule__c.LLC_BI__Last_Updated__c</v>
      </c>
      <c r="L15" s="15" t="s">
        <v>929</v>
      </c>
      <c r="M15" s="128" t="s">
        <v>27</v>
      </c>
      <c r="N15" s="15"/>
      <c r="O15" s="15"/>
      <c r="P15" s="15"/>
      <c r="Q15" s="15"/>
      <c r="R15" s="15"/>
      <c r="S15" s="15"/>
      <c r="T15" s="108" t="s">
        <v>903</v>
      </c>
      <c r="U15" s="15"/>
      <c r="V15" s="108" t="s">
        <v>904</v>
      </c>
      <c r="W15" s="15"/>
      <c r="X15" s="15"/>
      <c r="Y15" s="108" t="s">
        <v>904</v>
      </c>
      <c r="Z15" s="15"/>
      <c r="AA15" s="15"/>
      <c r="AB15" s="15"/>
      <c r="AC15" s="15"/>
      <c r="AD15" s="15"/>
      <c r="AE15" s="15"/>
      <c r="AF15" s="15"/>
      <c r="AG15" s="15"/>
      <c r="AH15" s="15"/>
      <c r="AI15" s="15"/>
    </row>
    <row r="16" spans="1:35" ht="45" x14ac:dyDescent="0.25">
      <c r="A16" s="98" t="str">
        <f t="shared" si="0"/>
        <v>LLC_BI__Debt_Schedule__cLLC_BI__lookupKey__c</v>
      </c>
      <c r="B16" s="99">
        <f t="shared" si="1"/>
        <v>255</v>
      </c>
      <c r="C16" s="100">
        <v>15</v>
      </c>
      <c r="D16" s="15"/>
      <c r="E16" s="101" t="s">
        <v>899</v>
      </c>
      <c r="F16" s="102" t="s">
        <v>900</v>
      </c>
      <c r="G16" s="15" t="s">
        <v>72</v>
      </c>
      <c r="H16" s="129" t="s">
        <v>71</v>
      </c>
      <c r="I16" s="62" t="s">
        <v>193</v>
      </c>
      <c r="J16" s="118" t="s">
        <v>192</v>
      </c>
      <c r="K16" s="109" t="str">
        <f t="shared" si="2"/>
        <v>LLC_BI__Debt_Schedule__c.LLC_BI__lookupKey__c</v>
      </c>
      <c r="L16" s="15" t="s">
        <v>930</v>
      </c>
      <c r="M16" s="134" t="s">
        <v>931</v>
      </c>
      <c r="N16" s="15">
        <v>255</v>
      </c>
      <c r="O16" s="15"/>
      <c r="P16" s="15"/>
      <c r="Q16" s="15"/>
      <c r="R16" s="15"/>
      <c r="S16" s="15"/>
      <c r="T16" s="108" t="s">
        <v>903</v>
      </c>
      <c r="U16" s="15"/>
      <c r="V16" s="108" t="s">
        <v>904</v>
      </c>
      <c r="W16" s="15"/>
      <c r="X16" s="15"/>
      <c r="Y16" s="108" t="s">
        <v>904</v>
      </c>
      <c r="Z16" s="15"/>
      <c r="AA16" s="15"/>
      <c r="AB16" s="15"/>
      <c r="AC16" s="15"/>
      <c r="AD16" s="15"/>
      <c r="AE16" s="15"/>
      <c r="AF16" s="15"/>
      <c r="AG16" s="15"/>
      <c r="AH16" s="15"/>
      <c r="AI16" s="15"/>
    </row>
    <row r="17" spans="1:35" x14ac:dyDescent="0.25">
      <c r="A17" s="98" t="str">
        <f t="shared" si="0"/>
        <v>LLC_BI__Debt_Schedule__cLLC_BI__Monthly_Current_Debt_Total__c</v>
      </c>
      <c r="B17" s="99" t="str">
        <f t="shared" si="1"/>
        <v>16, 2</v>
      </c>
      <c r="C17" s="100">
        <v>16</v>
      </c>
      <c r="D17" s="15"/>
      <c r="E17" s="101" t="s">
        <v>899</v>
      </c>
      <c r="F17" s="102" t="s">
        <v>900</v>
      </c>
      <c r="G17" s="15" t="s">
        <v>72</v>
      </c>
      <c r="H17" s="129" t="s">
        <v>71</v>
      </c>
      <c r="I17" s="62" t="s">
        <v>216</v>
      </c>
      <c r="J17" s="118" t="s">
        <v>215</v>
      </c>
      <c r="K17" s="109" t="str">
        <f t="shared" si="2"/>
        <v>LLC_BI__Debt_Schedule__c.LLC_BI__Monthly_Current_Debt_Total__c</v>
      </c>
      <c r="L17" s="15" t="s">
        <v>932</v>
      </c>
      <c r="M17" s="128" t="s">
        <v>911</v>
      </c>
      <c r="N17" s="15">
        <v>16</v>
      </c>
      <c r="O17" s="15">
        <v>2</v>
      </c>
      <c r="P17" s="15"/>
      <c r="Q17" s="15"/>
      <c r="R17" s="15"/>
      <c r="S17" s="15"/>
      <c r="T17" s="108" t="s">
        <v>903</v>
      </c>
      <c r="U17" s="15"/>
      <c r="V17" s="108" t="s">
        <v>904</v>
      </c>
      <c r="W17" s="15"/>
      <c r="X17" s="15"/>
      <c r="Y17" s="108" t="s">
        <v>904</v>
      </c>
      <c r="Z17" s="15"/>
      <c r="AA17" s="15"/>
      <c r="AB17" s="15"/>
      <c r="AC17" s="15"/>
      <c r="AD17" s="15"/>
      <c r="AE17" s="15"/>
      <c r="AF17" s="15"/>
      <c r="AG17" s="15"/>
      <c r="AH17" s="15"/>
      <c r="AI17" s="15"/>
    </row>
    <row r="18" spans="1:35" x14ac:dyDescent="0.25">
      <c r="A18" s="98" t="str">
        <f t="shared" si="0"/>
        <v>LLC_BI__Debt_Schedule__cLLC_BI__Monthly_Proposed_Debt_Total__c</v>
      </c>
      <c r="B18" s="99" t="str">
        <f t="shared" si="1"/>
        <v>16, 2</v>
      </c>
      <c r="C18" s="100">
        <v>17</v>
      </c>
      <c r="D18" s="15"/>
      <c r="E18" s="101" t="s">
        <v>899</v>
      </c>
      <c r="F18" s="102" t="s">
        <v>900</v>
      </c>
      <c r="G18" s="15" t="s">
        <v>72</v>
      </c>
      <c r="H18" s="129" t="s">
        <v>71</v>
      </c>
      <c r="I18" s="62" t="s">
        <v>220</v>
      </c>
      <c r="J18" s="118" t="s">
        <v>219</v>
      </c>
      <c r="K18" s="109" t="str">
        <f t="shared" si="2"/>
        <v>LLC_BI__Debt_Schedule__c.LLC_BI__Monthly_Proposed_Debt_Total__c</v>
      </c>
      <c r="L18" s="15" t="s">
        <v>933</v>
      </c>
      <c r="M18" s="128" t="s">
        <v>911</v>
      </c>
      <c r="N18" s="15">
        <v>16</v>
      </c>
      <c r="O18" s="15">
        <v>2</v>
      </c>
      <c r="P18" s="15"/>
      <c r="Q18" s="15"/>
      <c r="R18" s="15"/>
      <c r="S18" s="15"/>
      <c r="T18" s="108" t="s">
        <v>903</v>
      </c>
      <c r="U18" s="15"/>
      <c r="V18" s="108" t="s">
        <v>904</v>
      </c>
      <c r="W18" s="15"/>
      <c r="X18" s="15"/>
      <c r="Y18" s="108" t="s">
        <v>904</v>
      </c>
      <c r="Z18" s="15"/>
      <c r="AA18" s="15"/>
      <c r="AB18" s="15"/>
      <c r="AC18" s="15"/>
      <c r="AD18" s="15"/>
      <c r="AE18" s="15"/>
      <c r="AF18" s="15"/>
      <c r="AG18" s="15"/>
      <c r="AH18" s="15"/>
      <c r="AI18" s="15"/>
    </row>
    <row r="19" spans="1:35" x14ac:dyDescent="0.25">
      <c r="A19" s="98" t="str">
        <f t="shared" si="0"/>
        <v>LLC_BI__Debt_Schedule__cOwnerId</v>
      </c>
      <c r="B19" s="99">
        <f t="shared" si="1"/>
        <v>18</v>
      </c>
      <c r="C19" s="100">
        <v>18</v>
      </c>
      <c r="D19" s="15"/>
      <c r="E19" s="101" t="s">
        <v>899</v>
      </c>
      <c r="F19" s="102" t="s">
        <v>900</v>
      </c>
      <c r="G19" s="15" t="s">
        <v>72</v>
      </c>
      <c r="H19" s="129" t="s">
        <v>71</v>
      </c>
      <c r="I19" s="62" t="s">
        <v>934</v>
      </c>
      <c r="J19" s="118" t="s">
        <v>148</v>
      </c>
      <c r="K19" s="119" t="str">
        <f t="shared" si="2"/>
        <v>LLC_BI__Debt_Schedule__c.OwnerId</v>
      </c>
      <c r="L19" s="125" t="s">
        <v>935</v>
      </c>
      <c r="M19" s="130" t="s">
        <v>936</v>
      </c>
      <c r="N19" s="15">
        <v>18</v>
      </c>
      <c r="O19" s="15"/>
      <c r="P19" s="15"/>
      <c r="Q19" s="15"/>
      <c r="R19" s="15"/>
      <c r="S19" s="15"/>
      <c r="T19" s="108" t="s">
        <v>903</v>
      </c>
      <c r="U19" s="15"/>
      <c r="V19" s="108" t="s">
        <v>904</v>
      </c>
      <c r="W19" s="15"/>
      <c r="X19" s="15"/>
      <c r="Y19" s="108" t="s">
        <v>904</v>
      </c>
      <c r="Z19" s="15"/>
      <c r="AA19" s="15"/>
      <c r="AB19" s="15"/>
      <c r="AC19" s="15"/>
      <c r="AD19" s="15"/>
      <c r="AE19" s="15"/>
      <c r="AF19" s="15"/>
      <c r="AG19" s="15"/>
      <c r="AH19" s="15"/>
      <c r="AI19" s="15"/>
    </row>
    <row r="20" spans="1:35" ht="30" x14ac:dyDescent="0.25">
      <c r="A20" s="98" t="str">
        <f t="shared" si="0"/>
        <v>LLC_BI__Debt_Schedule__cLLC_BI__Spread_Statement_Period__c</v>
      </c>
      <c r="B20" s="99">
        <f t="shared" si="1"/>
        <v>18</v>
      </c>
      <c r="C20" s="100">
        <v>19</v>
      </c>
      <c r="D20" s="15"/>
      <c r="E20" s="101" t="s">
        <v>899</v>
      </c>
      <c r="F20" s="102" t="s">
        <v>900</v>
      </c>
      <c r="G20" s="15" t="s">
        <v>72</v>
      </c>
      <c r="H20" s="129" t="s">
        <v>71</v>
      </c>
      <c r="I20" s="62" t="s">
        <v>252</v>
      </c>
      <c r="J20" s="118" t="s">
        <v>87</v>
      </c>
      <c r="K20" s="119" t="str">
        <f t="shared" si="2"/>
        <v>LLC_BI__Debt_Schedule__c.LLC_BI__Spread_Statement_Period__c</v>
      </c>
      <c r="L20" s="15" t="s">
        <v>937</v>
      </c>
      <c r="M20" s="135" t="s">
        <v>938</v>
      </c>
      <c r="N20" s="15">
        <v>18</v>
      </c>
      <c r="O20" s="15"/>
      <c r="P20" s="15"/>
      <c r="Q20" s="15"/>
      <c r="R20" s="15"/>
      <c r="S20" s="15"/>
      <c r="T20" s="108" t="s">
        <v>903</v>
      </c>
      <c r="U20" s="15"/>
      <c r="V20" s="108" t="s">
        <v>904</v>
      </c>
      <c r="W20" s="15"/>
      <c r="X20" s="15"/>
      <c r="Y20" s="108" t="s">
        <v>904</v>
      </c>
      <c r="Z20" s="15"/>
      <c r="AA20" s="15"/>
      <c r="AB20" s="15"/>
      <c r="AC20" s="15"/>
      <c r="AD20" s="15"/>
      <c r="AE20" s="15"/>
      <c r="AF20" s="15"/>
      <c r="AG20" s="15"/>
      <c r="AH20" s="15"/>
      <c r="AI20" s="15"/>
    </row>
    <row r="21" spans="1:35" x14ac:dyDescent="0.25">
      <c r="A21" s="98" t="str">
        <f t="shared" si="0"/>
        <v>LLC_BI__Debt_Schedule__cLLC_BI__Relationship__c</v>
      </c>
      <c r="B21" s="99">
        <f t="shared" si="1"/>
        <v>18</v>
      </c>
      <c r="C21" s="100">
        <v>20</v>
      </c>
      <c r="D21" s="15"/>
      <c r="E21" s="101" t="s">
        <v>899</v>
      </c>
      <c r="F21" s="102" t="s">
        <v>900</v>
      </c>
      <c r="G21" s="15" t="s">
        <v>72</v>
      </c>
      <c r="H21" s="129" t="s">
        <v>71</v>
      </c>
      <c r="I21" s="62" t="s">
        <v>223</v>
      </c>
      <c r="J21" s="118" t="s">
        <v>222</v>
      </c>
      <c r="K21" s="15" t="str">
        <f t="shared" si="2"/>
        <v>LLC_BI__Debt_Schedule__c.LLC_BI__Relationship__c</v>
      </c>
      <c r="L21" s="15" t="s">
        <v>939</v>
      </c>
      <c r="M21" s="130" t="s">
        <v>940</v>
      </c>
      <c r="N21" s="15">
        <v>18</v>
      </c>
      <c r="O21" s="15"/>
      <c r="P21" s="15"/>
      <c r="Q21" s="15"/>
      <c r="R21" s="15"/>
      <c r="S21" s="15"/>
      <c r="T21" s="108" t="s">
        <v>903</v>
      </c>
      <c r="U21" s="15"/>
      <c r="V21" s="108" t="s">
        <v>904</v>
      </c>
      <c r="W21" s="15"/>
      <c r="X21" s="15"/>
      <c r="Y21" s="108" t="s">
        <v>904</v>
      </c>
      <c r="Z21" s="15"/>
      <c r="AA21" s="15"/>
      <c r="AB21" s="15"/>
      <c r="AC21" s="15"/>
      <c r="AD21" s="15"/>
      <c r="AE21" s="15"/>
      <c r="AF21" s="15"/>
      <c r="AG21" s="15"/>
      <c r="AH21" s="15"/>
      <c r="AI21" s="15"/>
    </row>
    <row r="22" spans="1:35" x14ac:dyDescent="0.25">
      <c r="A22" s="98" t="str">
        <f t="shared" si="0"/>
        <v>LLC_BI__Debt_Schedule__cLLC_BI__Source_Debt_Schedule__c</v>
      </c>
      <c r="B22" s="99">
        <f t="shared" si="1"/>
        <v>18</v>
      </c>
      <c r="C22" s="100">
        <v>21</v>
      </c>
      <c r="D22" s="15"/>
      <c r="E22" s="101" t="s">
        <v>899</v>
      </c>
      <c r="F22" s="102" t="s">
        <v>900</v>
      </c>
      <c r="G22" s="15" t="s">
        <v>72</v>
      </c>
      <c r="H22" s="129" t="s">
        <v>71</v>
      </c>
      <c r="I22" s="62" t="s">
        <v>249</v>
      </c>
      <c r="J22" s="118" t="s">
        <v>248</v>
      </c>
      <c r="K22" s="15" t="str">
        <f t="shared" si="2"/>
        <v>LLC_BI__Debt_Schedule__c.LLC_BI__Source_Debt_Schedule__c</v>
      </c>
      <c r="L22" s="15" t="s">
        <v>941</v>
      </c>
      <c r="M22" s="130" t="s">
        <v>942</v>
      </c>
      <c r="N22" s="15">
        <v>18</v>
      </c>
      <c r="O22" s="15"/>
      <c r="P22" s="15"/>
      <c r="Q22" s="15"/>
      <c r="R22" s="15"/>
      <c r="S22" s="15"/>
      <c r="T22" s="108" t="s">
        <v>903</v>
      </c>
      <c r="U22" s="15"/>
      <c r="V22" s="108" t="s">
        <v>904</v>
      </c>
      <c r="W22" s="15"/>
      <c r="X22" s="15"/>
      <c r="Y22" s="108" t="s">
        <v>904</v>
      </c>
      <c r="Z22" s="15"/>
      <c r="AA22" s="15"/>
      <c r="AB22" s="15"/>
      <c r="AC22" s="15"/>
      <c r="AD22" s="15"/>
      <c r="AE22" s="15"/>
      <c r="AF22" s="15"/>
      <c r="AG22" s="15"/>
      <c r="AH22" s="15"/>
      <c r="AI22" s="15"/>
    </row>
    <row r="23" spans="1:35" x14ac:dyDescent="0.25">
      <c r="A23" s="98" t="str">
        <f t="shared" si="0"/>
        <v>LLC_BI__Debt_Schedule__cLLC_BI__Total_Monthly_Payment__c</v>
      </c>
      <c r="B23" s="99" t="str">
        <f t="shared" si="1"/>
        <v>16, 2</v>
      </c>
      <c r="C23" s="100">
        <v>22</v>
      </c>
      <c r="D23" s="15"/>
      <c r="E23" s="101" t="s">
        <v>899</v>
      </c>
      <c r="F23" s="102" t="s">
        <v>900</v>
      </c>
      <c r="G23" s="15" t="s">
        <v>72</v>
      </c>
      <c r="H23" s="129" t="s">
        <v>71</v>
      </c>
      <c r="I23" s="62" t="s">
        <v>227</v>
      </c>
      <c r="J23" s="118" t="s">
        <v>226</v>
      </c>
      <c r="K23" s="15" t="str">
        <f t="shared" si="2"/>
        <v>LLC_BI__Debt_Schedule__c.LLC_BI__Total_Monthly_Payment__c</v>
      </c>
      <c r="L23" t="s">
        <v>943</v>
      </c>
      <c r="M23" s="130" t="s">
        <v>911</v>
      </c>
      <c r="N23" s="15">
        <v>16</v>
      </c>
      <c r="O23" s="15">
        <v>2</v>
      </c>
      <c r="P23" s="15"/>
      <c r="Q23" s="15"/>
      <c r="R23" s="15"/>
      <c r="S23" s="15"/>
      <c r="T23" s="108" t="s">
        <v>903</v>
      </c>
      <c r="U23" s="15"/>
      <c r="V23" s="108" t="s">
        <v>904</v>
      </c>
      <c r="W23" s="15"/>
      <c r="X23" s="15"/>
      <c r="Y23" s="108" t="s">
        <v>904</v>
      </c>
      <c r="Z23" s="15"/>
      <c r="AA23" s="15"/>
      <c r="AB23" s="15"/>
      <c r="AC23" s="15"/>
      <c r="AD23" s="15"/>
      <c r="AE23" s="15"/>
      <c r="AF23" s="15"/>
      <c r="AG23" s="15"/>
      <c r="AH23" s="15"/>
      <c r="AI23" s="15"/>
    </row>
    <row r="24" spans="1:35" x14ac:dyDescent="0.25">
      <c r="A24" s="98" t="str">
        <f t="shared" si="0"/>
        <v>LLC_BI__Underwriting_Bundle__cLLC_BI__Collateral__c</v>
      </c>
      <c r="B24" s="99">
        <f t="shared" si="1"/>
        <v>18</v>
      </c>
      <c r="C24" s="108">
        <v>1</v>
      </c>
      <c r="D24" s="15" t="s">
        <v>944</v>
      </c>
      <c r="E24" s="136" t="s">
        <v>945</v>
      </c>
      <c r="F24" s="101" t="s">
        <v>899</v>
      </c>
      <c r="G24" s="113" t="s">
        <v>103</v>
      </c>
      <c r="H24" s="137" t="s">
        <v>102</v>
      </c>
      <c r="I24" s="117" t="s">
        <v>845</v>
      </c>
      <c r="J24" s="135" t="s">
        <v>844</v>
      </c>
      <c r="K24" s="114" t="s">
        <v>843</v>
      </c>
      <c r="L24" s="114" t="s">
        <v>946</v>
      </c>
      <c r="M24" s="118" t="s">
        <v>947</v>
      </c>
      <c r="N24" s="15">
        <v>18</v>
      </c>
      <c r="O24" s="15"/>
      <c r="P24" s="113"/>
      <c r="Q24" s="114"/>
      <c r="R24" s="114"/>
      <c r="S24" s="114"/>
      <c r="T24" s="108" t="s">
        <v>903</v>
      </c>
      <c r="U24" s="114"/>
      <c r="V24" s="108" t="s">
        <v>904</v>
      </c>
      <c r="W24" s="114"/>
      <c r="X24" s="114"/>
      <c r="Y24" s="108" t="s">
        <v>904</v>
      </c>
      <c r="Z24" s="114"/>
      <c r="AA24" s="114"/>
      <c r="AB24" s="114"/>
      <c r="AC24" s="114"/>
      <c r="AD24" s="114"/>
      <c r="AE24" s="114"/>
      <c r="AF24" s="115"/>
      <c r="AG24" s="114"/>
      <c r="AH24" s="15"/>
      <c r="AI24" s="15"/>
    </row>
    <row r="25" spans="1:35" x14ac:dyDescent="0.25">
      <c r="A25" s="98" t="str">
        <f t="shared" si="0"/>
        <v>LLC_BI__Underwriting_Bundle__cCreatedById</v>
      </c>
      <c r="B25" s="99">
        <f t="shared" si="1"/>
        <v>18</v>
      </c>
      <c r="C25" s="100">
        <v>2</v>
      </c>
      <c r="D25" s="15" t="s">
        <v>905</v>
      </c>
      <c r="E25" s="138" t="s">
        <v>945</v>
      </c>
      <c r="F25" s="136" t="s">
        <v>945</v>
      </c>
      <c r="G25" s="113" t="s">
        <v>103</v>
      </c>
      <c r="H25" s="137" t="s">
        <v>102</v>
      </c>
      <c r="I25" s="62" t="s">
        <v>906</v>
      </c>
      <c r="J25" s="109" t="s">
        <v>168</v>
      </c>
      <c r="K25" s="15" t="s">
        <v>813</v>
      </c>
      <c r="L25" s="110" t="s">
        <v>907</v>
      </c>
      <c r="M25" s="15" t="s">
        <v>908</v>
      </c>
      <c r="N25" s="112">
        <v>18</v>
      </c>
      <c r="O25" s="112"/>
      <c r="P25" s="99"/>
      <c r="Q25" s="99"/>
      <c r="R25" s="99"/>
      <c r="S25" s="113"/>
      <c r="T25" s="108" t="s">
        <v>903</v>
      </c>
      <c r="U25" s="113"/>
      <c r="V25" s="108" t="s">
        <v>904</v>
      </c>
      <c r="W25" s="114"/>
      <c r="X25" s="114"/>
      <c r="Y25" s="108" t="s">
        <v>904</v>
      </c>
      <c r="Z25" s="115"/>
      <c r="AA25" s="114"/>
      <c r="AB25" s="114"/>
      <c r="AC25" s="114"/>
      <c r="AD25" s="114"/>
      <c r="AE25" s="114"/>
      <c r="AF25" s="114"/>
      <c r="AG25" s="114"/>
      <c r="AH25" s="15"/>
      <c r="AI25" s="15"/>
    </row>
    <row r="26" spans="1:35" x14ac:dyDescent="0.25">
      <c r="A26" s="98" t="str">
        <f t="shared" si="0"/>
        <v>LLC_BI__Underwriting_Bundle__cCreatedDate</v>
      </c>
      <c r="B26" s="99" t="str">
        <f t="shared" si="1"/>
        <v/>
      </c>
      <c r="C26" s="108">
        <v>3</v>
      </c>
      <c r="D26" s="15" t="s">
        <v>905</v>
      </c>
      <c r="E26" s="138" t="s">
        <v>945</v>
      </c>
      <c r="F26" s="138" t="s">
        <v>945</v>
      </c>
      <c r="G26" s="113" t="s">
        <v>103</v>
      </c>
      <c r="H26" s="137" t="s">
        <v>102</v>
      </c>
      <c r="I26" s="62" t="s">
        <v>165</v>
      </c>
      <c r="J26" s="109" t="s">
        <v>164</v>
      </c>
      <c r="K26" s="15" t="s">
        <v>812</v>
      </c>
      <c r="L26" s="110" t="s">
        <v>909</v>
      </c>
      <c r="M26" s="15" t="s">
        <v>910</v>
      </c>
      <c r="N26" s="112"/>
      <c r="O26" s="112"/>
      <c r="P26" s="99"/>
      <c r="Q26" s="99"/>
      <c r="R26" s="99"/>
      <c r="S26" s="113"/>
      <c r="T26" s="108" t="s">
        <v>903</v>
      </c>
      <c r="U26" s="113"/>
      <c r="V26" s="108" t="s">
        <v>904</v>
      </c>
      <c r="W26" s="114"/>
      <c r="X26" s="114"/>
      <c r="Y26" s="108" t="s">
        <v>904</v>
      </c>
      <c r="Z26" s="115"/>
      <c r="AA26" s="114"/>
      <c r="AB26" s="114"/>
      <c r="AC26" s="114"/>
      <c r="AD26" s="114"/>
      <c r="AE26" s="114"/>
      <c r="AF26" s="114"/>
      <c r="AG26" s="114"/>
      <c r="AH26" s="15"/>
      <c r="AI26" s="15"/>
    </row>
    <row r="27" spans="1:35" x14ac:dyDescent="0.25">
      <c r="A27" s="98" t="str">
        <f t="shared" si="0"/>
        <v>LLC_BI__Underwriting_Bundle__cCurrencyIsoCode</v>
      </c>
      <c r="B27" s="99" t="str">
        <f t="shared" si="1"/>
        <v>See picklist options for lengths</v>
      </c>
      <c r="C27" s="108">
        <v>4</v>
      </c>
      <c r="D27" s="15"/>
      <c r="E27" s="138" t="s">
        <v>945</v>
      </c>
      <c r="F27" s="101" t="s">
        <v>899</v>
      </c>
      <c r="G27" s="113" t="s">
        <v>103</v>
      </c>
      <c r="H27" s="137" t="s">
        <v>102</v>
      </c>
      <c r="I27" s="62" t="s">
        <v>911</v>
      </c>
      <c r="J27" s="109" t="s">
        <v>160</v>
      </c>
      <c r="K27" s="15" t="s">
        <v>812</v>
      </c>
      <c r="L27" s="15" t="s">
        <v>912</v>
      </c>
      <c r="M27" s="15" t="s">
        <v>913</v>
      </c>
      <c r="N27" s="15" t="s">
        <v>914</v>
      </c>
      <c r="O27" s="112"/>
      <c r="P27" s="99"/>
      <c r="Q27" s="99"/>
      <c r="R27" s="99"/>
      <c r="S27" s="113"/>
      <c r="T27" s="108" t="s">
        <v>903</v>
      </c>
      <c r="U27" s="113"/>
      <c r="V27" s="108" t="s">
        <v>904</v>
      </c>
      <c r="W27" s="114"/>
      <c r="X27" s="114"/>
      <c r="Y27" s="108" t="s">
        <v>904</v>
      </c>
      <c r="Z27" s="115"/>
      <c r="AA27" s="114"/>
      <c r="AB27" s="114"/>
      <c r="AC27" s="114"/>
      <c r="AD27" s="114"/>
      <c r="AE27" s="114"/>
      <c r="AF27" s="114"/>
      <c r="AG27" s="114"/>
      <c r="AH27" s="15"/>
      <c r="AI27" s="15"/>
    </row>
    <row r="28" spans="1:35" x14ac:dyDescent="0.25">
      <c r="A28" s="98" t="str">
        <f t="shared" si="0"/>
        <v>LLC_BI__Underwriting_Bundle__cLLC_BI__Description__c</v>
      </c>
      <c r="B28" s="99">
        <f t="shared" si="1"/>
        <v>255</v>
      </c>
      <c r="C28" s="100">
        <v>5</v>
      </c>
      <c r="D28" s="15"/>
      <c r="E28" s="138" t="s">
        <v>945</v>
      </c>
      <c r="F28" s="139" t="s">
        <v>899</v>
      </c>
      <c r="G28" s="113" t="s">
        <v>103</v>
      </c>
      <c r="H28" s="137" t="s">
        <v>102</v>
      </c>
      <c r="I28" s="117" t="s">
        <v>1</v>
      </c>
      <c r="J28" s="118" t="s">
        <v>294</v>
      </c>
      <c r="K28" s="114" t="s">
        <v>824</v>
      </c>
      <c r="L28" s="140" t="s">
        <v>948</v>
      </c>
      <c r="M28" s="135" t="s">
        <v>949</v>
      </c>
      <c r="N28" s="121">
        <v>255</v>
      </c>
      <c r="O28" s="121"/>
      <c r="P28" s="113"/>
      <c r="Q28" s="113"/>
      <c r="R28" s="113"/>
      <c r="S28" s="113"/>
      <c r="T28" s="108" t="s">
        <v>903</v>
      </c>
      <c r="U28" s="113"/>
      <c r="V28" s="108" t="s">
        <v>904</v>
      </c>
      <c r="W28" s="114"/>
      <c r="X28" s="114"/>
      <c r="Y28" s="108" t="s">
        <v>904</v>
      </c>
      <c r="Z28" s="115"/>
      <c r="AA28" s="114"/>
      <c r="AB28" s="114"/>
      <c r="AC28" s="114"/>
      <c r="AD28" s="114"/>
      <c r="AE28" s="114"/>
      <c r="AF28" s="114"/>
      <c r="AG28" s="114"/>
      <c r="AH28" s="15"/>
      <c r="AI28" s="15"/>
    </row>
    <row r="29" spans="1:35" ht="30" x14ac:dyDescent="0.25">
      <c r="A29" s="98" t="str">
        <f t="shared" si="0"/>
        <v>LLC_BI__Underwriting_Bundle__cLLC_BI__Financial_Consolidation__c</v>
      </c>
      <c r="B29" s="99">
        <f t="shared" si="1"/>
        <v>18</v>
      </c>
      <c r="C29" s="108">
        <v>7</v>
      </c>
      <c r="D29" s="15" t="s">
        <v>944</v>
      </c>
      <c r="E29" s="138" t="s">
        <v>945</v>
      </c>
      <c r="F29" s="101" t="s">
        <v>899</v>
      </c>
      <c r="G29" s="113" t="s">
        <v>103</v>
      </c>
      <c r="H29" s="137" t="s">
        <v>102</v>
      </c>
      <c r="I29" s="117" t="s">
        <v>859</v>
      </c>
      <c r="J29" s="155" t="s">
        <v>858</v>
      </c>
      <c r="K29" s="114" t="s">
        <v>857</v>
      </c>
      <c r="L29" s="114" t="s">
        <v>951</v>
      </c>
      <c r="M29" s="118" t="s">
        <v>952</v>
      </c>
      <c r="N29" s="15">
        <v>18</v>
      </c>
      <c r="O29" s="15"/>
      <c r="P29" s="113"/>
      <c r="Q29" s="114"/>
      <c r="R29" s="114"/>
      <c r="S29" s="114"/>
      <c r="T29" s="108" t="s">
        <v>903</v>
      </c>
      <c r="U29" s="114"/>
      <c r="V29" s="108" t="s">
        <v>904</v>
      </c>
      <c r="W29" s="114"/>
      <c r="X29" s="114"/>
      <c r="Y29" s="108" t="s">
        <v>904</v>
      </c>
      <c r="Z29" s="114"/>
      <c r="AA29" s="114"/>
      <c r="AB29" s="114"/>
      <c r="AC29" s="114"/>
      <c r="AD29" s="114"/>
      <c r="AE29" s="114"/>
      <c r="AF29" s="115"/>
      <c r="AG29" s="114"/>
      <c r="AH29" s="15"/>
      <c r="AI29" s="15"/>
    </row>
    <row r="30" spans="1:35" x14ac:dyDescent="0.25">
      <c r="A30" s="98" t="str">
        <f t="shared" si="0"/>
        <v>LLC_BI__Underwriting_Bundle__cId</v>
      </c>
      <c r="B30" s="99">
        <f t="shared" si="1"/>
        <v>18</v>
      </c>
      <c r="C30" s="100">
        <v>8</v>
      </c>
      <c r="D30" s="15" t="s">
        <v>905</v>
      </c>
      <c r="E30" s="138" t="s">
        <v>945</v>
      </c>
      <c r="F30" s="136" t="s">
        <v>945</v>
      </c>
      <c r="G30" s="113" t="s">
        <v>103</v>
      </c>
      <c r="H30" s="137" t="s">
        <v>102</v>
      </c>
      <c r="I30" s="117" t="s">
        <v>143</v>
      </c>
      <c r="J30" s="119" t="s">
        <v>143</v>
      </c>
      <c r="K30" s="114" t="s">
        <v>806</v>
      </c>
      <c r="L30" s="127" t="s">
        <v>143</v>
      </c>
      <c r="M30" s="156" t="s">
        <v>143</v>
      </c>
      <c r="N30" s="115">
        <v>18</v>
      </c>
      <c r="O30" s="15"/>
      <c r="P30" s="123" t="s">
        <v>904</v>
      </c>
      <c r="Q30" s="123" t="s">
        <v>904</v>
      </c>
      <c r="R30" s="15" t="s">
        <v>915</v>
      </c>
      <c r="S30" s="108" t="s">
        <v>904</v>
      </c>
      <c r="T30" s="108" t="s">
        <v>903</v>
      </c>
      <c r="U30" s="114"/>
      <c r="V30" s="108" t="s">
        <v>904</v>
      </c>
      <c r="W30" s="114"/>
      <c r="X30" s="114"/>
      <c r="Y30" s="108" t="s">
        <v>904</v>
      </c>
      <c r="Z30" s="114"/>
      <c r="AA30" s="114"/>
      <c r="AB30" s="114"/>
      <c r="AC30" s="114"/>
      <c r="AD30" s="114"/>
      <c r="AE30" s="114"/>
      <c r="AF30" s="115"/>
      <c r="AG30" s="114"/>
      <c r="AH30" s="15"/>
      <c r="AI30" s="15"/>
    </row>
    <row r="31" spans="1:35" x14ac:dyDescent="0.25">
      <c r="A31" s="98" t="str">
        <f t="shared" si="0"/>
        <v>LLC_BI__Underwriting_Bundle__cLLC_BI__Import_Data_Source__c</v>
      </c>
      <c r="B31" s="99">
        <f t="shared" si="1"/>
        <v>18</v>
      </c>
      <c r="C31" s="108">
        <v>9</v>
      </c>
      <c r="D31" s="15"/>
      <c r="E31" s="138" t="s">
        <v>945</v>
      </c>
      <c r="F31" s="101" t="s">
        <v>899</v>
      </c>
      <c r="G31" s="113" t="s">
        <v>103</v>
      </c>
      <c r="H31" s="137" t="s">
        <v>102</v>
      </c>
      <c r="I31" s="117" t="s">
        <v>853</v>
      </c>
      <c r="J31" s="135" t="s">
        <v>852</v>
      </c>
      <c r="K31" s="114" t="s">
        <v>851</v>
      </c>
      <c r="L31" s="114" t="s">
        <v>953</v>
      </c>
      <c r="M31" s="118" t="s">
        <v>954</v>
      </c>
      <c r="N31" s="15">
        <v>18</v>
      </c>
      <c r="O31" s="15"/>
      <c r="P31" s="113"/>
      <c r="Q31" s="114"/>
      <c r="R31" s="114"/>
      <c r="S31" s="114"/>
      <c r="T31" s="108" t="s">
        <v>903</v>
      </c>
      <c r="U31" s="114"/>
      <c r="V31" s="108" t="s">
        <v>904</v>
      </c>
      <c r="W31" s="114"/>
      <c r="X31" s="114"/>
      <c r="Y31" s="108" t="s">
        <v>904</v>
      </c>
      <c r="Z31" s="114"/>
      <c r="AA31" s="114"/>
      <c r="AB31" s="114"/>
      <c r="AC31" s="114"/>
      <c r="AD31" s="114"/>
      <c r="AE31" s="114"/>
      <c r="AF31" s="115"/>
      <c r="AG31" s="114"/>
      <c r="AH31" s="15"/>
      <c r="AI31" s="15"/>
    </row>
    <row r="32" spans="1:35" x14ac:dyDescent="0.25">
      <c r="A32" s="98" t="str">
        <f t="shared" si="0"/>
        <v>LLC_BI__Underwriting_Bundle__cLLC_BI__Is_Consolidation__c</v>
      </c>
      <c r="B32" s="99" t="str">
        <f t="shared" si="1"/>
        <v>Boolean (True/False)</v>
      </c>
      <c r="C32" s="108">
        <v>10</v>
      </c>
      <c r="D32" s="15"/>
      <c r="E32" s="138" t="s">
        <v>945</v>
      </c>
      <c r="F32" s="139" t="s">
        <v>899</v>
      </c>
      <c r="G32" s="113" t="s">
        <v>103</v>
      </c>
      <c r="H32" s="137" t="s">
        <v>102</v>
      </c>
      <c r="I32" s="117" t="s">
        <v>863</v>
      </c>
      <c r="J32" s="135" t="s">
        <v>862</v>
      </c>
      <c r="K32" s="114" t="s">
        <v>861</v>
      </c>
      <c r="L32" s="114" t="s">
        <v>955</v>
      </c>
      <c r="M32" s="118" t="s">
        <v>927</v>
      </c>
      <c r="N32" s="15" t="s">
        <v>928</v>
      </c>
      <c r="O32" s="15"/>
      <c r="P32" s="113"/>
      <c r="Q32" s="114"/>
      <c r="R32" s="114"/>
      <c r="S32" s="114"/>
      <c r="T32" s="108" t="s">
        <v>903</v>
      </c>
      <c r="U32" s="114"/>
      <c r="V32" s="108" t="s">
        <v>904</v>
      </c>
      <c r="W32" s="114"/>
      <c r="X32" s="114"/>
      <c r="Y32" s="108" t="s">
        <v>904</v>
      </c>
      <c r="Z32" s="114"/>
      <c r="AA32" s="114"/>
      <c r="AB32" s="114"/>
      <c r="AC32" s="114"/>
      <c r="AD32" s="114"/>
      <c r="AE32" s="114"/>
      <c r="AF32" s="115"/>
      <c r="AG32" s="114"/>
      <c r="AH32" s="15"/>
      <c r="AI32" s="15"/>
    </row>
    <row r="33" spans="1:35" x14ac:dyDescent="0.25">
      <c r="A33" s="98" t="str">
        <f t="shared" si="0"/>
        <v>LLC_BI__Underwriting_Bundle__cLLC_BI__Is_Disabled__c</v>
      </c>
      <c r="B33" s="99" t="str">
        <f t="shared" si="1"/>
        <v>Boolean (True/False)</v>
      </c>
      <c r="C33" s="100">
        <v>11</v>
      </c>
      <c r="D33" s="15"/>
      <c r="E33" s="138" t="s">
        <v>945</v>
      </c>
      <c r="F33" s="139" t="s">
        <v>899</v>
      </c>
      <c r="G33" s="113" t="s">
        <v>103</v>
      </c>
      <c r="H33" s="137" t="s">
        <v>102</v>
      </c>
      <c r="I33" s="117" t="s">
        <v>834</v>
      </c>
      <c r="J33" s="135" t="s">
        <v>833</v>
      </c>
      <c r="K33" s="114" t="s">
        <v>832</v>
      </c>
      <c r="L33" s="114" t="s">
        <v>956</v>
      </c>
      <c r="M33" s="118" t="s">
        <v>927</v>
      </c>
      <c r="N33" s="15" t="s">
        <v>928</v>
      </c>
      <c r="O33" s="15"/>
      <c r="P33" s="113"/>
      <c r="Q33" s="114"/>
      <c r="R33" s="114"/>
      <c r="S33" s="114"/>
      <c r="T33" s="108" t="s">
        <v>903</v>
      </c>
      <c r="U33" s="114"/>
      <c r="V33" s="108" t="s">
        <v>904</v>
      </c>
      <c r="W33" s="114"/>
      <c r="X33" s="114"/>
      <c r="Y33" s="108" t="s">
        <v>904</v>
      </c>
      <c r="Z33" s="114"/>
      <c r="AA33" s="114"/>
      <c r="AB33" s="114"/>
      <c r="AC33" s="114"/>
      <c r="AD33" s="114"/>
      <c r="AE33" s="114"/>
      <c r="AF33" s="115"/>
      <c r="AG33" s="114"/>
      <c r="AH33" s="15"/>
      <c r="AI33" s="15"/>
    </row>
    <row r="34" spans="1:35" x14ac:dyDescent="0.25">
      <c r="A34" s="98" t="str">
        <f t="shared" si="0"/>
        <v>LLC_BI__Underwriting_Bundle__cLLC_BI__Is_Template__c</v>
      </c>
      <c r="B34" s="99" t="str">
        <f t="shared" si="1"/>
        <v>Boolean (True/False)</v>
      </c>
      <c r="C34" s="108">
        <v>12</v>
      </c>
      <c r="D34" s="15"/>
      <c r="E34" s="138" t="s">
        <v>945</v>
      </c>
      <c r="F34" s="101" t="s">
        <v>899</v>
      </c>
      <c r="G34" s="113" t="s">
        <v>103</v>
      </c>
      <c r="H34" s="137" t="s">
        <v>102</v>
      </c>
      <c r="I34" s="117" t="s">
        <v>246</v>
      </c>
      <c r="J34" s="135" t="s">
        <v>245</v>
      </c>
      <c r="K34" s="114" t="s">
        <v>826</v>
      </c>
      <c r="L34" s="114" t="s">
        <v>957</v>
      </c>
      <c r="M34" s="118" t="s">
        <v>927</v>
      </c>
      <c r="N34" s="15" t="s">
        <v>928</v>
      </c>
      <c r="O34" s="15"/>
      <c r="P34" s="113"/>
      <c r="Q34" s="114"/>
      <c r="R34" s="114"/>
      <c r="S34" s="114"/>
      <c r="T34" s="108" t="s">
        <v>903</v>
      </c>
      <c r="U34" s="114"/>
      <c r="V34" s="108" t="s">
        <v>904</v>
      </c>
      <c r="W34" s="114"/>
      <c r="X34" s="114"/>
      <c r="Y34" s="108" t="s">
        <v>904</v>
      </c>
      <c r="Z34" s="114"/>
      <c r="AA34" s="114"/>
      <c r="AB34" s="114"/>
      <c r="AC34" s="114"/>
      <c r="AD34" s="114"/>
      <c r="AE34" s="114"/>
      <c r="AF34" s="115"/>
      <c r="AG34" s="114"/>
      <c r="AH34" s="15"/>
      <c r="AI34" s="15"/>
    </row>
    <row r="35" spans="1:35" x14ac:dyDescent="0.25">
      <c r="A35" s="98" t="str">
        <f t="shared" si="0"/>
        <v>LLC_BI__Underwriting_Bundle__cLastModifiedById</v>
      </c>
      <c r="B35" s="99">
        <f t="shared" si="1"/>
        <v>18</v>
      </c>
      <c r="C35" s="108">
        <v>13</v>
      </c>
      <c r="D35" s="15" t="s">
        <v>905</v>
      </c>
      <c r="E35" s="138" t="s">
        <v>945</v>
      </c>
      <c r="F35" s="136" t="s">
        <v>945</v>
      </c>
      <c r="G35" s="113" t="s">
        <v>103</v>
      </c>
      <c r="H35" s="137" t="s">
        <v>102</v>
      </c>
      <c r="I35" s="62" t="s">
        <v>916</v>
      </c>
      <c r="J35" s="15" t="s">
        <v>175</v>
      </c>
      <c r="K35" s="15" t="s">
        <v>815</v>
      </c>
      <c r="L35" s="15" t="s">
        <v>917</v>
      </c>
      <c r="M35" s="109" t="s">
        <v>908</v>
      </c>
      <c r="N35" s="127">
        <v>18</v>
      </c>
      <c r="O35" s="127"/>
      <c r="P35" s="99"/>
      <c r="Q35" s="127"/>
      <c r="R35" s="127"/>
      <c r="S35" s="114"/>
      <c r="T35" s="108" t="s">
        <v>903</v>
      </c>
      <c r="U35" s="114"/>
      <c r="V35" s="108" t="s">
        <v>904</v>
      </c>
      <c r="W35" s="114"/>
      <c r="X35" s="114"/>
      <c r="Y35" s="108" t="s">
        <v>904</v>
      </c>
      <c r="Z35" s="114"/>
      <c r="AA35" s="114"/>
      <c r="AB35" s="114"/>
      <c r="AC35" s="114"/>
      <c r="AD35" s="114"/>
      <c r="AE35" s="114"/>
      <c r="AF35" s="115"/>
      <c r="AG35" s="114"/>
      <c r="AH35" s="15"/>
      <c r="AI35" s="15"/>
    </row>
    <row r="36" spans="1:35" x14ac:dyDescent="0.25">
      <c r="A36" s="98" t="str">
        <f t="shared" si="0"/>
        <v>LLC_BI__Underwriting_Bundle__cLastModifiedDate</v>
      </c>
      <c r="B36" s="99" t="str">
        <f t="shared" si="1"/>
        <v/>
      </c>
      <c r="C36" s="100">
        <v>14</v>
      </c>
      <c r="D36" s="15" t="s">
        <v>905</v>
      </c>
      <c r="E36" s="138" t="s">
        <v>945</v>
      </c>
      <c r="F36" s="138" t="s">
        <v>945</v>
      </c>
      <c r="G36" s="113" t="s">
        <v>103</v>
      </c>
      <c r="H36" s="137" t="s">
        <v>102</v>
      </c>
      <c r="I36" s="62" t="s">
        <v>173</v>
      </c>
      <c r="J36" s="15" t="s">
        <v>172</v>
      </c>
      <c r="K36" s="15" t="s">
        <v>814</v>
      </c>
      <c r="L36" s="15" t="s">
        <v>918</v>
      </c>
      <c r="M36" s="109" t="s">
        <v>910</v>
      </c>
      <c r="N36" s="127"/>
      <c r="O36" s="127"/>
      <c r="P36" s="99"/>
      <c r="Q36" s="127"/>
      <c r="R36" s="127"/>
      <c r="S36" s="114"/>
      <c r="T36" s="108" t="s">
        <v>903</v>
      </c>
      <c r="U36" s="114"/>
      <c r="V36" s="108" t="s">
        <v>904</v>
      </c>
      <c r="W36" s="114"/>
      <c r="X36" s="114"/>
      <c r="Y36" s="108" t="s">
        <v>904</v>
      </c>
      <c r="Z36" s="114"/>
      <c r="AA36" s="114"/>
      <c r="AB36" s="114"/>
      <c r="AC36" s="114"/>
      <c r="AD36" s="114"/>
      <c r="AE36" s="114"/>
      <c r="AF36" s="115"/>
      <c r="AG36" s="114"/>
      <c r="AH36" s="15"/>
      <c r="AI36" s="15"/>
    </row>
    <row r="37" spans="1:35" ht="45" x14ac:dyDescent="0.25">
      <c r="A37" s="98" t="str">
        <f t="shared" si="0"/>
        <v>LLC_BI__Underwriting_Bundle__cLLC_BI__lookupKey__c</v>
      </c>
      <c r="B37" s="99">
        <f t="shared" si="1"/>
        <v>255</v>
      </c>
      <c r="C37" s="108">
        <v>15</v>
      </c>
      <c r="D37" s="15"/>
      <c r="E37" s="138" t="s">
        <v>945</v>
      </c>
      <c r="F37" s="101" t="s">
        <v>899</v>
      </c>
      <c r="G37" s="113" t="s">
        <v>103</v>
      </c>
      <c r="H37" s="137" t="s">
        <v>102</v>
      </c>
      <c r="I37" s="117" t="s">
        <v>193</v>
      </c>
      <c r="J37" s="135" t="s">
        <v>192</v>
      </c>
      <c r="K37" s="114" t="s">
        <v>831</v>
      </c>
      <c r="L37" s="114" t="s">
        <v>958</v>
      </c>
      <c r="M37" s="118" t="s">
        <v>931</v>
      </c>
      <c r="N37" s="15">
        <v>255</v>
      </c>
      <c r="O37" s="15"/>
      <c r="P37" s="113"/>
      <c r="Q37" s="114"/>
      <c r="R37" s="114"/>
      <c r="S37" s="114"/>
      <c r="T37" s="108" t="s">
        <v>903</v>
      </c>
      <c r="U37" s="114"/>
      <c r="V37" s="108" t="s">
        <v>904</v>
      </c>
      <c r="W37" s="114"/>
      <c r="X37" s="114"/>
      <c r="Y37" s="108" t="s">
        <v>904</v>
      </c>
      <c r="Z37" s="114"/>
      <c r="AA37" s="114"/>
      <c r="AB37" s="114"/>
      <c r="AC37" s="114"/>
      <c r="AD37" s="114"/>
      <c r="AE37" s="114"/>
      <c r="AF37" s="115"/>
      <c r="AG37" s="114"/>
      <c r="AH37" s="15"/>
      <c r="AI37" s="15"/>
    </row>
    <row r="38" spans="1:35" ht="60" x14ac:dyDescent="0.25">
      <c r="A38" s="98" t="str">
        <f t="shared" si="0"/>
        <v>LLC_BI__Underwriting_Bundle__cLLC_BI__Migration_Target__c</v>
      </c>
      <c r="B38" s="99">
        <f t="shared" si="1"/>
        <v>18</v>
      </c>
      <c r="C38" s="108">
        <v>16</v>
      </c>
      <c r="D38" s="15" t="s">
        <v>944</v>
      </c>
      <c r="E38" s="138" t="s">
        <v>945</v>
      </c>
      <c r="F38" s="139" t="s">
        <v>899</v>
      </c>
      <c r="G38" s="113" t="s">
        <v>103</v>
      </c>
      <c r="H38" s="137" t="s">
        <v>102</v>
      </c>
      <c r="I38" s="117" t="s">
        <v>869</v>
      </c>
      <c r="J38" s="135" t="s">
        <v>868</v>
      </c>
      <c r="K38" s="114" t="s">
        <v>867</v>
      </c>
      <c r="L38" s="119" t="s">
        <v>959</v>
      </c>
      <c r="M38" s="118" t="s">
        <v>902</v>
      </c>
      <c r="N38" s="15">
        <v>18</v>
      </c>
      <c r="O38" s="15"/>
      <c r="P38" s="113"/>
      <c r="Q38" s="114"/>
      <c r="R38" s="114"/>
      <c r="S38" s="114"/>
      <c r="T38" s="108" t="s">
        <v>903</v>
      </c>
      <c r="U38" s="114"/>
      <c r="V38" s="108" t="s">
        <v>904</v>
      </c>
      <c r="W38" s="114"/>
      <c r="X38" s="114"/>
      <c r="Y38" s="108" t="s">
        <v>904</v>
      </c>
      <c r="Z38" s="114"/>
      <c r="AA38" s="114"/>
      <c r="AB38" s="114"/>
      <c r="AC38" s="114"/>
      <c r="AD38" s="114"/>
      <c r="AE38" s="114"/>
      <c r="AF38" s="115"/>
      <c r="AG38" s="114"/>
      <c r="AH38" s="15"/>
      <c r="AI38" s="15"/>
    </row>
    <row r="39" spans="1:35" x14ac:dyDescent="0.25">
      <c r="A39" s="98" t="str">
        <f t="shared" si="0"/>
        <v>LLC_BI__Underwriting_Bundle__cLLC_BI__Object_API_Name__c</v>
      </c>
      <c r="B39" s="99">
        <f t="shared" si="1"/>
        <v>255</v>
      </c>
      <c r="C39" s="100">
        <v>17</v>
      </c>
      <c r="D39" s="15"/>
      <c r="E39" s="138" t="s">
        <v>945</v>
      </c>
      <c r="F39" s="139" t="s">
        <v>899</v>
      </c>
      <c r="G39" s="113" t="s">
        <v>103</v>
      </c>
      <c r="H39" s="137" t="s">
        <v>102</v>
      </c>
      <c r="I39" s="117" t="s">
        <v>849</v>
      </c>
      <c r="J39" s="135" t="s">
        <v>848</v>
      </c>
      <c r="K39" s="114" t="s">
        <v>847</v>
      </c>
      <c r="L39" s="114" t="s">
        <v>960</v>
      </c>
      <c r="M39" s="118" t="s">
        <v>925</v>
      </c>
      <c r="N39" s="15">
        <v>255</v>
      </c>
      <c r="O39" s="15"/>
      <c r="P39" s="113"/>
      <c r="Q39" s="114"/>
      <c r="R39" s="114"/>
      <c r="S39" s="114"/>
      <c r="T39" s="108" t="s">
        <v>903</v>
      </c>
      <c r="U39" s="114"/>
      <c r="V39" s="108" t="s">
        <v>904</v>
      </c>
      <c r="W39" s="114"/>
      <c r="X39" s="114"/>
      <c r="Y39" s="108" t="s">
        <v>904</v>
      </c>
      <c r="Z39" s="114"/>
      <c r="AA39" s="114"/>
      <c r="AB39" s="114"/>
      <c r="AC39" s="114"/>
      <c r="AD39" s="114"/>
      <c r="AE39" s="114"/>
      <c r="AF39" s="115"/>
      <c r="AG39" s="114"/>
      <c r="AH39" s="15"/>
      <c r="AI39" s="15"/>
    </row>
    <row r="40" spans="1:35" x14ac:dyDescent="0.25">
      <c r="A40" s="98" t="str">
        <f t="shared" si="0"/>
        <v>LLC_BI__Underwriting_Bundle__cOwnerId</v>
      </c>
      <c r="B40" s="99">
        <f t="shared" si="1"/>
        <v>18</v>
      </c>
      <c r="C40" s="108">
        <v>18</v>
      </c>
      <c r="D40" s="15"/>
      <c r="E40" s="138" t="s">
        <v>945</v>
      </c>
      <c r="F40" s="101" t="s">
        <v>899</v>
      </c>
      <c r="G40" s="113" t="s">
        <v>103</v>
      </c>
      <c r="H40" s="137" t="s">
        <v>102</v>
      </c>
      <c r="I40" s="117" t="s">
        <v>934</v>
      </c>
      <c r="J40" s="135" t="s">
        <v>148</v>
      </c>
      <c r="K40" s="114" t="s">
        <v>807</v>
      </c>
      <c r="L40" s="114" t="s">
        <v>961</v>
      </c>
      <c r="M40" s="118" t="s">
        <v>936</v>
      </c>
      <c r="N40" s="15">
        <v>18</v>
      </c>
      <c r="O40" s="15"/>
      <c r="P40" s="113"/>
      <c r="Q40" s="114"/>
      <c r="R40" s="114"/>
      <c r="S40" s="114"/>
      <c r="T40" s="108" t="s">
        <v>903</v>
      </c>
      <c r="U40" s="114"/>
      <c r="V40" s="108" t="s">
        <v>904</v>
      </c>
      <c r="W40" s="114"/>
      <c r="X40" s="114"/>
      <c r="Y40" s="108" t="s">
        <v>904</v>
      </c>
      <c r="Z40" s="114"/>
      <c r="AA40" s="114"/>
      <c r="AB40" s="114"/>
      <c r="AC40" s="114"/>
      <c r="AD40" s="114"/>
      <c r="AE40" s="114"/>
      <c r="AF40" s="115"/>
      <c r="AG40" s="114"/>
      <c r="AH40" s="15"/>
      <c r="AI40" s="15"/>
    </row>
    <row r="41" spans="1:35" x14ac:dyDescent="0.25">
      <c r="A41" s="98" t="str">
        <f t="shared" si="0"/>
        <v>LLC_BI__Underwriting_Bundle__cLLC_BI__Relationship__c</v>
      </c>
      <c r="B41" s="99">
        <f t="shared" si="1"/>
        <v>18</v>
      </c>
      <c r="C41" s="108">
        <v>19</v>
      </c>
      <c r="D41" s="15" t="s">
        <v>944</v>
      </c>
      <c r="E41" s="138" t="s">
        <v>945</v>
      </c>
      <c r="F41" s="101" t="s">
        <v>899</v>
      </c>
      <c r="G41" s="113" t="s">
        <v>103</v>
      </c>
      <c r="H41" s="137" t="s">
        <v>102</v>
      </c>
      <c r="I41" s="117" t="s">
        <v>223</v>
      </c>
      <c r="J41" s="135" t="s">
        <v>222</v>
      </c>
      <c r="K41" s="114" t="s">
        <v>828</v>
      </c>
      <c r="L41" s="114" t="s">
        <v>962</v>
      </c>
      <c r="M41" s="118" t="s">
        <v>940</v>
      </c>
      <c r="N41" s="15">
        <v>18</v>
      </c>
      <c r="O41" s="15"/>
      <c r="P41" s="113"/>
      <c r="Q41" s="114"/>
      <c r="R41" s="114"/>
      <c r="S41" s="114"/>
      <c r="T41" s="108" t="s">
        <v>903</v>
      </c>
      <c r="U41" s="114"/>
      <c r="V41" s="108" t="s">
        <v>904</v>
      </c>
      <c r="W41" s="114"/>
      <c r="X41" s="114"/>
      <c r="Y41" s="108" t="s">
        <v>904</v>
      </c>
      <c r="Z41" s="114"/>
      <c r="AA41" s="114"/>
      <c r="AB41" s="114"/>
      <c r="AC41" s="114"/>
      <c r="AD41" s="114"/>
      <c r="AE41" s="114"/>
      <c r="AF41" s="115"/>
      <c r="AG41" s="114"/>
      <c r="AH41" s="15"/>
      <c r="AI41" s="15"/>
    </row>
    <row r="42" spans="1:35" x14ac:dyDescent="0.25">
      <c r="A42" s="98" t="str">
        <f t="shared" si="0"/>
        <v>LLC_BI__Underwriting_Bundle__cLLC_BI__Selected_Scale__c</v>
      </c>
      <c r="B42" s="99" t="str">
        <f t="shared" si="1"/>
        <v>See picklist options for lengths</v>
      </c>
      <c r="C42" s="100">
        <v>20</v>
      </c>
      <c r="D42" s="15"/>
      <c r="E42" s="138" t="s">
        <v>945</v>
      </c>
      <c r="F42" s="139" t="s">
        <v>899</v>
      </c>
      <c r="G42" s="113" t="s">
        <v>103</v>
      </c>
      <c r="H42" s="137" t="s">
        <v>102</v>
      </c>
      <c r="I42" s="117" t="s">
        <v>842</v>
      </c>
      <c r="J42" s="135" t="s">
        <v>841</v>
      </c>
      <c r="K42" s="114" t="s">
        <v>840</v>
      </c>
      <c r="L42" s="114" t="s">
        <v>963</v>
      </c>
      <c r="M42" s="118" t="s">
        <v>913</v>
      </c>
      <c r="N42" s="15" t="s">
        <v>914</v>
      </c>
      <c r="O42" s="15"/>
      <c r="P42" s="113"/>
      <c r="Q42" s="114"/>
      <c r="R42" s="114"/>
      <c r="S42" s="114"/>
      <c r="T42" s="108" t="s">
        <v>903</v>
      </c>
      <c r="U42" s="114"/>
      <c r="V42" s="108" t="s">
        <v>903</v>
      </c>
      <c r="W42" s="114"/>
      <c r="X42" s="114"/>
      <c r="Y42" s="108" t="s">
        <v>904</v>
      </c>
      <c r="Z42" s="114"/>
      <c r="AA42" s="114"/>
      <c r="AB42" s="114"/>
      <c r="AC42" s="114"/>
      <c r="AD42" s="114"/>
      <c r="AE42" s="114"/>
      <c r="AF42" s="115"/>
      <c r="AG42" s="114"/>
      <c r="AH42" s="15"/>
      <c r="AI42" s="15"/>
    </row>
    <row r="43" spans="1:35" x14ac:dyDescent="0.25">
      <c r="A43" s="98" t="str">
        <f t="shared" si="0"/>
        <v>LLC_BI__Underwriting_Bundle__cLLC_BI__Show_Footnotes__c</v>
      </c>
      <c r="B43" s="99" t="str">
        <f t="shared" si="1"/>
        <v>Boolean (True/False)</v>
      </c>
      <c r="C43" s="108">
        <v>21</v>
      </c>
      <c r="D43" s="15"/>
      <c r="E43" s="138" t="s">
        <v>945</v>
      </c>
      <c r="F43" s="139" t="s">
        <v>899</v>
      </c>
      <c r="G43" s="113" t="s">
        <v>103</v>
      </c>
      <c r="H43" s="137" t="s">
        <v>102</v>
      </c>
      <c r="I43" s="117" t="s">
        <v>838</v>
      </c>
      <c r="J43" s="135" t="s">
        <v>837</v>
      </c>
      <c r="K43" s="114" t="s">
        <v>836</v>
      </c>
      <c r="L43" s="114" t="s">
        <v>964</v>
      </c>
      <c r="M43" s="118" t="s">
        <v>927</v>
      </c>
      <c r="N43" s="15" t="s">
        <v>928</v>
      </c>
      <c r="O43" s="15"/>
      <c r="P43" s="113"/>
      <c r="Q43" s="114"/>
      <c r="R43" s="114"/>
      <c r="S43" s="114"/>
      <c r="T43" s="108" t="s">
        <v>903</v>
      </c>
      <c r="U43" s="114"/>
      <c r="V43" s="108" t="s">
        <v>904</v>
      </c>
      <c r="W43" s="114"/>
      <c r="X43" s="114"/>
      <c r="Y43" s="108" t="s">
        <v>904</v>
      </c>
      <c r="Z43" s="114"/>
      <c r="AA43" s="114"/>
      <c r="AB43" s="114"/>
      <c r="AC43" s="114"/>
      <c r="AD43" s="114"/>
      <c r="AE43" s="114"/>
      <c r="AF43" s="115"/>
      <c r="AG43" s="114"/>
      <c r="AH43" s="15"/>
      <c r="AI43" s="15"/>
    </row>
    <row r="44" spans="1:35" ht="30" x14ac:dyDescent="0.25">
      <c r="A44" s="98" t="str">
        <f t="shared" si="0"/>
        <v>LLC_BI__Underwriting_Bundle__cLLC_BI__Source_Template__c</v>
      </c>
      <c r="B44" s="99">
        <f t="shared" si="1"/>
        <v>18</v>
      </c>
      <c r="C44" s="108">
        <v>22</v>
      </c>
      <c r="D44" s="15"/>
      <c r="E44" s="138" t="s">
        <v>945</v>
      </c>
      <c r="F44" s="101" t="s">
        <v>899</v>
      </c>
      <c r="G44" s="113" t="s">
        <v>103</v>
      </c>
      <c r="H44" s="137" t="s">
        <v>102</v>
      </c>
      <c r="I44" s="117" t="s">
        <v>856</v>
      </c>
      <c r="J44" s="135" t="s">
        <v>855</v>
      </c>
      <c r="K44" s="114" t="s">
        <v>854</v>
      </c>
      <c r="L44" s="114" t="s">
        <v>965</v>
      </c>
      <c r="M44" s="118" t="s">
        <v>902</v>
      </c>
      <c r="N44" s="15">
        <v>18</v>
      </c>
      <c r="O44" s="15"/>
      <c r="P44" s="113"/>
      <c r="Q44" s="114"/>
      <c r="R44" s="114"/>
      <c r="S44" s="114"/>
      <c r="T44" s="108" t="s">
        <v>903</v>
      </c>
      <c r="U44" s="114"/>
      <c r="V44" s="108" t="s">
        <v>904</v>
      </c>
      <c r="W44" s="114"/>
      <c r="X44" s="114"/>
      <c r="Y44" s="108" t="s">
        <v>904</v>
      </c>
      <c r="Z44" s="114"/>
      <c r="AA44" s="114"/>
      <c r="AB44" s="114"/>
      <c r="AC44" s="114"/>
      <c r="AD44" s="114"/>
      <c r="AE44" s="114"/>
      <c r="AF44" s="115"/>
      <c r="AG44" s="114"/>
      <c r="AH44" s="15"/>
      <c r="AI44" s="15"/>
    </row>
    <row r="45" spans="1:35" x14ac:dyDescent="0.25">
      <c r="A45" s="98" t="str">
        <f t="shared" si="0"/>
        <v>LLC_BI__Underwriting_Bundle__cName</v>
      </c>
      <c r="B45" s="99">
        <f t="shared" si="1"/>
        <v>80</v>
      </c>
      <c r="C45" s="108">
        <v>24</v>
      </c>
      <c r="D45" s="15" t="s">
        <v>905</v>
      </c>
      <c r="E45" s="138" t="s">
        <v>945</v>
      </c>
      <c r="F45" s="139" t="s">
        <v>899</v>
      </c>
      <c r="G45" s="113" t="s">
        <v>103</v>
      </c>
      <c r="H45" s="137" t="s">
        <v>102</v>
      </c>
      <c r="I45" s="117" t="s">
        <v>810</v>
      </c>
      <c r="J45" s="135" t="s">
        <v>28</v>
      </c>
      <c r="K45" s="114" t="s">
        <v>809</v>
      </c>
      <c r="L45" s="114"/>
      <c r="M45" s="118" t="s">
        <v>925</v>
      </c>
      <c r="N45" s="15">
        <v>80</v>
      </c>
      <c r="O45" s="15"/>
      <c r="P45" s="113"/>
      <c r="Q45" s="114"/>
      <c r="R45" s="114"/>
      <c r="S45" s="114"/>
      <c r="T45" s="108" t="s">
        <v>903</v>
      </c>
      <c r="U45" s="114"/>
      <c r="V45" s="108" t="s">
        <v>903</v>
      </c>
      <c r="W45" s="114"/>
      <c r="X45" s="114"/>
      <c r="Y45" s="108" t="s">
        <v>904</v>
      </c>
      <c r="Z45" s="114"/>
      <c r="AA45" s="114"/>
      <c r="AB45" s="114"/>
      <c r="AC45" s="114"/>
      <c r="AD45" s="114"/>
      <c r="AE45" s="114"/>
      <c r="AF45" s="115"/>
      <c r="AG45" s="114"/>
      <c r="AH45" s="15"/>
      <c r="AI45" s="15"/>
    </row>
    <row r="46" spans="1:35" x14ac:dyDescent="0.25">
      <c r="A46" s="98" t="str">
        <f t="shared" si="0"/>
        <v>LLC_BI__Underwriting_Bundle__cLLC_BI__Version__c</v>
      </c>
      <c r="B46" s="99">
        <f t="shared" si="1"/>
        <v>80</v>
      </c>
      <c r="C46" s="108">
        <v>25</v>
      </c>
      <c r="D46" s="15"/>
      <c r="E46" s="138" t="s">
        <v>945</v>
      </c>
      <c r="F46" s="139" t="s">
        <v>899</v>
      </c>
      <c r="G46" s="113" t="s">
        <v>103</v>
      </c>
      <c r="H46" s="137" t="s">
        <v>102</v>
      </c>
      <c r="I46" s="117" t="s">
        <v>30</v>
      </c>
      <c r="J46" s="135" t="s">
        <v>865</v>
      </c>
      <c r="K46" s="114" t="s">
        <v>864</v>
      </c>
      <c r="L46" s="114" t="s">
        <v>966</v>
      </c>
      <c r="M46" s="118" t="s">
        <v>925</v>
      </c>
      <c r="N46" s="15">
        <v>80</v>
      </c>
      <c r="O46" s="15"/>
      <c r="P46" s="113"/>
      <c r="Q46" s="114"/>
      <c r="R46" s="114"/>
      <c r="S46" s="114"/>
      <c r="T46" s="108" t="s">
        <v>903</v>
      </c>
      <c r="U46" s="114"/>
      <c r="V46" s="108" t="s">
        <v>904</v>
      </c>
      <c r="W46" s="114"/>
      <c r="X46" s="114"/>
      <c r="Y46" s="108" t="s">
        <v>904</v>
      </c>
      <c r="Z46" s="114"/>
      <c r="AA46" s="114"/>
      <c r="AB46" s="114"/>
      <c r="AC46" s="114"/>
      <c r="AD46" s="114"/>
      <c r="AE46" s="114"/>
      <c r="AF46" s="115"/>
      <c r="AG46" s="114"/>
      <c r="AH46" s="15"/>
      <c r="AI46" s="15"/>
    </row>
    <row r="47" spans="1:35" x14ac:dyDescent="0.25">
      <c r="A47" s="98" t="str">
        <f t="shared" si="0"/>
        <v>LLC_BI__Classification__cLLC_BI__Category__c</v>
      </c>
      <c r="B47" s="99" t="str">
        <f t="shared" si="1"/>
        <v>See picklist options for lengths</v>
      </c>
      <c r="C47" s="100">
        <v>1</v>
      </c>
      <c r="D47" s="15"/>
      <c r="E47" s="136" t="s">
        <v>945</v>
      </c>
      <c r="F47" s="101" t="s">
        <v>899</v>
      </c>
      <c r="G47" s="15" t="s">
        <v>69</v>
      </c>
      <c r="H47" s="103" t="s">
        <v>68</v>
      </c>
      <c r="I47" s="104" t="s">
        <v>189</v>
      </c>
      <c r="J47" s="159" t="s">
        <v>188</v>
      </c>
      <c r="K47" s="160" t="str">
        <f t="shared" ref="K47:K78" si="3">_xlfn.CONCAT(H47,".",J47)</f>
        <v>LLC_BI__Classification__c.LLC_BI__Category__c</v>
      </c>
      <c r="L47" s="15" t="s">
        <v>190</v>
      </c>
      <c r="M47" s="15" t="s">
        <v>913</v>
      </c>
      <c r="N47" s="107" t="s">
        <v>914</v>
      </c>
      <c r="O47" s="15"/>
      <c r="P47" s="15"/>
      <c r="Q47" s="15"/>
      <c r="R47" s="15"/>
      <c r="S47" s="15"/>
      <c r="T47" s="108" t="s">
        <v>903</v>
      </c>
      <c r="U47" s="15"/>
      <c r="V47" s="108" t="s">
        <v>903</v>
      </c>
      <c r="W47" s="15"/>
      <c r="X47" s="15"/>
      <c r="Y47" s="108" t="s">
        <v>904</v>
      </c>
      <c r="Z47" s="15"/>
      <c r="AA47" s="15"/>
      <c r="AB47" s="15"/>
      <c r="AC47" s="15"/>
      <c r="AD47" s="15"/>
      <c r="AE47" s="15"/>
      <c r="AF47" s="15"/>
      <c r="AG47" s="15"/>
      <c r="AH47" s="114"/>
      <c r="AI47" s="114"/>
    </row>
    <row r="48" spans="1:35" x14ac:dyDescent="0.25">
      <c r="A48" s="98" t="str">
        <f t="shared" si="0"/>
        <v>LLC_BI__Classification__cName</v>
      </c>
      <c r="B48" s="99">
        <f t="shared" si="1"/>
        <v>80</v>
      </c>
      <c r="C48" s="100">
        <v>2</v>
      </c>
      <c r="D48" s="15" t="s">
        <v>905</v>
      </c>
      <c r="E48" s="138" t="s">
        <v>945</v>
      </c>
      <c r="F48" s="139" t="s">
        <v>899</v>
      </c>
      <c r="G48" s="15" t="s">
        <v>69</v>
      </c>
      <c r="H48" s="103" t="s">
        <v>68</v>
      </c>
      <c r="I48" s="117" t="s">
        <v>157</v>
      </c>
      <c r="J48" s="118" t="s">
        <v>28</v>
      </c>
      <c r="K48" s="119" t="str">
        <f t="shared" si="3"/>
        <v>LLC_BI__Classification__c.Name</v>
      </c>
      <c r="L48" s="110"/>
      <c r="M48" s="15" t="s">
        <v>925</v>
      </c>
      <c r="N48" s="120">
        <v>80</v>
      </c>
      <c r="O48" s="121"/>
      <c r="P48" s="110"/>
      <c r="Q48" s="110"/>
      <c r="R48" s="110"/>
      <c r="S48" s="110"/>
      <c r="T48" s="108" t="s">
        <v>903</v>
      </c>
      <c r="U48" s="110"/>
      <c r="V48" s="108" t="s">
        <v>903</v>
      </c>
      <c r="W48" s="15"/>
      <c r="X48" s="15"/>
      <c r="Y48" s="108" t="s">
        <v>904</v>
      </c>
      <c r="Z48" s="109"/>
      <c r="AA48" s="15"/>
      <c r="AB48" s="15"/>
      <c r="AC48" s="15"/>
      <c r="AD48" s="15"/>
      <c r="AE48" s="15"/>
      <c r="AF48" s="15"/>
      <c r="AG48" s="15"/>
      <c r="AH48" s="15"/>
      <c r="AI48" s="15"/>
    </row>
    <row r="49" spans="1:35" x14ac:dyDescent="0.25">
      <c r="A49" s="98" t="str">
        <f t="shared" si="0"/>
        <v>LLC_BI__Classification__cCreatedById</v>
      </c>
      <c r="B49" s="99">
        <f t="shared" si="1"/>
        <v>18</v>
      </c>
      <c r="C49" s="100">
        <v>3</v>
      </c>
      <c r="D49" s="15" t="s">
        <v>905</v>
      </c>
      <c r="E49" s="138" t="s">
        <v>945</v>
      </c>
      <c r="F49" s="136" t="s">
        <v>945</v>
      </c>
      <c r="G49" s="15" t="s">
        <v>69</v>
      </c>
      <c r="H49" s="103" t="s">
        <v>68</v>
      </c>
      <c r="I49" s="62" t="s">
        <v>906</v>
      </c>
      <c r="J49" s="109" t="s">
        <v>168</v>
      </c>
      <c r="K49" s="15" t="str">
        <f t="shared" si="3"/>
        <v>LLC_BI__Classification__c.CreatedById</v>
      </c>
      <c r="L49" s="110" t="s">
        <v>907</v>
      </c>
      <c r="M49" s="15" t="s">
        <v>908</v>
      </c>
      <c r="N49" s="111">
        <v>18</v>
      </c>
      <c r="O49" s="112"/>
      <c r="P49" s="99"/>
      <c r="Q49" s="99"/>
      <c r="R49" s="99"/>
      <c r="S49" s="113"/>
      <c r="T49" s="108" t="s">
        <v>903</v>
      </c>
      <c r="U49" s="113"/>
      <c r="V49" s="108" t="s">
        <v>904</v>
      </c>
      <c r="W49" s="114"/>
      <c r="X49" s="114"/>
      <c r="Y49" s="108" t="s">
        <v>904</v>
      </c>
      <c r="Z49" s="115"/>
      <c r="AA49" s="114"/>
      <c r="AB49" s="114"/>
      <c r="AC49" s="114"/>
      <c r="AD49" s="114"/>
      <c r="AE49" s="114"/>
      <c r="AF49" s="114"/>
      <c r="AG49" s="114"/>
      <c r="AH49" s="15"/>
      <c r="AI49" s="15"/>
    </row>
    <row r="50" spans="1:35" x14ac:dyDescent="0.25">
      <c r="A50" s="98" t="str">
        <f t="shared" si="0"/>
        <v>LLC_BI__Classification__cCreatedDate</v>
      </c>
      <c r="B50" s="99" t="str">
        <f t="shared" si="1"/>
        <v/>
      </c>
      <c r="C50" s="100">
        <v>4</v>
      </c>
      <c r="D50" s="15" t="s">
        <v>905</v>
      </c>
      <c r="E50" s="138" t="s">
        <v>945</v>
      </c>
      <c r="F50" s="138" t="s">
        <v>945</v>
      </c>
      <c r="G50" s="15" t="s">
        <v>69</v>
      </c>
      <c r="H50" s="103" t="s">
        <v>68</v>
      </c>
      <c r="I50" s="62" t="s">
        <v>165</v>
      </c>
      <c r="J50" s="109" t="s">
        <v>164</v>
      </c>
      <c r="K50" s="15" t="str">
        <f t="shared" si="3"/>
        <v>LLC_BI__Classification__c.CreatedDate</v>
      </c>
      <c r="L50" s="110" t="s">
        <v>909</v>
      </c>
      <c r="M50" s="15" t="s">
        <v>910</v>
      </c>
      <c r="N50" s="111"/>
      <c r="O50" s="112"/>
      <c r="P50" s="99"/>
      <c r="Q50" s="99"/>
      <c r="R50" s="99"/>
      <c r="S50" s="113"/>
      <c r="T50" s="108" t="s">
        <v>903</v>
      </c>
      <c r="U50" s="113"/>
      <c r="V50" s="108" t="s">
        <v>904</v>
      </c>
      <c r="W50" s="114"/>
      <c r="X50" s="114"/>
      <c r="Y50" s="108" t="s">
        <v>904</v>
      </c>
      <c r="Z50" s="115"/>
      <c r="AA50" s="114"/>
      <c r="AB50" s="114"/>
      <c r="AC50" s="114"/>
      <c r="AD50" s="114"/>
      <c r="AE50" s="114"/>
      <c r="AF50" s="114"/>
      <c r="AG50" s="114"/>
      <c r="AH50" s="15"/>
      <c r="AI50" s="15"/>
    </row>
    <row r="51" spans="1:35" x14ac:dyDescent="0.25">
      <c r="A51" s="98" t="str">
        <f t="shared" si="0"/>
        <v>LLC_BI__Classification__cCurrencyIsoCode</v>
      </c>
      <c r="B51" s="99" t="str">
        <f t="shared" si="1"/>
        <v>See picklist options for lengths</v>
      </c>
      <c r="C51" s="100">
        <v>5</v>
      </c>
      <c r="D51" s="116"/>
      <c r="E51" s="138" t="s">
        <v>945</v>
      </c>
      <c r="F51" s="139" t="s">
        <v>899</v>
      </c>
      <c r="G51" s="114" t="s">
        <v>69</v>
      </c>
      <c r="H51" s="103" t="s">
        <v>68</v>
      </c>
      <c r="I51" s="117" t="s">
        <v>911</v>
      </c>
      <c r="J51" s="118" t="s">
        <v>160</v>
      </c>
      <c r="K51" s="119" t="str">
        <f t="shared" si="3"/>
        <v>LLC_BI__Classification__c.CurrencyIsoCode</v>
      </c>
      <c r="L51" s="110" t="s">
        <v>912</v>
      </c>
      <c r="M51" s="15" t="s">
        <v>913</v>
      </c>
      <c r="N51" s="120" t="s">
        <v>914</v>
      </c>
      <c r="O51" s="121"/>
      <c r="P51" s="110"/>
      <c r="Q51" s="110"/>
      <c r="R51" s="110"/>
      <c r="S51" s="110"/>
      <c r="T51" s="108" t="s">
        <v>903</v>
      </c>
      <c r="U51" s="110"/>
      <c r="V51" s="108" t="s">
        <v>904</v>
      </c>
      <c r="W51" s="15"/>
      <c r="X51" s="15"/>
      <c r="Y51" s="108" t="s">
        <v>904</v>
      </c>
      <c r="Z51" s="109"/>
      <c r="AA51" s="15"/>
      <c r="AB51" s="15"/>
      <c r="AC51" s="15"/>
      <c r="AD51" s="15"/>
      <c r="AE51" s="15"/>
      <c r="AF51" s="15"/>
      <c r="AG51" s="15"/>
      <c r="AH51" s="15"/>
      <c r="AI51" s="15"/>
    </row>
    <row r="52" spans="1:35" x14ac:dyDescent="0.25">
      <c r="A52" s="98" t="str">
        <f t="shared" si="0"/>
        <v>LLC_BI__Classification__cId</v>
      </c>
      <c r="B52" s="99">
        <f t="shared" si="1"/>
        <v>18</v>
      </c>
      <c r="C52" s="100">
        <v>6</v>
      </c>
      <c r="D52" s="15" t="s">
        <v>905</v>
      </c>
      <c r="E52" s="138" t="s">
        <v>945</v>
      </c>
      <c r="F52" s="138" t="s">
        <v>945</v>
      </c>
      <c r="G52" s="15" t="s">
        <v>69</v>
      </c>
      <c r="H52" s="103" t="s">
        <v>68</v>
      </c>
      <c r="I52" s="62" t="s">
        <v>143</v>
      </c>
      <c r="J52" s="122" t="s">
        <v>143</v>
      </c>
      <c r="K52" s="119" t="str">
        <f t="shared" si="3"/>
        <v>LLC_BI__Classification__c.Id</v>
      </c>
      <c r="L52" s="127" t="s">
        <v>143</v>
      </c>
      <c r="M52" s="127" t="s">
        <v>143</v>
      </c>
      <c r="N52" s="115">
        <v>18</v>
      </c>
      <c r="O52" s="15"/>
      <c r="P52" s="123" t="s">
        <v>904</v>
      </c>
      <c r="Q52" s="123" t="s">
        <v>904</v>
      </c>
      <c r="R52" s="15" t="s">
        <v>915</v>
      </c>
      <c r="S52" s="108" t="s">
        <v>904</v>
      </c>
      <c r="T52" s="108" t="s">
        <v>903</v>
      </c>
      <c r="U52" s="15"/>
      <c r="V52" s="108" t="s">
        <v>904</v>
      </c>
      <c r="W52" s="15"/>
      <c r="X52" s="15"/>
      <c r="Y52" s="108" t="s">
        <v>904</v>
      </c>
      <c r="Z52" s="15"/>
      <c r="AA52" s="15"/>
      <c r="AB52" s="15"/>
      <c r="AC52" s="15"/>
      <c r="AD52" s="15"/>
      <c r="AE52" s="15"/>
      <c r="AF52" s="15"/>
      <c r="AG52" s="15"/>
      <c r="AH52" s="15"/>
      <c r="AI52" s="15"/>
    </row>
    <row r="53" spans="1:35" x14ac:dyDescent="0.25">
      <c r="A53" s="98" t="str">
        <f t="shared" si="0"/>
        <v>LLC_BI__Classification__cLastModifiedById</v>
      </c>
      <c r="B53" s="99">
        <f t="shared" si="1"/>
        <v>18</v>
      </c>
      <c r="C53" s="100">
        <v>7</v>
      </c>
      <c r="D53" s="15" t="s">
        <v>905</v>
      </c>
      <c r="E53" s="138" t="s">
        <v>945</v>
      </c>
      <c r="F53" s="138" t="s">
        <v>945</v>
      </c>
      <c r="G53" s="15" t="s">
        <v>69</v>
      </c>
      <c r="H53" s="103" t="s">
        <v>68</v>
      </c>
      <c r="I53" s="124" t="s">
        <v>916</v>
      </c>
      <c r="J53" s="125" t="s">
        <v>175</v>
      </c>
      <c r="K53" s="15" t="str">
        <f t="shared" si="3"/>
        <v>LLC_BI__Classification__c.LastModifiedById</v>
      </c>
      <c r="L53" s="15" t="s">
        <v>917</v>
      </c>
      <c r="M53" s="15" t="s">
        <v>908</v>
      </c>
      <c r="N53" s="126">
        <v>18</v>
      </c>
      <c r="O53" s="127"/>
      <c r="P53" s="127"/>
      <c r="Q53" s="127"/>
      <c r="R53" s="127"/>
      <c r="S53" s="114"/>
      <c r="T53" s="108" t="s">
        <v>903</v>
      </c>
      <c r="U53" s="114"/>
      <c r="V53" s="108" t="s">
        <v>904</v>
      </c>
      <c r="W53" s="114"/>
      <c r="X53" s="114"/>
      <c r="Y53" s="108" t="s">
        <v>904</v>
      </c>
      <c r="Z53" s="114"/>
      <c r="AA53" s="114"/>
      <c r="AB53" s="114"/>
      <c r="AC53" s="114"/>
      <c r="AD53" s="114"/>
      <c r="AE53" s="114"/>
      <c r="AF53" s="114"/>
      <c r="AG53" s="114"/>
      <c r="AH53" s="15"/>
      <c r="AI53" s="15"/>
    </row>
    <row r="54" spans="1:35" x14ac:dyDescent="0.25">
      <c r="A54" s="98" t="str">
        <f t="shared" si="0"/>
        <v>LLC_BI__Classification__cLastModifiedDate</v>
      </c>
      <c r="B54" s="99" t="str">
        <f t="shared" si="1"/>
        <v/>
      </c>
      <c r="C54" s="100">
        <v>8</v>
      </c>
      <c r="D54" s="15" t="s">
        <v>905</v>
      </c>
      <c r="E54" s="138" t="s">
        <v>945</v>
      </c>
      <c r="F54" s="136" t="s">
        <v>945</v>
      </c>
      <c r="G54" s="15" t="s">
        <v>69</v>
      </c>
      <c r="H54" s="103" t="s">
        <v>68</v>
      </c>
      <c r="I54" s="124" t="s">
        <v>173</v>
      </c>
      <c r="J54" s="125" t="s">
        <v>172</v>
      </c>
      <c r="K54" s="15" t="str">
        <f t="shared" si="3"/>
        <v>LLC_BI__Classification__c.LastModifiedDate</v>
      </c>
      <c r="L54" s="15" t="s">
        <v>918</v>
      </c>
      <c r="M54" s="15" t="s">
        <v>910</v>
      </c>
      <c r="N54" s="126"/>
      <c r="O54" s="127"/>
      <c r="P54" s="127"/>
      <c r="Q54" s="127"/>
      <c r="R54" s="127"/>
      <c r="S54" s="114"/>
      <c r="T54" s="108" t="s">
        <v>903</v>
      </c>
      <c r="U54" s="114"/>
      <c r="V54" s="108" t="s">
        <v>904</v>
      </c>
      <c r="W54" s="114"/>
      <c r="X54" s="114"/>
      <c r="Y54" s="108" t="s">
        <v>904</v>
      </c>
      <c r="Z54" s="114"/>
      <c r="AA54" s="114"/>
      <c r="AB54" s="114"/>
      <c r="AC54" s="114"/>
      <c r="AD54" s="114"/>
      <c r="AE54" s="114"/>
      <c r="AF54" s="114"/>
      <c r="AG54" s="114"/>
      <c r="AH54" s="15"/>
      <c r="AI54" s="15"/>
    </row>
    <row r="55" spans="1:35" x14ac:dyDescent="0.25">
      <c r="A55" s="98" t="str">
        <f t="shared" si="0"/>
        <v>LLC_BI__Classification__cLLC_BI__lookupKey__c</v>
      </c>
      <c r="B55" s="99">
        <f t="shared" si="1"/>
        <v>255</v>
      </c>
      <c r="C55" s="100">
        <v>9</v>
      </c>
      <c r="D55" s="15"/>
      <c r="E55" s="138" t="s">
        <v>945</v>
      </c>
      <c r="F55" s="101" t="s">
        <v>899</v>
      </c>
      <c r="G55" s="114" t="s">
        <v>69</v>
      </c>
      <c r="H55" s="103" t="s">
        <v>68</v>
      </c>
      <c r="I55" s="104" t="s">
        <v>193</v>
      </c>
      <c r="J55" s="161" t="s">
        <v>192</v>
      </c>
      <c r="K55" s="119" t="str">
        <f t="shared" si="3"/>
        <v>LLC_BI__Classification__c.LLC_BI__lookupKey__c</v>
      </c>
      <c r="L55" s="15" t="s">
        <v>958</v>
      </c>
      <c r="M55" s="15" t="s">
        <v>925</v>
      </c>
      <c r="N55" s="107">
        <v>255</v>
      </c>
      <c r="O55" s="15"/>
      <c r="P55" s="15"/>
      <c r="Q55" s="15"/>
      <c r="R55" s="15"/>
      <c r="S55" s="15"/>
      <c r="T55" s="108" t="s">
        <v>903</v>
      </c>
      <c r="U55" s="15"/>
      <c r="V55" s="108" t="s">
        <v>904</v>
      </c>
      <c r="W55" s="15"/>
      <c r="X55" s="15"/>
      <c r="Y55" s="108" t="s">
        <v>904</v>
      </c>
      <c r="Z55" s="15"/>
      <c r="AA55" s="15"/>
      <c r="AB55" s="15"/>
      <c r="AC55" s="15"/>
      <c r="AD55" s="15"/>
      <c r="AE55" s="15"/>
      <c r="AF55" s="15"/>
      <c r="AG55" s="15"/>
      <c r="AH55" s="15"/>
      <c r="AI55" s="15"/>
    </row>
    <row r="56" spans="1:35" x14ac:dyDescent="0.25">
      <c r="A56" s="98" t="str">
        <f t="shared" si="0"/>
        <v>LLC_BI__Classification__cOwnerId</v>
      </c>
      <c r="B56" s="99">
        <f t="shared" si="1"/>
        <v>18</v>
      </c>
      <c r="C56" s="100">
        <v>10</v>
      </c>
      <c r="D56" s="15"/>
      <c r="E56" s="138" t="s">
        <v>945</v>
      </c>
      <c r="F56" s="139" t="s">
        <v>899</v>
      </c>
      <c r="G56" s="114" t="s">
        <v>69</v>
      </c>
      <c r="H56" s="103" t="s">
        <v>68</v>
      </c>
      <c r="I56" s="104" t="s">
        <v>934</v>
      </c>
      <c r="J56" s="161" t="s">
        <v>148</v>
      </c>
      <c r="K56" s="119" t="str">
        <f t="shared" si="3"/>
        <v>LLC_BI__Classification__c.OwnerId</v>
      </c>
      <c r="L56" s="15" t="s">
        <v>961</v>
      </c>
      <c r="M56" s="15" t="s">
        <v>936</v>
      </c>
      <c r="N56" s="107">
        <v>18</v>
      </c>
      <c r="O56" s="15"/>
      <c r="P56" s="15"/>
      <c r="Q56" s="15"/>
      <c r="R56" s="15"/>
      <c r="S56" s="15"/>
      <c r="T56" s="108" t="s">
        <v>903</v>
      </c>
      <c r="U56" s="15"/>
      <c r="V56" s="108" t="s">
        <v>904</v>
      </c>
      <c r="W56" s="15"/>
      <c r="X56" s="15"/>
      <c r="Y56" s="108" t="s">
        <v>904</v>
      </c>
      <c r="Z56" s="15"/>
      <c r="AA56" s="15"/>
      <c r="AB56" s="15"/>
      <c r="AC56" s="15"/>
      <c r="AD56" s="15"/>
      <c r="AE56" s="15"/>
      <c r="AF56" s="15"/>
      <c r="AG56" s="15"/>
      <c r="AH56" s="15"/>
      <c r="AI56" s="15"/>
    </row>
    <row r="57" spans="1:35" x14ac:dyDescent="0.25">
      <c r="A57" s="98" t="str">
        <f t="shared" si="0"/>
        <v>LLC_BI__Spread_Statement_Type__cLLC_BI__Allow_Record_Filtering__c</v>
      </c>
      <c r="B57" s="99" t="str">
        <f t="shared" si="1"/>
        <v>Boolean (True/False)</v>
      </c>
      <c r="C57" s="162">
        <v>1</v>
      </c>
      <c r="D57" s="163"/>
      <c r="E57" s="136" t="s">
        <v>945</v>
      </c>
      <c r="F57" s="101" t="s">
        <v>899</v>
      </c>
      <c r="G57" s="164" t="s">
        <v>97</v>
      </c>
      <c r="H57" s="165" t="s">
        <v>96</v>
      </c>
      <c r="I57" s="166" t="s">
        <v>674</v>
      </c>
      <c r="J57" s="137" t="s">
        <v>673</v>
      </c>
      <c r="K57" s="167" t="str">
        <f t="shared" si="3"/>
        <v>LLC_BI__Spread_Statement_Type__c.LLC_BI__Allow_Record_Filtering__c</v>
      </c>
      <c r="L57" s="168" t="s">
        <v>967</v>
      </c>
      <c r="M57" s="137" t="s">
        <v>927</v>
      </c>
      <c r="N57" s="169" t="s">
        <v>928</v>
      </c>
      <c r="O57" s="164"/>
      <c r="P57" s="168"/>
      <c r="Q57" s="168"/>
      <c r="R57" s="168"/>
      <c r="S57" s="168"/>
      <c r="T57" s="108" t="s">
        <v>903</v>
      </c>
      <c r="U57" s="168"/>
      <c r="V57" s="170" t="s">
        <v>904</v>
      </c>
      <c r="W57" s="168"/>
      <c r="X57" s="168"/>
      <c r="Y57" s="108" t="s">
        <v>904</v>
      </c>
      <c r="Z57" s="168"/>
      <c r="AA57" s="168"/>
      <c r="AB57" s="168"/>
      <c r="AC57" s="168"/>
      <c r="AD57" s="168"/>
      <c r="AE57" s="168"/>
      <c r="AF57" s="171"/>
      <c r="AG57" s="168"/>
      <c r="AH57" s="15"/>
      <c r="AI57" s="15"/>
    </row>
    <row r="58" spans="1:35" x14ac:dyDescent="0.25">
      <c r="A58" s="98" t="str">
        <f t="shared" si="0"/>
        <v>LLC_BI__Spread_Statement_Type__cLLC_BI__Balance_Total__c</v>
      </c>
      <c r="B58" s="99" t="str">
        <f t="shared" si="1"/>
        <v>Boolean (True/False)</v>
      </c>
      <c r="C58" s="172">
        <v>2</v>
      </c>
      <c r="D58" s="163"/>
      <c r="E58" s="138" t="s">
        <v>945</v>
      </c>
      <c r="F58" s="139" t="s">
        <v>899</v>
      </c>
      <c r="G58" s="164" t="s">
        <v>97</v>
      </c>
      <c r="H58" s="165" t="s">
        <v>96</v>
      </c>
      <c r="I58" s="166" t="s">
        <v>678</v>
      </c>
      <c r="J58" s="137" t="s">
        <v>677</v>
      </c>
      <c r="K58" s="167" t="str">
        <f t="shared" si="3"/>
        <v>LLC_BI__Spread_Statement_Type__c.LLC_BI__Balance_Total__c</v>
      </c>
      <c r="L58" s="168" t="s">
        <v>968</v>
      </c>
      <c r="M58" s="137" t="s">
        <v>927</v>
      </c>
      <c r="N58" s="169" t="s">
        <v>928</v>
      </c>
      <c r="O58" s="164"/>
      <c r="P58" s="168"/>
      <c r="Q58" s="168"/>
      <c r="R58" s="168"/>
      <c r="S58" s="168"/>
      <c r="T58" s="108" t="s">
        <v>903</v>
      </c>
      <c r="U58" s="168"/>
      <c r="V58" s="170" t="s">
        <v>904</v>
      </c>
      <c r="W58" s="168"/>
      <c r="X58" s="168"/>
      <c r="Y58" s="108" t="s">
        <v>904</v>
      </c>
      <c r="Z58" s="168"/>
      <c r="AA58" s="168"/>
      <c r="AB58" s="168"/>
      <c r="AC58" s="168"/>
      <c r="AD58" s="168"/>
      <c r="AE58" s="168"/>
      <c r="AF58" s="171"/>
      <c r="AG58" s="168"/>
      <c r="AH58" s="15"/>
      <c r="AI58" s="15"/>
    </row>
    <row r="59" spans="1:35" ht="30" x14ac:dyDescent="0.25">
      <c r="A59" s="98" t="str">
        <f t="shared" si="0"/>
        <v>LLC_BI__Spread_Statement_Type__cLLC_BI__Bundle__c</v>
      </c>
      <c r="B59" s="99">
        <f t="shared" si="1"/>
        <v>18</v>
      </c>
      <c r="C59" s="172">
        <v>4</v>
      </c>
      <c r="D59" s="163" t="s">
        <v>905</v>
      </c>
      <c r="E59" s="138" t="s">
        <v>945</v>
      </c>
      <c r="F59" s="101" t="s">
        <v>899</v>
      </c>
      <c r="G59" s="164" t="s">
        <v>97</v>
      </c>
      <c r="H59" s="165" t="s">
        <v>96</v>
      </c>
      <c r="I59" s="166" t="s">
        <v>237</v>
      </c>
      <c r="J59" s="137" t="s">
        <v>236</v>
      </c>
      <c r="K59" s="167" t="str">
        <f t="shared" si="3"/>
        <v>LLC_BI__Spread_Statement_Type__c.LLC_BI__Bundle__c</v>
      </c>
      <c r="L59" s="168" t="s">
        <v>969</v>
      </c>
      <c r="M59" s="137" t="s">
        <v>902</v>
      </c>
      <c r="N59" s="183">
        <v>18</v>
      </c>
      <c r="O59" s="164"/>
      <c r="P59" s="168"/>
      <c r="Q59" s="168"/>
      <c r="R59" s="168"/>
      <c r="S59" s="168"/>
      <c r="T59" s="108" t="s">
        <v>903</v>
      </c>
      <c r="U59" s="168"/>
      <c r="V59" s="170" t="s">
        <v>904</v>
      </c>
      <c r="W59" s="168"/>
      <c r="X59" s="168"/>
      <c r="Y59" s="108" t="s">
        <v>904</v>
      </c>
      <c r="Z59" s="168"/>
      <c r="AA59" s="168"/>
      <c r="AB59" s="168"/>
      <c r="AC59" s="168"/>
      <c r="AD59" s="168"/>
      <c r="AE59" s="168"/>
      <c r="AF59" s="171"/>
      <c r="AG59" s="168"/>
      <c r="AH59" s="15"/>
      <c r="AI59" s="15"/>
    </row>
    <row r="60" spans="1:35" ht="30" x14ac:dyDescent="0.25">
      <c r="A60" s="98" t="str">
        <f t="shared" si="0"/>
        <v>LLC_BI__Spread_Statement_Type__cLLC_BI__Calc_Common_Sizing_Record__c</v>
      </c>
      <c r="B60" s="99">
        <f t="shared" si="1"/>
        <v>18</v>
      </c>
      <c r="C60" s="162">
        <v>5</v>
      </c>
      <c r="D60" s="163" t="s">
        <v>905</v>
      </c>
      <c r="E60" s="138" t="s">
        <v>945</v>
      </c>
      <c r="F60" s="139" t="s">
        <v>899</v>
      </c>
      <c r="G60" s="164" t="s">
        <v>97</v>
      </c>
      <c r="H60" s="165" t="s">
        <v>96</v>
      </c>
      <c r="I60" s="166" t="s">
        <v>775</v>
      </c>
      <c r="J60" s="137" t="s">
        <v>774</v>
      </c>
      <c r="K60" s="167" t="str">
        <f t="shared" si="3"/>
        <v>LLC_BI__Spread_Statement_Type__c.LLC_BI__Calc_Common_Sizing_Record__c</v>
      </c>
      <c r="L60" s="168" t="s">
        <v>970</v>
      </c>
      <c r="M60" s="137" t="s">
        <v>971</v>
      </c>
      <c r="N60" s="183">
        <v>18</v>
      </c>
      <c r="O60" s="164"/>
      <c r="P60" s="168"/>
      <c r="Q60" s="168"/>
      <c r="R60" s="168"/>
      <c r="S60" s="168"/>
      <c r="T60" s="108" t="s">
        <v>903</v>
      </c>
      <c r="U60" s="168"/>
      <c r="V60" s="170" t="s">
        <v>904</v>
      </c>
      <c r="W60" s="168"/>
      <c r="X60" s="168"/>
      <c r="Y60" s="108" t="s">
        <v>904</v>
      </c>
      <c r="Z60" s="168"/>
      <c r="AA60" s="168"/>
      <c r="AB60" s="168"/>
      <c r="AC60" s="168"/>
      <c r="AD60" s="168"/>
      <c r="AE60" s="168"/>
      <c r="AF60" s="171"/>
      <c r="AG60" s="168"/>
      <c r="AH60" s="15"/>
      <c r="AI60" s="15"/>
    </row>
    <row r="61" spans="1:35" ht="30" x14ac:dyDescent="0.25">
      <c r="A61" s="98" t="str">
        <f t="shared" si="0"/>
        <v>LLC_BI__Spread_Statement_Type__cLLC_BI__Calc_Common_Sizing_Total_Group__c</v>
      </c>
      <c r="B61" s="99">
        <f t="shared" si="1"/>
        <v>18</v>
      </c>
      <c r="C61" s="172">
        <v>6</v>
      </c>
      <c r="D61" s="163"/>
      <c r="E61" s="138" t="s">
        <v>945</v>
      </c>
      <c r="F61" s="139" t="s">
        <v>899</v>
      </c>
      <c r="G61" s="164" t="s">
        <v>97</v>
      </c>
      <c r="H61" s="165" t="s">
        <v>96</v>
      </c>
      <c r="I61" s="166" t="s">
        <v>778</v>
      </c>
      <c r="J61" s="137" t="s">
        <v>777</v>
      </c>
      <c r="K61" s="167" t="str">
        <f t="shared" si="3"/>
        <v>LLC_BI__Spread_Statement_Type__c.LLC_BI__Calc_Common_Sizing_Total_Group__c</v>
      </c>
      <c r="L61" s="168" t="s">
        <v>972</v>
      </c>
      <c r="M61" s="137" t="s">
        <v>973</v>
      </c>
      <c r="N61" s="183">
        <v>18</v>
      </c>
      <c r="O61" s="164"/>
      <c r="P61" s="168"/>
      <c r="Q61" s="168"/>
      <c r="R61" s="168"/>
      <c r="S61" s="168"/>
      <c r="T61" s="108" t="s">
        <v>903</v>
      </c>
      <c r="U61" s="168"/>
      <c r="V61" s="170" t="s">
        <v>904</v>
      </c>
      <c r="W61" s="168"/>
      <c r="X61" s="168"/>
      <c r="Y61" s="108" t="s">
        <v>904</v>
      </c>
      <c r="Z61" s="168"/>
      <c r="AA61" s="168"/>
      <c r="AB61" s="168"/>
      <c r="AC61" s="168"/>
      <c r="AD61" s="168"/>
      <c r="AE61" s="168"/>
      <c r="AF61" s="171"/>
      <c r="AG61" s="168"/>
      <c r="AH61" s="15"/>
      <c r="AI61" s="15"/>
    </row>
    <row r="62" spans="1:35" x14ac:dyDescent="0.25">
      <c r="A62" s="98" t="str">
        <f t="shared" si="0"/>
        <v>LLC_BI__Spread_Statement_Type__cCreatedById</v>
      </c>
      <c r="B62" s="99">
        <f t="shared" si="1"/>
        <v>18</v>
      </c>
      <c r="C62" s="162">
        <v>7</v>
      </c>
      <c r="D62" s="163" t="s">
        <v>905</v>
      </c>
      <c r="E62" s="138" t="s">
        <v>945</v>
      </c>
      <c r="F62" s="136" t="s">
        <v>945</v>
      </c>
      <c r="G62" s="164" t="s">
        <v>97</v>
      </c>
      <c r="H62" s="165" t="s">
        <v>96</v>
      </c>
      <c r="I62" s="184" t="s">
        <v>906</v>
      </c>
      <c r="J62" s="168" t="s">
        <v>168</v>
      </c>
      <c r="K62" s="168" t="str">
        <f t="shared" si="3"/>
        <v>LLC_BI__Spread_Statement_Type__c.CreatedById</v>
      </c>
      <c r="L62" s="168" t="s">
        <v>907</v>
      </c>
      <c r="M62" s="168" t="s">
        <v>908</v>
      </c>
      <c r="N62" s="185">
        <v>18</v>
      </c>
      <c r="O62" s="186"/>
      <c r="P62" s="187"/>
      <c r="Q62" s="187"/>
      <c r="R62" s="187"/>
      <c r="S62" s="188"/>
      <c r="T62" s="108" t="s">
        <v>903</v>
      </c>
      <c r="U62" s="188"/>
      <c r="V62" s="170" t="s">
        <v>904</v>
      </c>
      <c r="W62" s="188"/>
      <c r="X62" s="188"/>
      <c r="Y62" s="108" t="s">
        <v>904</v>
      </c>
      <c r="Z62" s="188"/>
      <c r="AA62" s="188"/>
      <c r="AB62" s="188"/>
      <c r="AC62" s="188"/>
      <c r="AD62" s="188"/>
      <c r="AE62" s="188"/>
      <c r="AF62" s="189"/>
      <c r="AG62" s="188"/>
      <c r="AH62" s="15"/>
      <c r="AI62" s="15"/>
    </row>
    <row r="63" spans="1:35" x14ac:dyDescent="0.25">
      <c r="A63" s="98" t="str">
        <f t="shared" si="0"/>
        <v>LLC_BI__Spread_Statement_Type__cCreatedDate</v>
      </c>
      <c r="B63" s="99" t="str">
        <f t="shared" si="1"/>
        <v/>
      </c>
      <c r="C63" s="172">
        <v>8</v>
      </c>
      <c r="D63" s="163" t="s">
        <v>905</v>
      </c>
      <c r="E63" s="138" t="s">
        <v>945</v>
      </c>
      <c r="F63" s="136" t="s">
        <v>945</v>
      </c>
      <c r="G63" s="164" t="s">
        <v>97</v>
      </c>
      <c r="H63" s="165" t="s">
        <v>96</v>
      </c>
      <c r="I63" s="184" t="s">
        <v>165</v>
      </c>
      <c r="J63" s="168" t="s">
        <v>164</v>
      </c>
      <c r="K63" s="168" t="str">
        <f t="shared" si="3"/>
        <v>LLC_BI__Spread_Statement_Type__c.CreatedDate</v>
      </c>
      <c r="L63" s="168" t="s">
        <v>909</v>
      </c>
      <c r="M63" s="168" t="s">
        <v>910</v>
      </c>
      <c r="N63" s="185"/>
      <c r="O63" s="186"/>
      <c r="P63" s="187"/>
      <c r="Q63" s="187"/>
      <c r="R63" s="187"/>
      <c r="S63" s="188"/>
      <c r="T63" s="108" t="s">
        <v>903</v>
      </c>
      <c r="U63" s="188"/>
      <c r="V63" s="170" t="s">
        <v>904</v>
      </c>
      <c r="W63" s="188"/>
      <c r="X63" s="188"/>
      <c r="Y63" s="108" t="s">
        <v>904</v>
      </c>
      <c r="Z63" s="188"/>
      <c r="AA63" s="188"/>
      <c r="AB63" s="188"/>
      <c r="AC63" s="188"/>
      <c r="AD63" s="188"/>
      <c r="AE63" s="188"/>
      <c r="AF63" s="189"/>
      <c r="AG63" s="188"/>
      <c r="AH63" s="15"/>
      <c r="AI63" s="15"/>
    </row>
    <row r="64" spans="1:35" x14ac:dyDescent="0.25">
      <c r="A64" s="98" t="str">
        <f t="shared" si="0"/>
        <v>LLC_BI__Spread_Statement_Type__cCurrencyIsoCode</v>
      </c>
      <c r="B64" s="99" t="str">
        <f t="shared" si="1"/>
        <v>See picklist options for lengths</v>
      </c>
      <c r="C64" s="162">
        <v>9</v>
      </c>
      <c r="D64" s="163"/>
      <c r="E64" s="138" t="s">
        <v>945</v>
      </c>
      <c r="F64" s="101" t="s">
        <v>899</v>
      </c>
      <c r="G64" s="164" t="s">
        <v>97</v>
      </c>
      <c r="H64" s="165" t="s">
        <v>96</v>
      </c>
      <c r="I64" s="166" t="s">
        <v>911</v>
      </c>
      <c r="J64" s="137" t="s">
        <v>160</v>
      </c>
      <c r="K64" s="167" t="str">
        <f t="shared" si="3"/>
        <v>LLC_BI__Spread_Statement_Type__c.CurrencyIsoCode</v>
      </c>
      <c r="L64" s="168" t="s">
        <v>912</v>
      </c>
      <c r="M64" s="137" t="s">
        <v>913</v>
      </c>
      <c r="N64" s="190" t="s">
        <v>914</v>
      </c>
      <c r="O64" s="164"/>
      <c r="P64" s="168"/>
      <c r="Q64" s="168"/>
      <c r="R64" s="168"/>
      <c r="S64" s="168"/>
      <c r="T64" s="108" t="s">
        <v>903</v>
      </c>
      <c r="U64" s="168"/>
      <c r="V64" s="170" t="s">
        <v>904</v>
      </c>
      <c r="W64" s="168"/>
      <c r="X64" s="168"/>
      <c r="Y64" s="108" t="s">
        <v>904</v>
      </c>
      <c r="Z64" s="168"/>
      <c r="AA64" s="168"/>
      <c r="AB64" s="168"/>
      <c r="AC64" s="168"/>
      <c r="AD64" s="168"/>
      <c r="AE64" s="168"/>
      <c r="AF64" s="171"/>
      <c r="AG64" s="168"/>
      <c r="AH64" s="15"/>
      <c r="AI64" s="15"/>
    </row>
    <row r="65" spans="1:38" x14ac:dyDescent="0.25">
      <c r="A65" s="98" t="str">
        <f t="shared" si="0"/>
        <v>LLC_BI__Spread_Statement_Type__cLLC_BI__Description__c</v>
      </c>
      <c r="B65" s="99">
        <f t="shared" si="1"/>
        <v>255</v>
      </c>
      <c r="C65" s="172">
        <v>10</v>
      </c>
      <c r="D65" s="163"/>
      <c r="E65" s="138" t="s">
        <v>945</v>
      </c>
      <c r="F65" s="101" t="s">
        <v>899</v>
      </c>
      <c r="G65" s="164" t="s">
        <v>97</v>
      </c>
      <c r="H65" s="165" t="s">
        <v>96</v>
      </c>
      <c r="I65" s="166" t="s">
        <v>1</v>
      </c>
      <c r="J65" s="137" t="s">
        <v>294</v>
      </c>
      <c r="K65" s="167" t="str">
        <f t="shared" si="3"/>
        <v>LLC_BI__Spread_Statement_Type__c.LLC_BI__Description__c</v>
      </c>
      <c r="L65" s="168" t="s">
        <v>974</v>
      </c>
      <c r="M65" s="137" t="s">
        <v>949</v>
      </c>
      <c r="N65" s="183">
        <v>255</v>
      </c>
      <c r="O65" s="164"/>
      <c r="P65" s="168"/>
      <c r="Q65" s="168"/>
      <c r="R65" s="168"/>
      <c r="S65" s="168"/>
      <c r="T65" s="108" t="s">
        <v>903</v>
      </c>
      <c r="U65" s="168"/>
      <c r="V65" s="170" t="s">
        <v>904</v>
      </c>
      <c r="W65" s="168"/>
      <c r="X65" s="168"/>
      <c r="Y65" s="108" t="s">
        <v>904</v>
      </c>
      <c r="Z65" s="168"/>
      <c r="AA65" s="168"/>
      <c r="AB65" s="168"/>
      <c r="AC65" s="168"/>
      <c r="AD65" s="168"/>
      <c r="AE65" s="168"/>
      <c r="AF65" s="171"/>
      <c r="AG65" s="168"/>
      <c r="AH65" s="15"/>
      <c r="AI65" s="15"/>
    </row>
    <row r="66" spans="1:38" x14ac:dyDescent="0.25">
      <c r="A66" s="98" t="str">
        <f t="shared" ref="A66:A129" si="4">H66&amp;J66</f>
        <v>LLC_BI__Spread_Statement_Type__cLLC_BI__Display_Common_Sizing__c</v>
      </c>
      <c r="B66" s="99" t="str">
        <f t="shared" ref="B66:B129" si="5">IF(N66&lt;&gt;"",  IF(O66&lt;&gt;"", N66&amp;", "&amp;O66,N66),"")</f>
        <v>Boolean (True/False)</v>
      </c>
      <c r="C66" s="162">
        <v>11</v>
      </c>
      <c r="D66" s="163"/>
      <c r="E66" s="138" t="s">
        <v>945</v>
      </c>
      <c r="F66" s="139" t="s">
        <v>899</v>
      </c>
      <c r="G66" s="164" t="s">
        <v>97</v>
      </c>
      <c r="H66" s="165" t="s">
        <v>96</v>
      </c>
      <c r="I66" s="166" t="s">
        <v>784</v>
      </c>
      <c r="J66" s="137" t="s">
        <v>783</v>
      </c>
      <c r="K66" s="167" t="str">
        <f t="shared" si="3"/>
        <v>LLC_BI__Spread_Statement_Type__c.LLC_BI__Display_Common_Sizing__c</v>
      </c>
      <c r="L66" s="168" t="s">
        <v>975</v>
      </c>
      <c r="M66" s="137" t="s">
        <v>927</v>
      </c>
      <c r="N66" s="169" t="s">
        <v>928</v>
      </c>
      <c r="O66" s="164"/>
      <c r="P66" s="168"/>
      <c r="Q66" s="168"/>
      <c r="R66" s="168"/>
      <c r="S66" s="168"/>
      <c r="T66" s="108" t="s">
        <v>903</v>
      </c>
      <c r="U66" s="168"/>
      <c r="V66" s="170" t="s">
        <v>904</v>
      </c>
      <c r="W66" s="168"/>
      <c r="X66" s="168"/>
      <c r="Y66" s="108" t="s">
        <v>904</v>
      </c>
      <c r="Z66" s="168"/>
      <c r="AA66" s="168"/>
      <c r="AB66" s="168"/>
      <c r="AC66" s="168"/>
      <c r="AD66" s="168"/>
      <c r="AE66" s="168"/>
      <c r="AF66" s="171"/>
      <c r="AG66" s="168"/>
      <c r="AH66" s="15"/>
      <c r="AI66" s="15"/>
    </row>
    <row r="67" spans="1:38" x14ac:dyDescent="0.25">
      <c r="A67" s="98" t="str">
        <f t="shared" si="4"/>
        <v>LLC_BI__Spread_Statement_Type__cLLC_BI__Display_Projection_Drivers__c</v>
      </c>
      <c r="B67" s="99" t="str">
        <f t="shared" si="5"/>
        <v>Boolean (True/False)</v>
      </c>
      <c r="C67" s="172">
        <v>12</v>
      </c>
      <c r="D67" s="163"/>
      <c r="E67" s="138" t="s">
        <v>945</v>
      </c>
      <c r="F67" s="139" t="s">
        <v>899</v>
      </c>
      <c r="G67" s="164" t="s">
        <v>97</v>
      </c>
      <c r="H67" s="165" t="s">
        <v>96</v>
      </c>
      <c r="I67" s="166" t="s">
        <v>799</v>
      </c>
      <c r="J67" s="137" t="s">
        <v>798</v>
      </c>
      <c r="K67" s="167" t="str">
        <f t="shared" si="3"/>
        <v>LLC_BI__Spread_Statement_Type__c.LLC_BI__Display_Projection_Drivers__c</v>
      </c>
      <c r="L67" s="168" t="s">
        <v>976</v>
      </c>
      <c r="M67" s="137" t="s">
        <v>927</v>
      </c>
      <c r="N67" s="169" t="s">
        <v>928</v>
      </c>
      <c r="O67" s="164"/>
      <c r="P67" s="168"/>
      <c r="Q67" s="168"/>
      <c r="R67" s="168"/>
      <c r="S67" s="168"/>
      <c r="T67" s="108" t="s">
        <v>903</v>
      </c>
      <c r="U67" s="168"/>
      <c r="V67" s="170" t="s">
        <v>904</v>
      </c>
      <c r="W67" s="168"/>
      <c r="X67" s="168"/>
      <c r="Y67" s="108" t="s">
        <v>904</v>
      </c>
      <c r="Z67" s="168"/>
      <c r="AA67" s="168"/>
      <c r="AB67" s="168"/>
      <c r="AC67" s="168"/>
      <c r="AD67" s="168"/>
      <c r="AE67" s="168"/>
      <c r="AF67" s="171"/>
      <c r="AG67" s="168"/>
      <c r="AH67" s="15"/>
      <c r="AI67" s="15"/>
    </row>
    <row r="68" spans="1:38" x14ac:dyDescent="0.25">
      <c r="A68" s="98" t="str">
        <f t="shared" si="4"/>
        <v>LLC_BI__Spread_Statement_Type__cLLC_BI__Display_Trend__c</v>
      </c>
      <c r="B68" s="99" t="str">
        <f t="shared" si="5"/>
        <v>Boolean (True/False)</v>
      </c>
      <c r="C68" s="162">
        <v>13</v>
      </c>
      <c r="D68" s="163"/>
      <c r="E68" s="138" t="s">
        <v>945</v>
      </c>
      <c r="F68" s="139" t="s">
        <v>899</v>
      </c>
      <c r="G68" s="164" t="s">
        <v>97</v>
      </c>
      <c r="H68" s="165" t="s">
        <v>96</v>
      </c>
      <c r="I68" s="166" t="s">
        <v>791</v>
      </c>
      <c r="J68" s="137" t="s">
        <v>790</v>
      </c>
      <c r="K68" s="167" t="str">
        <f t="shared" si="3"/>
        <v>LLC_BI__Spread_Statement_Type__c.LLC_BI__Display_Trend__c</v>
      </c>
      <c r="L68" s="168" t="s">
        <v>977</v>
      </c>
      <c r="M68" s="137" t="s">
        <v>927</v>
      </c>
      <c r="N68" s="169" t="s">
        <v>928</v>
      </c>
      <c r="O68" s="164"/>
      <c r="P68" s="168"/>
      <c r="Q68" s="168"/>
      <c r="R68" s="168"/>
      <c r="S68" s="168"/>
      <c r="T68" s="108" t="s">
        <v>903</v>
      </c>
      <c r="U68" s="168"/>
      <c r="V68" s="170" t="s">
        <v>904</v>
      </c>
      <c r="W68" s="168"/>
      <c r="X68" s="168"/>
      <c r="Y68" s="108" t="s">
        <v>904</v>
      </c>
      <c r="Z68" s="168"/>
      <c r="AA68" s="168"/>
      <c r="AB68" s="168"/>
      <c r="AC68" s="168"/>
      <c r="AD68" s="168"/>
      <c r="AE68" s="168"/>
      <c r="AF68" s="171"/>
      <c r="AG68" s="168"/>
      <c r="AH68" s="15"/>
      <c r="AI68" s="15"/>
    </row>
    <row r="69" spans="1:38" x14ac:dyDescent="0.25">
      <c r="A69" s="98" t="str">
        <f t="shared" si="4"/>
        <v>LLC_BI__Spread_Statement_Type__cLLC_BI__Entity_Type__c</v>
      </c>
      <c r="B69" s="99" t="str">
        <f t="shared" si="5"/>
        <v>See picklist options for lengths</v>
      </c>
      <c r="C69" s="172">
        <v>16</v>
      </c>
      <c r="D69" s="163"/>
      <c r="E69" s="138" t="s">
        <v>945</v>
      </c>
      <c r="F69" s="139" t="s">
        <v>899</v>
      </c>
      <c r="G69" s="164" t="s">
        <v>97</v>
      </c>
      <c r="H69" s="165" t="s">
        <v>96</v>
      </c>
      <c r="I69" s="166" t="s">
        <v>695</v>
      </c>
      <c r="J69" s="137" t="s">
        <v>694</v>
      </c>
      <c r="K69" s="167" t="str">
        <f t="shared" si="3"/>
        <v>LLC_BI__Spread_Statement_Type__c.LLC_BI__Entity_Type__c</v>
      </c>
      <c r="L69" s="168" t="s">
        <v>979</v>
      </c>
      <c r="M69" s="137" t="s">
        <v>913</v>
      </c>
      <c r="N69" s="190" t="s">
        <v>914</v>
      </c>
      <c r="O69" s="164"/>
      <c r="P69" s="168"/>
      <c r="Q69" s="168"/>
      <c r="R69" s="168"/>
      <c r="S69" s="168"/>
      <c r="T69" s="108" t="s">
        <v>903</v>
      </c>
      <c r="U69" s="168"/>
      <c r="V69" s="170" t="s">
        <v>904</v>
      </c>
      <c r="W69" s="168"/>
      <c r="X69" s="168"/>
      <c r="Y69" s="108" t="s">
        <v>904</v>
      </c>
      <c r="Z69" s="168"/>
      <c r="AA69" s="168"/>
      <c r="AB69" s="168"/>
      <c r="AC69" s="168"/>
      <c r="AD69" s="168"/>
      <c r="AE69" s="168"/>
      <c r="AF69" s="171"/>
      <c r="AG69" s="168"/>
      <c r="AH69" s="15"/>
    </row>
    <row r="70" spans="1:38" x14ac:dyDescent="0.25">
      <c r="A70" s="98" t="str">
        <f t="shared" si="4"/>
        <v>LLC_BI__Spread_Statement_Type__cLLC_BI__Group_Columns__c</v>
      </c>
      <c r="B70" s="99" t="str">
        <f t="shared" si="5"/>
        <v>Boolean (True/False)</v>
      </c>
      <c r="C70" s="162">
        <v>17</v>
      </c>
      <c r="D70" s="163"/>
      <c r="E70" s="136" t="s">
        <v>945</v>
      </c>
      <c r="F70" s="139" t="s">
        <v>899</v>
      </c>
      <c r="G70" s="164" t="s">
        <v>97</v>
      </c>
      <c r="H70" s="165" t="s">
        <v>96</v>
      </c>
      <c r="I70" s="166" t="s">
        <v>698</v>
      </c>
      <c r="J70" s="137" t="s">
        <v>697</v>
      </c>
      <c r="K70" s="167" t="str">
        <f t="shared" si="3"/>
        <v>LLC_BI__Spread_Statement_Type__c.LLC_BI__Group_Columns__c</v>
      </c>
      <c r="L70" s="168" t="s">
        <v>980</v>
      </c>
      <c r="M70" s="137" t="s">
        <v>927</v>
      </c>
      <c r="N70" s="169" t="s">
        <v>928</v>
      </c>
      <c r="O70" s="164"/>
      <c r="P70" s="168"/>
      <c r="Q70" s="168"/>
      <c r="R70" s="168"/>
      <c r="S70" s="168"/>
      <c r="T70" s="108" t="s">
        <v>903</v>
      </c>
      <c r="U70" s="168"/>
      <c r="V70" s="170" t="s">
        <v>904</v>
      </c>
      <c r="W70" s="168"/>
      <c r="X70" s="168"/>
      <c r="Y70" s="108" t="s">
        <v>904</v>
      </c>
      <c r="Z70" s="168"/>
      <c r="AA70" s="168"/>
      <c r="AB70" s="168"/>
      <c r="AC70" s="168"/>
      <c r="AD70" s="168"/>
      <c r="AE70" s="168"/>
      <c r="AF70" s="171"/>
      <c r="AG70" s="168"/>
      <c r="AH70" s="15"/>
    </row>
    <row r="71" spans="1:38" x14ac:dyDescent="0.25">
      <c r="A71" s="98" t="str">
        <f t="shared" si="4"/>
        <v>LLC_BI__Spread_Statement_Type__cId</v>
      </c>
      <c r="B71" s="99">
        <f t="shared" si="5"/>
        <v>18</v>
      </c>
      <c r="C71" s="192">
        <v>18</v>
      </c>
      <c r="D71" s="163" t="s">
        <v>905</v>
      </c>
      <c r="E71" s="138" t="s">
        <v>945</v>
      </c>
      <c r="F71" s="136" t="s">
        <v>945</v>
      </c>
      <c r="G71" s="193" t="s">
        <v>97</v>
      </c>
      <c r="H71" s="165" t="s">
        <v>96</v>
      </c>
      <c r="I71" s="184" t="s">
        <v>143</v>
      </c>
      <c r="J71" s="165" t="s">
        <v>143</v>
      </c>
      <c r="K71" s="167" t="str">
        <f t="shared" si="3"/>
        <v>LLC_BI__Spread_Statement_Type__c.Id</v>
      </c>
      <c r="L71" s="187" t="s">
        <v>143</v>
      </c>
      <c r="M71" s="187" t="s">
        <v>143</v>
      </c>
      <c r="N71" s="185">
        <v>18</v>
      </c>
      <c r="O71" s="186"/>
      <c r="P71" s="187" t="s">
        <v>981</v>
      </c>
      <c r="Q71" s="187" t="s">
        <v>981</v>
      </c>
      <c r="R71" s="187" t="s">
        <v>915</v>
      </c>
      <c r="S71" s="168" t="s">
        <v>981</v>
      </c>
      <c r="T71" s="108" t="s">
        <v>903</v>
      </c>
      <c r="U71" s="168"/>
      <c r="V71" s="170" t="s">
        <v>904</v>
      </c>
      <c r="W71" s="168"/>
      <c r="X71" s="168"/>
      <c r="Y71" s="108" t="s">
        <v>904</v>
      </c>
      <c r="Z71" s="168"/>
      <c r="AA71" s="168"/>
      <c r="AB71" s="168"/>
      <c r="AC71" s="168"/>
      <c r="AD71" s="168"/>
      <c r="AE71" s="168"/>
      <c r="AF71" s="171"/>
      <c r="AG71" s="168"/>
      <c r="AH71" s="15"/>
    </row>
    <row r="72" spans="1:38" x14ac:dyDescent="0.25">
      <c r="A72" s="98" t="str">
        <f t="shared" si="4"/>
        <v>LLC_BI__Spread_Statement_Type__cLLC_BI__Is_Multi_Currency__c</v>
      </c>
      <c r="B72" s="99" t="str">
        <f t="shared" si="5"/>
        <v>Boolean (True/False)</v>
      </c>
      <c r="C72" s="196">
        <v>23</v>
      </c>
      <c r="D72" s="163"/>
      <c r="E72" s="138" t="s">
        <v>945</v>
      </c>
      <c r="F72" s="139" t="s">
        <v>899</v>
      </c>
      <c r="G72" s="197" t="s">
        <v>97</v>
      </c>
      <c r="H72" s="165" t="s">
        <v>96</v>
      </c>
      <c r="I72" s="166" t="s">
        <v>805</v>
      </c>
      <c r="J72" s="137" t="s">
        <v>804</v>
      </c>
      <c r="K72" s="167" t="str">
        <f t="shared" si="3"/>
        <v>LLC_BI__Spread_Statement_Type__c.LLC_BI__Is_Multi_Currency__c</v>
      </c>
      <c r="L72" s="168" t="s">
        <v>983</v>
      </c>
      <c r="M72" s="137" t="s">
        <v>927</v>
      </c>
      <c r="N72" s="169" t="s">
        <v>928</v>
      </c>
      <c r="O72" s="164"/>
      <c r="P72" s="168"/>
      <c r="Q72" s="168"/>
      <c r="R72" s="168"/>
      <c r="S72" s="168"/>
      <c r="T72" s="108" t="s">
        <v>903</v>
      </c>
      <c r="U72" s="168"/>
      <c r="V72" s="170" t="s">
        <v>904</v>
      </c>
      <c r="W72" s="168"/>
      <c r="X72" s="168"/>
      <c r="Y72" s="108" t="s">
        <v>904</v>
      </c>
      <c r="Z72" s="168"/>
      <c r="AA72" s="168"/>
      <c r="AB72" s="168"/>
      <c r="AC72" s="168"/>
      <c r="AD72" s="168"/>
      <c r="AE72" s="168"/>
      <c r="AF72" s="171"/>
      <c r="AG72" s="168"/>
      <c r="AH72" s="15"/>
      <c r="AI72" s="15"/>
      <c r="AJ72" s="62"/>
      <c r="AK72" s="15"/>
    </row>
    <row r="73" spans="1:38" ht="30" x14ac:dyDescent="0.25">
      <c r="A73" s="98" t="str">
        <f t="shared" si="4"/>
        <v>LLC_BI__Spread_Statement_Type__cLLC_BI__Is_Personal_Financial_Statement__c</v>
      </c>
      <c r="B73" s="99" t="str">
        <f t="shared" si="5"/>
        <v>18, 0</v>
      </c>
      <c r="C73" s="172">
        <v>24</v>
      </c>
      <c r="D73" s="163" t="s">
        <v>944</v>
      </c>
      <c r="E73" s="138" t="s">
        <v>945</v>
      </c>
      <c r="F73" s="139" t="s">
        <v>899</v>
      </c>
      <c r="G73" s="164" t="s">
        <v>97</v>
      </c>
      <c r="H73" s="165" t="s">
        <v>96</v>
      </c>
      <c r="I73" s="166" t="s">
        <v>722</v>
      </c>
      <c r="J73" s="137" t="s">
        <v>721</v>
      </c>
      <c r="K73" s="167" t="str">
        <f t="shared" si="3"/>
        <v>LLC_BI__Spread_Statement_Type__c.LLC_BI__Is_Personal_Financial_Statement__c</v>
      </c>
      <c r="L73" s="168" t="s">
        <v>984</v>
      </c>
      <c r="M73" s="137" t="s">
        <v>978</v>
      </c>
      <c r="N73" s="183">
        <v>18</v>
      </c>
      <c r="O73" s="164">
        <v>0</v>
      </c>
      <c r="P73" s="168"/>
      <c r="Q73" s="168"/>
      <c r="R73" s="168"/>
      <c r="S73" s="168"/>
      <c r="T73" s="108" t="s">
        <v>903</v>
      </c>
      <c r="U73" s="168"/>
      <c r="V73" s="170" t="s">
        <v>904</v>
      </c>
      <c r="W73" s="168"/>
      <c r="X73" s="168"/>
      <c r="Y73" s="108" t="s">
        <v>904</v>
      </c>
      <c r="Z73" s="168"/>
      <c r="AA73" s="168"/>
      <c r="AB73" s="168"/>
      <c r="AC73" s="168"/>
      <c r="AD73" s="168"/>
      <c r="AE73" s="168"/>
      <c r="AF73" s="171"/>
      <c r="AG73" s="168"/>
      <c r="AH73" s="15"/>
      <c r="AI73" s="15"/>
      <c r="AJ73" s="15"/>
      <c r="AK73" s="15"/>
    </row>
    <row r="74" spans="1:38" x14ac:dyDescent="0.25">
      <c r="A74" s="98" t="str">
        <f t="shared" si="4"/>
        <v>LLC_BI__Spread_Statement_Type__cLLC_BI__Is_Template__c</v>
      </c>
      <c r="B74" s="99" t="str">
        <f t="shared" si="5"/>
        <v>Boolean (True/False)</v>
      </c>
      <c r="C74" s="172">
        <v>26</v>
      </c>
      <c r="D74" s="163"/>
      <c r="E74" s="138" t="s">
        <v>945</v>
      </c>
      <c r="F74" s="139" t="s">
        <v>899</v>
      </c>
      <c r="G74" s="164" t="s">
        <v>97</v>
      </c>
      <c r="H74" s="165" t="s">
        <v>96</v>
      </c>
      <c r="I74" s="166" t="s">
        <v>246</v>
      </c>
      <c r="J74" s="137" t="s">
        <v>245</v>
      </c>
      <c r="K74" s="167" t="str">
        <f t="shared" si="3"/>
        <v>LLC_BI__Spread_Statement_Type__c.LLC_BI__Is_Template__c</v>
      </c>
      <c r="L74" s="168" t="s">
        <v>985</v>
      </c>
      <c r="M74" s="137" t="s">
        <v>927</v>
      </c>
      <c r="N74" s="169" t="s">
        <v>928</v>
      </c>
      <c r="O74" s="164"/>
      <c r="P74" s="168"/>
      <c r="Q74" s="168"/>
      <c r="R74" s="168"/>
      <c r="S74" s="168"/>
      <c r="T74" s="108" t="s">
        <v>903</v>
      </c>
      <c r="U74" s="168"/>
      <c r="V74" s="170" t="s">
        <v>904</v>
      </c>
      <c r="W74" s="168"/>
      <c r="X74" s="168"/>
      <c r="Y74" s="108" t="s">
        <v>904</v>
      </c>
      <c r="Z74" s="168"/>
      <c r="AA74" s="168"/>
      <c r="AB74" s="168"/>
      <c r="AC74" s="168"/>
      <c r="AD74" s="168"/>
      <c r="AE74" s="168"/>
      <c r="AF74" s="171"/>
      <c r="AG74" s="168"/>
      <c r="AH74" s="15"/>
      <c r="AI74" s="15"/>
      <c r="AJ74" s="15"/>
      <c r="AK74" s="15"/>
    </row>
    <row r="75" spans="1:38" x14ac:dyDescent="0.25">
      <c r="A75" s="98" t="str">
        <f t="shared" si="4"/>
        <v>LLC_BI__Spread_Statement_Type__cLastModifiedById</v>
      </c>
      <c r="B75" s="99">
        <f t="shared" si="5"/>
        <v>18</v>
      </c>
      <c r="C75" s="172">
        <v>29</v>
      </c>
      <c r="D75" s="163" t="s">
        <v>905</v>
      </c>
      <c r="E75" s="138" t="s">
        <v>945</v>
      </c>
      <c r="F75" s="136" t="s">
        <v>945</v>
      </c>
      <c r="G75" s="164" t="s">
        <v>97</v>
      </c>
      <c r="H75" s="165" t="s">
        <v>96</v>
      </c>
      <c r="I75" s="184" t="s">
        <v>916</v>
      </c>
      <c r="J75" s="168" t="s">
        <v>175</v>
      </c>
      <c r="K75" s="168" t="str">
        <f t="shared" si="3"/>
        <v>LLC_BI__Spread_Statement_Type__c.LastModifiedById</v>
      </c>
      <c r="L75" s="168" t="s">
        <v>917</v>
      </c>
      <c r="M75" s="168" t="s">
        <v>908</v>
      </c>
      <c r="N75" s="185">
        <v>18</v>
      </c>
      <c r="O75" s="186"/>
      <c r="P75" s="187"/>
      <c r="Q75" s="187"/>
      <c r="R75" s="187"/>
      <c r="S75" s="188"/>
      <c r="T75" s="108" t="s">
        <v>903</v>
      </c>
      <c r="U75" s="188"/>
      <c r="V75" s="170" t="s">
        <v>904</v>
      </c>
      <c r="W75" s="188"/>
      <c r="X75" s="188"/>
      <c r="Y75" s="108" t="s">
        <v>904</v>
      </c>
      <c r="Z75" s="188"/>
      <c r="AA75" s="188"/>
      <c r="AB75" s="188"/>
      <c r="AC75" s="188"/>
      <c r="AD75" s="188"/>
      <c r="AE75" s="188"/>
      <c r="AF75" s="189"/>
      <c r="AG75" s="188"/>
      <c r="AH75" s="15"/>
      <c r="AI75" s="15"/>
      <c r="AJ75" s="15"/>
      <c r="AK75" s="15"/>
    </row>
    <row r="76" spans="1:38" x14ac:dyDescent="0.25">
      <c r="A76" s="98" t="str">
        <f t="shared" si="4"/>
        <v>LLC_BI__Spread_Statement_Type__cLastModifiedDate</v>
      </c>
      <c r="B76" s="99" t="str">
        <f t="shared" si="5"/>
        <v/>
      </c>
      <c r="C76" s="162">
        <v>30</v>
      </c>
      <c r="D76" s="163" t="s">
        <v>905</v>
      </c>
      <c r="E76" s="138" t="s">
        <v>945</v>
      </c>
      <c r="F76" s="136" t="s">
        <v>945</v>
      </c>
      <c r="G76" s="164" t="s">
        <v>97</v>
      </c>
      <c r="H76" s="165" t="s">
        <v>96</v>
      </c>
      <c r="I76" s="184" t="s">
        <v>173</v>
      </c>
      <c r="J76" s="168" t="s">
        <v>172</v>
      </c>
      <c r="K76" s="168" t="str">
        <f t="shared" si="3"/>
        <v>LLC_BI__Spread_Statement_Type__c.LastModifiedDate</v>
      </c>
      <c r="L76" s="168" t="s">
        <v>918</v>
      </c>
      <c r="M76" s="168" t="s">
        <v>910</v>
      </c>
      <c r="N76" s="185"/>
      <c r="O76" s="186"/>
      <c r="P76" s="187"/>
      <c r="Q76" s="187"/>
      <c r="R76" s="187"/>
      <c r="S76" s="188"/>
      <c r="T76" s="108" t="s">
        <v>903</v>
      </c>
      <c r="U76" s="188"/>
      <c r="V76" s="170" t="s">
        <v>904</v>
      </c>
      <c r="W76" s="188"/>
      <c r="X76" s="188"/>
      <c r="Y76" s="108" t="s">
        <v>904</v>
      </c>
      <c r="Z76" s="188"/>
      <c r="AA76" s="188"/>
      <c r="AB76" s="188"/>
      <c r="AC76" s="188"/>
      <c r="AD76" s="188"/>
      <c r="AE76" s="188"/>
      <c r="AF76" s="189"/>
      <c r="AG76" s="188"/>
      <c r="AH76" s="15"/>
      <c r="AI76" s="15"/>
      <c r="AJ76" s="15"/>
      <c r="AK76" s="15"/>
    </row>
    <row r="77" spans="1:38" ht="45" x14ac:dyDescent="0.25">
      <c r="A77" s="98" t="str">
        <f t="shared" si="4"/>
        <v>LLC_BI__Spread_Statement_Type__cLLC_BI__lookupKey__c</v>
      </c>
      <c r="B77" s="99">
        <f t="shared" si="5"/>
        <v>255</v>
      </c>
      <c r="C77" s="172">
        <v>31</v>
      </c>
      <c r="D77" s="163"/>
      <c r="E77" s="138" t="s">
        <v>945</v>
      </c>
      <c r="F77" s="101" t="s">
        <v>899</v>
      </c>
      <c r="G77" s="164" t="s">
        <v>97</v>
      </c>
      <c r="H77" s="165" t="s">
        <v>96</v>
      </c>
      <c r="I77" s="166" t="s">
        <v>193</v>
      </c>
      <c r="J77" s="137" t="s">
        <v>192</v>
      </c>
      <c r="K77" s="167" t="str">
        <f t="shared" si="3"/>
        <v>LLC_BI__Spread_Statement_Type__c.LLC_BI__lookupKey__c</v>
      </c>
      <c r="L77" s="168" t="s">
        <v>958</v>
      </c>
      <c r="M77" s="137" t="s">
        <v>931</v>
      </c>
      <c r="N77" s="183">
        <v>255</v>
      </c>
      <c r="O77" s="164"/>
      <c r="P77" s="168"/>
      <c r="Q77" s="168"/>
      <c r="R77" s="168"/>
      <c r="S77" s="168"/>
      <c r="T77" s="108" t="s">
        <v>903</v>
      </c>
      <c r="U77" s="168"/>
      <c r="V77" s="170" t="s">
        <v>904</v>
      </c>
      <c r="W77" s="168"/>
      <c r="X77" s="168"/>
      <c r="Y77" s="108" t="s">
        <v>904</v>
      </c>
      <c r="Z77" s="168"/>
      <c r="AA77" s="168"/>
      <c r="AB77" s="168"/>
      <c r="AC77" s="168"/>
      <c r="AD77" s="168"/>
      <c r="AE77" s="168"/>
      <c r="AF77" s="171"/>
      <c r="AG77" s="168"/>
      <c r="AH77" s="15"/>
      <c r="AI77" s="15"/>
      <c r="AJ77" s="15"/>
      <c r="AK77" s="15"/>
    </row>
    <row r="78" spans="1:38" x14ac:dyDescent="0.25">
      <c r="A78" s="98" t="str">
        <f t="shared" si="4"/>
        <v>LLC_BI__Spread_Statement_Type__cOwnerId</v>
      </c>
      <c r="B78" s="99">
        <f t="shared" si="5"/>
        <v>18</v>
      </c>
      <c r="C78" s="162">
        <v>32</v>
      </c>
      <c r="D78" s="163"/>
      <c r="E78" s="138" t="s">
        <v>945</v>
      </c>
      <c r="F78" s="139" t="s">
        <v>899</v>
      </c>
      <c r="G78" s="164" t="s">
        <v>97</v>
      </c>
      <c r="H78" s="165" t="s">
        <v>96</v>
      </c>
      <c r="I78" s="166" t="s">
        <v>934</v>
      </c>
      <c r="J78" s="137" t="s">
        <v>148</v>
      </c>
      <c r="K78" s="167" t="str">
        <f t="shared" si="3"/>
        <v>LLC_BI__Spread_Statement_Type__c.OwnerId</v>
      </c>
      <c r="L78" s="168" t="s">
        <v>961</v>
      </c>
      <c r="M78" s="137" t="s">
        <v>936</v>
      </c>
      <c r="N78" s="183">
        <v>18</v>
      </c>
      <c r="O78" s="164"/>
      <c r="P78" s="168"/>
      <c r="Q78" s="168"/>
      <c r="R78" s="168"/>
      <c r="S78" s="168"/>
      <c r="T78" s="108" t="s">
        <v>903</v>
      </c>
      <c r="U78" s="168"/>
      <c r="V78" s="170" t="s">
        <v>904</v>
      </c>
      <c r="W78" s="168"/>
      <c r="X78" s="168"/>
      <c r="Y78" s="108" t="s">
        <v>904</v>
      </c>
      <c r="Z78" s="168"/>
      <c r="AA78" s="168"/>
      <c r="AB78" s="168"/>
      <c r="AC78" s="168"/>
      <c r="AD78" s="168"/>
      <c r="AE78" s="168"/>
      <c r="AF78" s="171"/>
      <c r="AG78" s="168"/>
      <c r="AH78" s="15"/>
      <c r="AI78" s="15"/>
      <c r="AJ78" s="15"/>
      <c r="AK78" s="15"/>
    </row>
    <row r="79" spans="1:38" ht="16.5" customHeight="1" x14ac:dyDescent="0.25">
      <c r="A79" s="98" t="str">
        <f t="shared" si="4"/>
        <v>LLC_BI__Spread_Statement_Type__cLLC_BI__Sort_Order__c</v>
      </c>
      <c r="B79" s="99" t="str">
        <f t="shared" si="5"/>
        <v>18, 0</v>
      </c>
      <c r="C79" s="162">
        <v>36</v>
      </c>
      <c r="D79" s="163" t="s">
        <v>944</v>
      </c>
      <c r="E79" s="138" t="s">
        <v>945</v>
      </c>
      <c r="F79" s="139" t="s">
        <v>899</v>
      </c>
      <c r="G79" s="164" t="s">
        <v>97</v>
      </c>
      <c r="H79" s="165" t="s">
        <v>96</v>
      </c>
      <c r="I79" s="166" t="s">
        <v>781</v>
      </c>
      <c r="J79" s="137" t="s">
        <v>780</v>
      </c>
      <c r="K79" s="167" t="str">
        <f t="shared" ref="K79:K110" si="6">_xlfn.CONCAT(H79,".",J79)</f>
        <v>LLC_BI__Spread_Statement_Type__c.LLC_BI__Sort_Order__c</v>
      </c>
      <c r="L79" s="168" t="s">
        <v>989</v>
      </c>
      <c r="M79" s="137" t="s">
        <v>990</v>
      </c>
      <c r="N79" s="183">
        <v>18</v>
      </c>
      <c r="O79" s="164">
        <v>0</v>
      </c>
      <c r="P79" s="168"/>
      <c r="Q79" s="168"/>
      <c r="R79" s="168"/>
      <c r="S79" s="168"/>
      <c r="T79" s="108" t="s">
        <v>903</v>
      </c>
      <c r="U79" s="168"/>
      <c r="V79" s="170" t="s">
        <v>904</v>
      </c>
      <c r="W79" s="168"/>
      <c r="X79" s="168"/>
      <c r="Y79" s="108" t="s">
        <v>904</v>
      </c>
      <c r="Z79" s="168"/>
      <c r="AA79" s="168"/>
      <c r="AB79" s="168"/>
      <c r="AC79" s="168"/>
      <c r="AD79" s="168"/>
      <c r="AE79" s="168"/>
      <c r="AF79" s="171"/>
      <c r="AG79" s="168"/>
      <c r="AH79" s="15"/>
      <c r="AI79" s="15"/>
      <c r="AJ79" s="15"/>
      <c r="AK79" s="15"/>
      <c r="AL79" s="15"/>
    </row>
    <row r="80" spans="1:38" ht="16.5" customHeight="1" x14ac:dyDescent="0.25">
      <c r="A80" s="98" t="str">
        <f t="shared" si="4"/>
        <v>LLC_BI__Spread_Statement_Type__cLLC_BI__Source_Statement__c</v>
      </c>
      <c r="B80" s="99">
        <f t="shared" si="5"/>
        <v>18</v>
      </c>
      <c r="C80" s="172">
        <v>37</v>
      </c>
      <c r="D80" s="163" t="s">
        <v>944</v>
      </c>
      <c r="E80" s="138" t="s">
        <v>945</v>
      </c>
      <c r="F80" s="101" t="s">
        <v>899</v>
      </c>
      <c r="G80" s="164" t="s">
        <v>97</v>
      </c>
      <c r="H80" s="165" t="s">
        <v>96</v>
      </c>
      <c r="I80" s="166" t="s">
        <v>802</v>
      </c>
      <c r="J80" s="137" t="s">
        <v>801</v>
      </c>
      <c r="K80" s="167" t="str">
        <f t="shared" si="6"/>
        <v>LLC_BI__Spread_Statement_Type__c.LLC_BI__Source_Statement__c</v>
      </c>
      <c r="L80" s="168" t="s">
        <v>991</v>
      </c>
      <c r="M80" s="137" t="s">
        <v>992</v>
      </c>
      <c r="N80" s="183">
        <v>18</v>
      </c>
      <c r="O80" s="164"/>
      <c r="P80" s="168"/>
      <c r="Q80" s="168"/>
      <c r="R80" s="168"/>
      <c r="S80" s="168"/>
      <c r="T80" s="108" t="s">
        <v>903</v>
      </c>
      <c r="U80" s="168"/>
      <c r="V80" s="170" t="s">
        <v>904</v>
      </c>
      <c r="W80" s="168"/>
      <c r="X80" s="168"/>
      <c r="Y80" s="108" t="s">
        <v>904</v>
      </c>
      <c r="Z80" s="168"/>
      <c r="AA80" s="168"/>
      <c r="AB80" s="168"/>
      <c r="AC80" s="168"/>
      <c r="AD80" s="168"/>
      <c r="AE80" s="168"/>
      <c r="AF80" s="171"/>
      <c r="AG80" s="168"/>
      <c r="AH80" s="15"/>
      <c r="AI80" s="15"/>
      <c r="AJ80" s="15"/>
      <c r="AK80" s="15"/>
      <c r="AL80" s="15"/>
    </row>
    <row r="81" spans="1:38" ht="16.5" customHeight="1" x14ac:dyDescent="0.25">
      <c r="A81" s="98" t="str">
        <f t="shared" si="4"/>
        <v>LLC_BI__Spread_Statement_Type__cName</v>
      </c>
      <c r="B81" s="99">
        <f t="shared" si="5"/>
        <v>80</v>
      </c>
      <c r="C81" s="172">
        <v>39</v>
      </c>
      <c r="D81" s="163" t="s">
        <v>905</v>
      </c>
      <c r="E81" s="138" t="s">
        <v>945</v>
      </c>
      <c r="F81" s="101" t="s">
        <v>899</v>
      </c>
      <c r="G81" s="164" t="s">
        <v>97</v>
      </c>
      <c r="H81" s="165" t="s">
        <v>96</v>
      </c>
      <c r="I81" s="166" t="s">
        <v>661</v>
      </c>
      <c r="J81" s="137" t="s">
        <v>28</v>
      </c>
      <c r="K81" s="167" t="str">
        <f t="shared" si="6"/>
        <v>LLC_BI__Spread_Statement_Type__c.Name</v>
      </c>
      <c r="L81" s="168"/>
      <c r="M81" s="137" t="s">
        <v>993</v>
      </c>
      <c r="N81" s="183">
        <v>80</v>
      </c>
      <c r="O81" s="164"/>
      <c r="P81" s="168"/>
      <c r="Q81" s="168"/>
      <c r="R81" s="168"/>
      <c r="S81" s="168"/>
      <c r="T81" s="108" t="s">
        <v>903</v>
      </c>
      <c r="U81" s="168"/>
      <c r="V81" s="170" t="s">
        <v>904</v>
      </c>
      <c r="W81" s="168"/>
      <c r="X81" s="168"/>
      <c r="Y81" s="108" t="s">
        <v>904</v>
      </c>
      <c r="Z81" s="168"/>
      <c r="AA81" s="168"/>
      <c r="AB81" s="168"/>
      <c r="AC81" s="168"/>
      <c r="AD81" s="168"/>
      <c r="AE81" s="168"/>
      <c r="AF81" s="171"/>
      <c r="AG81" s="168"/>
      <c r="AH81" s="15"/>
      <c r="AI81" s="15"/>
      <c r="AJ81" s="15"/>
      <c r="AK81" s="15"/>
      <c r="AL81" s="15"/>
    </row>
    <row r="82" spans="1:38" ht="14.25" customHeight="1" x14ac:dyDescent="0.25">
      <c r="A82" s="98" t="str">
        <f t="shared" si="4"/>
        <v>LLC_BI__Spread_Statement_Type__cLLC_BI__Static_Periods__c</v>
      </c>
      <c r="B82" s="99" t="str">
        <f t="shared" si="5"/>
        <v>Boolean (True/False)</v>
      </c>
      <c r="C82" s="162">
        <v>42</v>
      </c>
      <c r="D82" s="163"/>
      <c r="E82" s="138" t="s">
        <v>945</v>
      </c>
      <c r="F82" s="101" t="s">
        <v>899</v>
      </c>
      <c r="G82" s="164" t="s">
        <v>97</v>
      </c>
      <c r="H82" s="165" t="s">
        <v>96</v>
      </c>
      <c r="I82" s="166" t="s">
        <v>759</v>
      </c>
      <c r="J82" s="137" t="s">
        <v>758</v>
      </c>
      <c r="K82" s="167" t="str">
        <f t="shared" si="6"/>
        <v>LLC_BI__Spread_Statement_Type__c.LLC_BI__Static_Periods__c</v>
      </c>
      <c r="L82" s="168" t="s">
        <v>994</v>
      </c>
      <c r="M82" s="137" t="s">
        <v>927</v>
      </c>
      <c r="N82" s="169" t="s">
        <v>928</v>
      </c>
      <c r="O82" s="164"/>
      <c r="P82" s="168"/>
      <c r="Q82" s="168"/>
      <c r="R82" s="168"/>
      <c r="S82" s="168"/>
      <c r="T82" s="108" t="s">
        <v>903</v>
      </c>
      <c r="U82" s="168"/>
      <c r="V82" s="170" t="s">
        <v>904</v>
      </c>
      <c r="W82" s="168"/>
      <c r="X82" s="168"/>
      <c r="Y82" s="108" t="s">
        <v>904</v>
      </c>
      <c r="Z82" s="168"/>
      <c r="AA82" s="168"/>
      <c r="AB82" s="168"/>
      <c r="AC82" s="168"/>
      <c r="AD82" s="168"/>
      <c r="AE82" s="168"/>
      <c r="AF82" s="171"/>
      <c r="AG82" s="168"/>
      <c r="AH82" s="15"/>
      <c r="AI82" s="15"/>
      <c r="AJ82" s="15"/>
      <c r="AK82" s="15"/>
      <c r="AL82" s="15"/>
    </row>
    <row r="83" spans="1:38" ht="15" customHeight="1" x14ac:dyDescent="0.25">
      <c r="A83" s="98" t="str">
        <f t="shared" si="4"/>
        <v>LLC_BI__Spread_Statement_Type__cLLC_BI__Supports_Common_Sizing__c</v>
      </c>
      <c r="B83" s="99">
        <f t="shared" si="5"/>
        <v>4</v>
      </c>
      <c r="C83" s="172">
        <v>43</v>
      </c>
      <c r="D83" s="163" t="s">
        <v>944</v>
      </c>
      <c r="E83" s="138" t="s">
        <v>945</v>
      </c>
      <c r="F83" s="139" t="s">
        <v>899</v>
      </c>
      <c r="G83" s="164" t="s">
        <v>97</v>
      </c>
      <c r="H83" s="165" t="s">
        <v>96</v>
      </c>
      <c r="I83" s="166" t="s">
        <v>787</v>
      </c>
      <c r="J83" s="137" t="s">
        <v>786</v>
      </c>
      <c r="K83" s="167" t="str">
        <f t="shared" si="6"/>
        <v>LLC_BI__Spread_Statement_Type__c.LLC_BI__Supports_Common_Sizing__c</v>
      </c>
      <c r="L83" s="168" t="s">
        <v>995</v>
      </c>
      <c r="M83" s="137" t="s">
        <v>982</v>
      </c>
      <c r="N83" s="183">
        <v>4</v>
      </c>
      <c r="O83" s="164"/>
      <c r="P83" s="168"/>
      <c r="Q83" s="168"/>
      <c r="R83" s="168"/>
      <c r="S83" s="168"/>
      <c r="T83" s="108" t="s">
        <v>903</v>
      </c>
      <c r="U83" s="168"/>
      <c r="V83" s="170" t="s">
        <v>904</v>
      </c>
      <c r="W83" s="168"/>
      <c r="X83" s="168"/>
      <c r="Y83" s="108" t="s">
        <v>904</v>
      </c>
      <c r="Z83" s="168"/>
      <c r="AA83" s="168"/>
      <c r="AB83" s="168"/>
      <c r="AC83" s="168"/>
      <c r="AD83" s="168"/>
      <c r="AE83" s="168"/>
      <c r="AF83" s="171"/>
      <c r="AG83" s="168"/>
      <c r="AH83" s="125"/>
      <c r="AI83" s="125"/>
      <c r="AJ83" s="125"/>
      <c r="AK83" s="125"/>
      <c r="AL83" s="15"/>
    </row>
    <row r="84" spans="1:38" ht="49.5" customHeight="1" x14ac:dyDescent="0.25">
      <c r="A84" s="98" t="str">
        <f t="shared" si="4"/>
        <v>LLC_BI__Spread_Statement_Type__cLLC_BI__Supports_Trend__c</v>
      </c>
      <c r="B84" s="99">
        <f t="shared" si="5"/>
        <v>4</v>
      </c>
      <c r="C84" s="162">
        <v>44</v>
      </c>
      <c r="D84" s="163" t="s">
        <v>944</v>
      </c>
      <c r="E84" s="138" t="s">
        <v>945</v>
      </c>
      <c r="F84" s="139" t="s">
        <v>899</v>
      </c>
      <c r="G84" s="164" t="s">
        <v>97</v>
      </c>
      <c r="H84" s="165" t="s">
        <v>96</v>
      </c>
      <c r="I84" s="166" t="s">
        <v>795</v>
      </c>
      <c r="J84" s="137" t="s">
        <v>794</v>
      </c>
      <c r="K84" s="167" t="str">
        <f t="shared" si="6"/>
        <v>LLC_BI__Spread_Statement_Type__c.LLC_BI__Supports_Trend__c</v>
      </c>
      <c r="L84" s="168" t="s">
        <v>996</v>
      </c>
      <c r="M84" s="137" t="s">
        <v>982</v>
      </c>
      <c r="N84" s="183">
        <v>4</v>
      </c>
      <c r="O84" s="164"/>
      <c r="P84" s="168"/>
      <c r="Q84" s="168"/>
      <c r="R84" s="168"/>
      <c r="S84" s="168"/>
      <c r="T84" s="108" t="s">
        <v>903</v>
      </c>
      <c r="U84" s="168"/>
      <c r="V84" s="170" t="s">
        <v>904</v>
      </c>
      <c r="W84" s="168"/>
      <c r="X84" s="168"/>
      <c r="Y84" s="108" t="s">
        <v>904</v>
      </c>
      <c r="Z84" s="168"/>
      <c r="AA84" s="168"/>
      <c r="AB84" s="168"/>
      <c r="AC84" s="168"/>
      <c r="AD84" s="168"/>
      <c r="AE84" s="168"/>
      <c r="AF84" s="171"/>
      <c r="AG84" s="168"/>
      <c r="AH84" s="15"/>
      <c r="AI84" s="15"/>
      <c r="AJ84" s="15"/>
      <c r="AK84" s="15"/>
      <c r="AL84" s="116"/>
    </row>
    <row r="85" spans="1:38" ht="15" customHeight="1" x14ac:dyDescent="0.25">
      <c r="A85" s="98" t="str">
        <f t="shared" si="4"/>
        <v>LLC_BI__Spread_Statement_Type__cLLC_BI__Total_Hide_Currency_Symbol__c</v>
      </c>
      <c r="B85" s="99" t="str">
        <f t="shared" si="5"/>
        <v>Boolean (True/False)</v>
      </c>
      <c r="C85" s="162">
        <v>45</v>
      </c>
      <c r="D85" s="163" t="s">
        <v>944</v>
      </c>
      <c r="E85" s="138" t="s">
        <v>945</v>
      </c>
      <c r="F85" s="101" t="s">
        <v>899</v>
      </c>
      <c r="G85" s="164" t="s">
        <v>97</v>
      </c>
      <c r="H85" s="165" t="s">
        <v>96</v>
      </c>
      <c r="I85" s="166" t="s">
        <v>762</v>
      </c>
      <c r="J85" s="137" t="s">
        <v>761</v>
      </c>
      <c r="K85" s="167" t="str">
        <f t="shared" si="6"/>
        <v>LLC_BI__Spread_Statement_Type__c.LLC_BI__Total_Hide_Currency_Symbol__c</v>
      </c>
      <c r="L85" s="168" t="s">
        <v>997</v>
      </c>
      <c r="M85" s="137" t="s">
        <v>927</v>
      </c>
      <c r="N85" s="169" t="s">
        <v>928</v>
      </c>
      <c r="O85" s="164"/>
      <c r="P85" s="168"/>
      <c r="Q85" s="168"/>
      <c r="R85" s="168"/>
      <c r="S85" s="168"/>
      <c r="T85" s="108" t="s">
        <v>903</v>
      </c>
      <c r="U85" s="168"/>
      <c r="V85" s="170" t="s">
        <v>904</v>
      </c>
      <c r="W85" s="168"/>
      <c r="X85" s="168"/>
      <c r="Y85" s="108" t="s">
        <v>904</v>
      </c>
      <c r="Z85" s="168"/>
      <c r="AA85" s="168"/>
      <c r="AB85" s="168"/>
      <c r="AC85" s="168"/>
      <c r="AD85" s="168"/>
      <c r="AE85" s="168"/>
      <c r="AF85" s="171"/>
      <c r="AG85" s="168"/>
      <c r="AH85" s="15"/>
      <c r="AI85" s="15"/>
      <c r="AJ85" s="15"/>
      <c r="AK85" s="15"/>
      <c r="AL85" s="15"/>
    </row>
    <row r="86" spans="1:38" ht="15" customHeight="1" x14ac:dyDescent="0.25">
      <c r="A86" s="98" t="str">
        <f t="shared" si="4"/>
        <v>LLC_BI__Spread_Statement_Type__cLLC_BI__Total_Row_Name__c</v>
      </c>
      <c r="B86" s="99">
        <f t="shared" si="5"/>
        <v>255</v>
      </c>
      <c r="C86" s="172">
        <v>46</v>
      </c>
      <c r="D86" s="163"/>
      <c r="E86" s="138" t="s">
        <v>945</v>
      </c>
      <c r="F86" s="139" t="s">
        <v>899</v>
      </c>
      <c r="G86" s="164" t="s">
        <v>97</v>
      </c>
      <c r="H86" s="165" t="s">
        <v>96</v>
      </c>
      <c r="I86" s="166" t="s">
        <v>766</v>
      </c>
      <c r="J86" s="137" t="s">
        <v>765</v>
      </c>
      <c r="K86" s="167" t="str">
        <f t="shared" si="6"/>
        <v>LLC_BI__Spread_Statement_Type__c.LLC_BI__Total_Row_Name__c</v>
      </c>
      <c r="L86" s="168" t="s">
        <v>998</v>
      </c>
      <c r="M86" s="137" t="s">
        <v>925</v>
      </c>
      <c r="N86" s="183">
        <v>255</v>
      </c>
      <c r="O86" s="164"/>
      <c r="P86" s="168"/>
      <c r="Q86" s="168"/>
      <c r="R86" s="168"/>
      <c r="S86" s="168"/>
      <c r="T86" s="108" t="s">
        <v>903</v>
      </c>
      <c r="U86" s="168"/>
      <c r="V86" s="170" t="s">
        <v>904</v>
      </c>
      <c r="W86" s="168"/>
      <c r="X86" s="168"/>
      <c r="Y86" s="108" t="s">
        <v>904</v>
      </c>
      <c r="Z86" s="168"/>
      <c r="AA86" s="168"/>
      <c r="AB86" s="168"/>
      <c r="AC86" s="168"/>
      <c r="AD86" s="168"/>
      <c r="AE86" s="168"/>
      <c r="AF86" s="171"/>
      <c r="AG86" s="168"/>
      <c r="AH86" s="15"/>
      <c r="AI86" s="15"/>
      <c r="AJ86" s="15"/>
      <c r="AK86" s="15"/>
      <c r="AL86" s="15"/>
    </row>
    <row r="87" spans="1:38" x14ac:dyDescent="0.25">
      <c r="A87" s="98" t="str">
        <f t="shared" si="4"/>
        <v>LLC_BI__Spread_Statement_Type__cLLC_BI__Type__c</v>
      </c>
      <c r="B87" s="99" t="str">
        <f t="shared" si="5"/>
        <v>See picklist options for lengths</v>
      </c>
      <c r="C87" s="162">
        <v>47</v>
      </c>
      <c r="D87" s="163"/>
      <c r="E87" s="138" t="s">
        <v>945</v>
      </c>
      <c r="F87" s="139" t="s">
        <v>899</v>
      </c>
      <c r="G87" s="164" t="s">
        <v>97</v>
      </c>
      <c r="H87" s="165" t="s">
        <v>96</v>
      </c>
      <c r="I87" s="166" t="s">
        <v>131</v>
      </c>
      <c r="J87" s="137" t="s">
        <v>275</v>
      </c>
      <c r="K87" s="167" t="str">
        <f t="shared" si="6"/>
        <v>LLC_BI__Spread_Statement_Type__c.LLC_BI__Type__c</v>
      </c>
      <c r="L87" s="168" t="s">
        <v>999</v>
      </c>
      <c r="M87" s="137" t="s">
        <v>913</v>
      </c>
      <c r="N87" s="190" t="s">
        <v>914</v>
      </c>
      <c r="O87" s="164"/>
      <c r="P87" s="168"/>
      <c r="Q87" s="168"/>
      <c r="R87" s="168"/>
      <c r="S87" s="168"/>
      <c r="T87" s="108" t="s">
        <v>903</v>
      </c>
      <c r="U87" s="168"/>
      <c r="V87" s="170" t="s">
        <v>904</v>
      </c>
      <c r="W87" s="168"/>
      <c r="X87" s="168"/>
      <c r="Y87" s="108" t="s">
        <v>904</v>
      </c>
      <c r="Z87" s="168"/>
      <c r="AA87" s="168"/>
      <c r="AB87" s="168"/>
      <c r="AC87" s="168"/>
      <c r="AD87" s="168"/>
      <c r="AE87" s="168"/>
      <c r="AF87" s="171"/>
      <c r="AG87" s="168"/>
      <c r="AH87" s="15"/>
      <c r="AI87" s="15"/>
      <c r="AJ87" s="15"/>
      <c r="AK87" s="15"/>
      <c r="AL87" s="15"/>
    </row>
    <row r="88" spans="1:38" ht="26.25" x14ac:dyDescent="0.25">
      <c r="A88" s="98" t="str">
        <f t="shared" si="4"/>
        <v>LLC_BI__Spread_Statement_Record__cLLC_BI__Associated_Parent_Record__c</v>
      </c>
      <c r="B88" s="99">
        <f t="shared" si="5"/>
        <v>18</v>
      </c>
      <c r="C88" s="100">
        <v>1</v>
      </c>
      <c r="D88" s="110"/>
      <c r="E88" s="136" t="s">
        <v>945</v>
      </c>
      <c r="F88" s="101" t="s">
        <v>899</v>
      </c>
      <c r="G88" s="15" t="s">
        <v>91</v>
      </c>
      <c r="H88" s="199" t="s">
        <v>90</v>
      </c>
      <c r="I88" s="200" t="s">
        <v>656</v>
      </c>
      <c r="J88" s="201" t="s">
        <v>655</v>
      </c>
      <c r="K88" s="110" t="str">
        <f t="shared" si="6"/>
        <v>LLC_BI__Spread_Statement_Record__c.LLC_BI__Associated_Parent_Record__c</v>
      </c>
      <c r="L88" s="202" t="s">
        <v>1000</v>
      </c>
      <c r="M88" s="203" t="s">
        <v>971</v>
      </c>
      <c r="N88" s="204">
        <v>18</v>
      </c>
      <c r="O88" s="205"/>
      <c r="P88" s="15"/>
      <c r="Q88" s="206"/>
      <c r="R88" s="206"/>
      <c r="S88" s="206"/>
      <c r="T88" s="108" t="s">
        <v>903</v>
      </c>
      <c r="U88" s="110"/>
      <c r="V88" s="108" t="s">
        <v>904</v>
      </c>
      <c r="W88" s="15"/>
      <c r="X88" s="15"/>
      <c r="Y88" s="108" t="s">
        <v>904</v>
      </c>
      <c r="Z88" s="15"/>
      <c r="AA88" s="15"/>
      <c r="AB88" s="15"/>
      <c r="AC88" s="15"/>
      <c r="AD88" s="15"/>
      <c r="AE88" s="15"/>
      <c r="AF88" s="15"/>
      <c r="AG88" s="15"/>
      <c r="AH88" s="15"/>
      <c r="AI88" s="15"/>
      <c r="AJ88" s="15"/>
      <c r="AK88" s="15"/>
    </row>
    <row r="89" spans="1:38" ht="26.25" x14ac:dyDescent="0.25">
      <c r="A89" s="98" t="str">
        <f t="shared" si="4"/>
        <v>LLC_BI__Spread_Statement_Record__cLLC_BI__Cloned_Source_Row__c</v>
      </c>
      <c r="B89" s="99">
        <f t="shared" si="5"/>
        <v>18</v>
      </c>
      <c r="C89" s="100">
        <v>2</v>
      </c>
      <c r="D89" s="163" t="s">
        <v>944</v>
      </c>
      <c r="E89" s="138" t="s">
        <v>945</v>
      </c>
      <c r="F89" s="139" t="s">
        <v>899</v>
      </c>
      <c r="G89" s="15" t="s">
        <v>91</v>
      </c>
      <c r="H89" s="199" t="s">
        <v>90</v>
      </c>
      <c r="I89" s="200" t="s">
        <v>651</v>
      </c>
      <c r="J89" s="201" t="s">
        <v>650</v>
      </c>
      <c r="K89" s="207" t="str">
        <f t="shared" si="6"/>
        <v>LLC_BI__Spread_Statement_Record__c.LLC_BI__Cloned_Source_Row__c</v>
      </c>
      <c r="L89" s="202" t="s">
        <v>1001</v>
      </c>
      <c r="M89" s="203" t="s">
        <v>971</v>
      </c>
      <c r="N89" s="208">
        <v>18</v>
      </c>
      <c r="O89" s="209"/>
      <c r="P89" s="110"/>
      <c r="Q89" s="206"/>
      <c r="R89" s="206"/>
      <c r="S89" s="206"/>
      <c r="T89" s="108" t="s">
        <v>903</v>
      </c>
      <c r="U89" s="110"/>
      <c r="V89" s="108" t="s">
        <v>904</v>
      </c>
      <c r="W89" s="15"/>
      <c r="X89" s="15"/>
      <c r="Y89" s="108" t="s">
        <v>904</v>
      </c>
      <c r="Z89" s="109"/>
      <c r="AA89" s="15"/>
      <c r="AB89" s="15"/>
      <c r="AC89" s="15"/>
      <c r="AD89" s="15"/>
      <c r="AE89" s="15"/>
      <c r="AF89" s="15"/>
      <c r="AG89" s="15"/>
      <c r="AH89" s="15"/>
      <c r="AI89" s="15"/>
      <c r="AJ89" s="15"/>
      <c r="AK89" s="15"/>
    </row>
    <row r="90" spans="1:38" x14ac:dyDescent="0.25">
      <c r="A90" s="98" t="str">
        <f t="shared" si="4"/>
        <v>LLC_BI__Spread_Statement_Record__cCreatedById</v>
      </c>
      <c r="B90" s="99">
        <f t="shared" si="5"/>
        <v>18</v>
      </c>
      <c r="C90" s="100">
        <v>3</v>
      </c>
      <c r="D90" s="15" t="s">
        <v>905</v>
      </c>
      <c r="E90" s="138" t="s">
        <v>945</v>
      </c>
      <c r="F90" s="136" t="s">
        <v>945</v>
      </c>
      <c r="G90" s="15" t="s">
        <v>91</v>
      </c>
      <c r="H90" s="199" t="s">
        <v>90</v>
      </c>
      <c r="I90" s="200" t="s">
        <v>906</v>
      </c>
      <c r="J90" s="15" t="s">
        <v>168</v>
      </c>
      <c r="K90" s="110" t="str">
        <f t="shared" si="6"/>
        <v>LLC_BI__Spread_Statement_Record__c.CreatedById</v>
      </c>
      <c r="L90" s="202" t="s">
        <v>907</v>
      </c>
      <c r="M90" s="15" t="s">
        <v>908</v>
      </c>
      <c r="N90" s="208">
        <v>18</v>
      </c>
      <c r="O90" s="209"/>
      <c r="P90" s="99"/>
      <c r="Q90" s="206"/>
      <c r="R90" s="206"/>
      <c r="S90" s="206"/>
      <c r="T90" s="108" t="s">
        <v>903</v>
      </c>
      <c r="U90" s="113"/>
      <c r="V90" s="108" t="s">
        <v>904</v>
      </c>
      <c r="W90" s="114"/>
      <c r="X90" s="114"/>
      <c r="Y90" s="108" t="s">
        <v>904</v>
      </c>
      <c r="Z90" s="115"/>
      <c r="AA90" s="114"/>
      <c r="AB90" s="114"/>
      <c r="AC90" s="114"/>
      <c r="AD90" s="114"/>
      <c r="AE90" s="114"/>
      <c r="AF90" s="114"/>
      <c r="AG90" s="114"/>
      <c r="AH90" s="15"/>
      <c r="AI90" s="15"/>
      <c r="AJ90" s="15"/>
      <c r="AK90" s="15"/>
    </row>
    <row r="91" spans="1:38" x14ac:dyDescent="0.25">
      <c r="A91" s="98" t="str">
        <f t="shared" si="4"/>
        <v>LLC_BI__Spread_Statement_Record__cCreatedDate</v>
      </c>
      <c r="B91" s="99" t="str">
        <f t="shared" si="5"/>
        <v/>
      </c>
      <c r="C91" s="100">
        <v>4</v>
      </c>
      <c r="D91" s="15" t="s">
        <v>905</v>
      </c>
      <c r="E91" s="138" t="s">
        <v>945</v>
      </c>
      <c r="F91" s="138" t="s">
        <v>945</v>
      </c>
      <c r="G91" s="15" t="s">
        <v>91</v>
      </c>
      <c r="H91" s="199" t="s">
        <v>90</v>
      </c>
      <c r="I91" s="200" t="s">
        <v>165</v>
      </c>
      <c r="J91" s="15" t="s">
        <v>164</v>
      </c>
      <c r="K91" s="110" t="str">
        <f t="shared" si="6"/>
        <v>LLC_BI__Spread_Statement_Record__c.CreatedDate</v>
      </c>
      <c r="L91" s="210" t="s">
        <v>909</v>
      </c>
      <c r="M91" s="15" t="s">
        <v>910</v>
      </c>
      <c r="N91" s="208"/>
      <c r="O91" s="209"/>
      <c r="P91" s="99"/>
      <c r="Q91" s="206"/>
      <c r="R91" s="206"/>
      <c r="S91" s="206"/>
      <c r="T91" s="108" t="s">
        <v>903</v>
      </c>
      <c r="U91" s="113"/>
      <c r="V91" s="108" t="s">
        <v>904</v>
      </c>
      <c r="W91" s="114"/>
      <c r="X91" s="114"/>
      <c r="Y91" s="108" t="s">
        <v>904</v>
      </c>
      <c r="Z91" s="115"/>
      <c r="AA91" s="114"/>
      <c r="AB91" s="114"/>
      <c r="AC91" s="114"/>
      <c r="AD91" s="114"/>
      <c r="AE91" s="114"/>
      <c r="AF91" s="114"/>
      <c r="AG91" s="114"/>
      <c r="AH91" s="15"/>
      <c r="AI91" s="15"/>
      <c r="AJ91" s="15"/>
      <c r="AK91" s="15"/>
    </row>
    <row r="92" spans="1:38" x14ac:dyDescent="0.25">
      <c r="A92" s="98" t="str">
        <f t="shared" si="4"/>
        <v>LLC_BI__Spread_Statement_Record__cCurrencyIsoCode</v>
      </c>
      <c r="B92" s="99" t="str">
        <f t="shared" si="5"/>
        <v>See picklist options for lengths</v>
      </c>
      <c r="C92" s="100">
        <v>5</v>
      </c>
      <c r="D92" s="116"/>
      <c r="E92" s="138" t="s">
        <v>945</v>
      </c>
      <c r="F92" s="101" t="s">
        <v>899</v>
      </c>
      <c r="G92" s="15" t="s">
        <v>91</v>
      </c>
      <c r="H92" s="199" t="s">
        <v>90</v>
      </c>
      <c r="I92" s="211" t="s">
        <v>911</v>
      </c>
      <c r="J92" s="212" t="s">
        <v>160</v>
      </c>
      <c r="K92" s="213" t="str">
        <f t="shared" si="6"/>
        <v>LLC_BI__Spread_Statement_Record__c.CurrencyIsoCode</v>
      </c>
      <c r="L92" s="70" t="s">
        <v>912</v>
      </c>
      <c r="M92" s="214" t="s">
        <v>913</v>
      </c>
      <c r="N92" s="215" t="s">
        <v>914</v>
      </c>
      <c r="O92" s="209"/>
      <c r="P92" s="99"/>
      <c r="Q92" s="206"/>
      <c r="R92" s="206"/>
      <c r="S92" s="206"/>
      <c r="T92" s="108" t="s">
        <v>903</v>
      </c>
      <c r="U92" s="113"/>
      <c r="V92" s="108" t="s">
        <v>904</v>
      </c>
      <c r="W92" s="114"/>
      <c r="X92" s="114"/>
      <c r="Y92" s="108" t="s">
        <v>904</v>
      </c>
      <c r="Z92" s="115"/>
      <c r="AA92" s="114"/>
      <c r="AB92" s="114"/>
      <c r="AC92" s="114"/>
      <c r="AD92" s="114"/>
      <c r="AE92" s="114"/>
      <c r="AF92" s="114"/>
      <c r="AG92" s="114"/>
      <c r="AH92" s="15"/>
      <c r="AI92" s="15"/>
      <c r="AJ92" s="15"/>
      <c r="AK92" s="15"/>
    </row>
    <row r="93" spans="1:38" x14ac:dyDescent="0.25">
      <c r="A93" s="98" t="str">
        <f t="shared" si="4"/>
        <v>LLC_BI__Spread_Statement_Record__cLLC_BI__Debit__c</v>
      </c>
      <c r="B93" s="99" t="str">
        <f t="shared" si="5"/>
        <v>Boolean (True/False)</v>
      </c>
      <c r="C93" s="100">
        <v>6</v>
      </c>
      <c r="D93" s="116"/>
      <c r="E93" s="138" t="s">
        <v>945</v>
      </c>
      <c r="F93" s="101" t="s">
        <v>899</v>
      </c>
      <c r="G93" s="15" t="s">
        <v>91</v>
      </c>
      <c r="H93" s="199" t="s">
        <v>90</v>
      </c>
      <c r="I93" s="211" t="s">
        <v>495</v>
      </c>
      <c r="J93" s="201" t="s">
        <v>494</v>
      </c>
      <c r="K93" s="202" t="str">
        <f t="shared" si="6"/>
        <v>LLC_BI__Spread_Statement_Record__c.LLC_BI__Debit__c</v>
      </c>
      <c r="L93" s="116" t="s">
        <v>1002</v>
      </c>
      <c r="M93" s="216" t="s">
        <v>927</v>
      </c>
      <c r="N93" s="169" t="s">
        <v>928</v>
      </c>
      <c r="O93" s="209"/>
      <c r="P93" s="110"/>
      <c r="Q93" s="206"/>
      <c r="R93" s="206"/>
      <c r="S93" s="206"/>
      <c r="T93" s="108" t="s">
        <v>903</v>
      </c>
      <c r="U93" s="110"/>
      <c r="V93" s="108" t="s">
        <v>904</v>
      </c>
      <c r="W93" s="15"/>
      <c r="X93" s="15"/>
      <c r="Y93" s="108" t="s">
        <v>904</v>
      </c>
      <c r="Z93" s="109"/>
      <c r="AA93" s="15"/>
      <c r="AB93" s="15"/>
      <c r="AC93" s="15"/>
      <c r="AD93" s="15"/>
      <c r="AE93" s="15"/>
      <c r="AF93" s="15"/>
      <c r="AG93" s="15"/>
      <c r="AH93" s="15"/>
      <c r="AI93" s="15"/>
      <c r="AJ93" s="15"/>
      <c r="AK93" s="15"/>
    </row>
    <row r="94" spans="1:38" x14ac:dyDescent="0.25">
      <c r="A94" s="98" t="str">
        <f t="shared" si="4"/>
        <v>LLC_BI__Spread_Statement_Record__cLLC_BI__Display_Type__c</v>
      </c>
      <c r="B94" s="99" t="str">
        <f t="shared" si="5"/>
        <v>See picklist options for lengths</v>
      </c>
      <c r="C94" s="100">
        <v>7</v>
      </c>
      <c r="D94" s="163" t="s">
        <v>944</v>
      </c>
      <c r="E94" s="138" t="s">
        <v>945</v>
      </c>
      <c r="F94" s="139" t="s">
        <v>899</v>
      </c>
      <c r="G94" s="15" t="s">
        <v>91</v>
      </c>
      <c r="H94" s="199" t="s">
        <v>90</v>
      </c>
      <c r="I94" s="200" t="s">
        <v>638</v>
      </c>
      <c r="J94" s="201" t="s">
        <v>637</v>
      </c>
      <c r="K94" s="213" t="str">
        <f t="shared" si="6"/>
        <v>LLC_BI__Spread_Statement_Record__c.LLC_BI__Display_Type__c</v>
      </c>
      <c r="L94" s="15" t="s">
        <v>1003</v>
      </c>
      <c r="M94" s="217" t="s">
        <v>913</v>
      </c>
      <c r="N94" s="218" t="s">
        <v>914</v>
      </c>
      <c r="O94" s="219"/>
      <c r="P94" s="15"/>
      <c r="Q94" s="206"/>
      <c r="R94" s="206"/>
      <c r="S94" s="206"/>
      <c r="T94" s="108" t="s">
        <v>903</v>
      </c>
      <c r="U94" s="15"/>
      <c r="V94" s="108" t="s">
        <v>904</v>
      </c>
      <c r="W94" s="15"/>
      <c r="X94" s="15"/>
      <c r="Y94" s="108" t="s">
        <v>904</v>
      </c>
      <c r="Z94" s="15"/>
      <c r="AA94" s="15"/>
      <c r="AB94" s="15"/>
      <c r="AC94" s="15"/>
      <c r="AD94" s="15"/>
      <c r="AE94" s="15"/>
      <c r="AF94" s="15"/>
      <c r="AG94" s="15"/>
      <c r="AH94" s="15"/>
      <c r="AI94" s="15"/>
      <c r="AJ94" s="15"/>
      <c r="AK94" s="15"/>
    </row>
    <row r="95" spans="1:38" x14ac:dyDescent="0.25">
      <c r="A95" s="98" t="str">
        <f t="shared" si="4"/>
        <v>LLC_BI__Spread_Statement_Record__cLLC_BI__Formula_Long_Text__c</v>
      </c>
      <c r="B95" s="99">
        <f t="shared" si="5"/>
        <v>32768</v>
      </c>
      <c r="C95" s="100">
        <v>8</v>
      </c>
      <c r="D95" s="15"/>
      <c r="E95" s="138" t="s">
        <v>945</v>
      </c>
      <c r="F95" s="139" t="s">
        <v>899</v>
      </c>
      <c r="G95" s="15" t="s">
        <v>91</v>
      </c>
      <c r="H95" s="220" t="s">
        <v>90</v>
      </c>
      <c r="I95" s="200" t="s">
        <v>579</v>
      </c>
      <c r="J95" s="201" t="s">
        <v>653</v>
      </c>
      <c r="K95" s="202" t="str">
        <f t="shared" si="6"/>
        <v>LLC_BI__Spread_Statement_Record__c.LLC_BI__Formula_Long_Text__c</v>
      </c>
      <c r="L95" s="15" t="s">
        <v>1004</v>
      </c>
      <c r="M95" s="216" t="s">
        <v>1005</v>
      </c>
      <c r="N95" s="204">
        <v>32768</v>
      </c>
      <c r="O95" s="219"/>
      <c r="P95" s="15"/>
      <c r="Q95" s="206"/>
      <c r="R95" s="206"/>
      <c r="S95" s="206"/>
      <c r="T95" s="108" t="s">
        <v>903</v>
      </c>
      <c r="U95" s="15"/>
      <c r="V95" s="108" t="s">
        <v>904</v>
      </c>
      <c r="W95" s="15"/>
      <c r="X95" s="15"/>
      <c r="Y95" s="108" t="s">
        <v>904</v>
      </c>
      <c r="Z95" s="15"/>
      <c r="AA95" s="15"/>
      <c r="AB95" s="15"/>
      <c r="AC95" s="15"/>
      <c r="AD95" s="15"/>
      <c r="AE95" s="15"/>
      <c r="AF95" s="15"/>
      <c r="AG95" s="15"/>
      <c r="AH95" s="15"/>
      <c r="AI95" s="15"/>
      <c r="AJ95" s="15"/>
      <c r="AK95" s="15"/>
    </row>
    <row r="96" spans="1:38" x14ac:dyDescent="0.25">
      <c r="A96" s="98" t="str">
        <f t="shared" si="4"/>
        <v>LLC_BI__Spread_Statement_Record__cLLC_BI__KPI_Type__c</v>
      </c>
      <c r="B96" s="99" t="str">
        <f t="shared" si="5"/>
        <v>See picklist options for lengths</v>
      </c>
      <c r="C96" s="100">
        <v>9</v>
      </c>
      <c r="D96" s="15"/>
      <c r="E96" s="138" t="s">
        <v>945</v>
      </c>
      <c r="F96" s="101" t="s">
        <v>899</v>
      </c>
      <c r="G96" s="15" t="s">
        <v>91</v>
      </c>
      <c r="H96" s="129" t="s">
        <v>90</v>
      </c>
      <c r="I96" s="200" t="s">
        <v>532</v>
      </c>
      <c r="J96" s="201" t="s">
        <v>531</v>
      </c>
      <c r="K96" s="213" t="str">
        <f t="shared" si="6"/>
        <v>LLC_BI__Spread_Statement_Record__c.LLC_BI__KPI_Type__c</v>
      </c>
      <c r="L96" s="15" t="s">
        <v>1006</v>
      </c>
      <c r="M96" s="216" t="s">
        <v>913</v>
      </c>
      <c r="N96" s="190" t="s">
        <v>914</v>
      </c>
      <c r="O96" s="219"/>
      <c r="P96" s="15"/>
      <c r="Q96" s="206"/>
      <c r="R96" s="206"/>
      <c r="S96" s="206"/>
      <c r="T96" s="108" t="s">
        <v>903</v>
      </c>
      <c r="U96" s="15"/>
      <c r="V96" s="108" t="s">
        <v>904</v>
      </c>
      <c r="W96" s="15"/>
      <c r="X96" s="15"/>
      <c r="Y96" s="108" t="s">
        <v>904</v>
      </c>
      <c r="Z96" s="15"/>
      <c r="AA96" s="15"/>
      <c r="AB96" s="15"/>
      <c r="AC96" s="15"/>
      <c r="AD96" s="15"/>
      <c r="AE96" s="15"/>
      <c r="AF96" s="15"/>
      <c r="AG96" s="15"/>
      <c r="AH96" s="15"/>
      <c r="AI96" s="15"/>
      <c r="AJ96" s="15"/>
      <c r="AK96" s="15"/>
    </row>
    <row r="97" spans="1:37" x14ac:dyDescent="0.25">
      <c r="A97" s="98" t="str">
        <f t="shared" si="4"/>
        <v>LLC_BI__Spread_Statement_Record__cId</v>
      </c>
      <c r="B97" s="99">
        <f t="shared" si="5"/>
        <v>18</v>
      </c>
      <c r="C97" s="100">
        <v>10</v>
      </c>
      <c r="D97" s="15" t="s">
        <v>905</v>
      </c>
      <c r="E97" s="138" t="s">
        <v>945</v>
      </c>
      <c r="F97" s="136" t="s">
        <v>945</v>
      </c>
      <c r="G97" s="15" t="s">
        <v>91</v>
      </c>
      <c r="H97" s="220" t="s">
        <v>90</v>
      </c>
      <c r="I97" s="200" t="s">
        <v>143</v>
      </c>
      <c r="J97" s="122" t="s">
        <v>143</v>
      </c>
      <c r="K97" s="140" t="str">
        <f t="shared" si="6"/>
        <v>LLC_BI__Spread_Statement_Record__c.Id</v>
      </c>
      <c r="L97" s="114" t="s">
        <v>143</v>
      </c>
      <c r="M97" s="113" t="s">
        <v>143</v>
      </c>
      <c r="N97" s="221">
        <v>18</v>
      </c>
      <c r="O97" s="219"/>
      <c r="P97" s="206" t="s">
        <v>904</v>
      </c>
      <c r="Q97" s="206" t="s">
        <v>904</v>
      </c>
      <c r="R97" s="206" t="s">
        <v>915</v>
      </c>
      <c r="S97" s="206" t="s">
        <v>904</v>
      </c>
      <c r="T97" s="108" t="s">
        <v>903</v>
      </c>
      <c r="U97" s="15"/>
      <c r="V97" s="108" t="s">
        <v>904</v>
      </c>
      <c r="W97" s="15"/>
      <c r="X97" s="15"/>
      <c r="Y97" s="108" t="s">
        <v>904</v>
      </c>
      <c r="Z97" s="15"/>
      <c r="AA97" s="15"/>
      <c r="AB97" s="15"/>
      <c r="AC97" s="15"/>
      <c r="AD97" s="15"/>
      <c r="AE97" s="15"/>
      <c r="AF97" s="15"/>
      <c r="AG97" s="15"/>
      <c r="AH97" s="15"/>
      <c r="AI97" s="15"/>
      <c r="AJ97" s="15"/>
      <c r="AK97" s="15"/>
    </row>
    <row r="98" spans="1:37" ht="75" x14ac:dyDescent="0.25">
      <c r="A98" s="98" t="str">
        <f t="shared" si="4"/>
        <v>LLC_BI__Spread_Statement_Record__cLLC_BI__Include_In_Total__c</v>
      </c>
      <c r="B98" s="99" t="str">
        <f t="shared" si="5"/>
        <v>Boolean (True/False)</v>
      </c>
      <c r="C98" s="100">
        <v>11</v>
      </c>
      <c r="D98" s="15"/>
      <c r="E98" s="138" t="s">
        <v>945</v>
      </c>
      <c r="F98" s="139" t="s">
        <v>899</v>
      </c>
      <c r="G98" s="15" t="s">
        <v>91</v>
      </c>
      <c r="H98" s="129" t="s">
        <v>90</v>
      </c>
      <c r="I98" s="200" t="s">
        <v>504</v>
      </c>
      <c r="J98" s="201" t="s">
        <v>503</v>
      </c>
      <c r="K98" s="202" t="str">
        <f t="shared" si="6"/>
        <v>LLC_BI__Spread_Statement_Record__c.LLC_BI__Include_In_Total__c</v>
      </c>
      <c r="L98" s="222" t="s">
        <v>1007</v>
      </c>
      <c r="M98" s="223" t="s">
        <v>927</v>
      </c>
      <c r="N98" s="224" t="s">
        <v>928</v>
      </c>
      <c r="O98" s="225"/>
      <c r="P98" s="15"/>
      <c r="Q98" s="206"/>
      <c r="R98" s="206"/>
      <c r="S98" s="206"/>
      <c r="T98" s="108" t="s">
        <v>903</v>
      </c>
      <c r="U98" s="15"/>
      <c r="V98" s="108" t="s">
        <v>904</v>
      </c>
      <c r="W98" s="15"/>
      <c r="X98" s="15"/>
      <c r="Y98" s="108" t="s">
        <v>904</v>
      </c>
      <c r="Z98" s="15"/>
      <c r="AA98" s="15"/>
      <c r="AB98" s="15"/>
      <c r="AC98" s="15"/>
      <c r="AD98" s="15"/>
      <c r="AE98" s="15"/>
      <c r="AF98" s="15"/>
      <c r="AG98" s="15"/>
      <c r="AH98" s="15"/>
      <c r="AI98" s="15"/>
      <c r="AJ98" s="15"/>
      <c r="AK98" s="15"/>
    </row>
    <row r="99" spans="1:37" x14ac:dyDescent="0.25">
      <c r="A99" s="98" t="str">
        <f t="shared" si="4"/>
        <v>LLC_BI__Spread_Statement_Record__cLLC_BI__Is_Linked__c</v>
      </c>
      <c r="B99" s="99">
        <f t="shared" si="5"/>
        <v>4</v>
      </c>
      <c r="C99" s="100">
        <v>12</v>
      </c>
      <c r="D99" s="15" t="s">
        <v>944</v>
      </c>
      <c r="E99" s="138" t="s">
        <v>945</v>
      </c>
      <c r="F99" s="101" t="s">
        <v>899</v>
      </c>
      <c r="G99" s="15" t="s">
        <v>91</v>
      </c>
      <c r="H99" s="129" t="s">
        <v>90</v>
      </c>
      <c r="I99" s="62" t="s">
        <v>573</v>
      </c>
      <c r="J99" s="226" t="s">
        <v>572</v>
      </c>
      <c r="K99" s="213" t="str">
        <f t="shared" si="6"/>
        <v>LLC_BI__Spread_Statement_Record__c.LLC_BI__Is_Linked__c</v>
      </c>
      <c r="L99" s="15" t="s">
        <v>1008</v>
      </c>
      <c r="M99" s="216" t="s">
        <v>982</v>
      </c>
      <c r="N99" s="221">
        <v>4</v>
      </c>
      <c r="O99" s="219"/>
      <c r="P99" s="15"/>
      <c r="Q99" s="206"/>
      <c r="R99" s="206"/>
      <c r="S99" s="206"/>
      <c r="T99" s="108" t="s">
        <v>903</v>
      </c>
      <c r="U99" s="15"/>
      <c r="V99" s="108" t="s">
        <v>904</v>
      </c>
      <c r="W99" s="15"/>
      <c r="X99" s="15"/>
      <c r="Y99" s="108" t="s">
        <v>904</v>
      </c>
      <c r="Z99" s="15"/>
      <c r="AA99" s="15"/>
      <c r="AB99" s="15"/>
      <c r="AC99" s="15"/>
      <c r="AD99" s="15"/>
      <c r="AE99" s="15"/>
      <c r="AF99" s="15"/>
      <c r="AG99" s="15"/>
      <c r="AH99" s="15"/>
      <c r="AI99" s="15"/>
      <c r="AJ99" s="15"/>
      <c r="AK99" s="15"/>
    </row>
    <row r="100" spans="1:37" x14ac:dyDescent="0.25">
      <c r="A100" s="98" t="str">
        <f t="shared" si="4"/>
        <v>LLC_BI__Spread_Statement_Record__cLastModifiedById</v>
      </c>
      <c r="B100" s="99">
        <f t="shared" si="5"/>
        <v>18</v>
      </c>
      <c r="C100" s="100">
        <v>13</v>
      </c>
      <c r="D100" s="15" t="s">
        <v>905</v>
      </c>
      <c r="E100" s="138" t="s">
        <v>945</v>
      </c>
      <c r="F100" s="136" t="s">
        <v>945</v>
      </c>
      <c r="G100" s="15" t="s">
        <v>91</v>
      </c>
      <c r="H100" s="220" t="s">
        <v>90</v>
      </c>
      <c r="I100" s="62" t="s">
        <v>916</v>
      </c>
      <c r="J100" s="15" t="s">
        <v>175</v>
      </c>
      <c r="K100" s="202" t="str">
        <f t="shared" si="6"/>
        <v>LLC_BI__Spread_Statement_Record__c.LastModifiedById</v>
      </c>
      <c r="L100" s="15" t="s">
        <v>917</v>
      </c>
      <c r="M100" s="110" t="s">
        <v>908</v>
      </c>
      <c r="N100" s="221">
        <v>18</v>
      </c>
      <c r="O100" s="219"/>
      <c r="P100" s="127"/>
      <c r="Q100" s="206"/>
      <c r="R100" s="206"/>
      <c r="S100" s="206"/>
      <c r="T100" s="108" t="s">
        <v>903</v>
      </c>
      <c r="U100" s="114"/>
      <c r="V100" s="108" t="s">
        <v>904</v>
      </c>
      <c r="W100" s="114"/>
      <c r="X100" s="114"/>
      <c r="Y100" s="108" t="s">
        <v>904</v>
      </c>
      <c r="Z100" s="114"/>
      <c r="AA100" s="114"/>
      <c r="AB100" s="114"/>
      <c r="AC100" s="114"/>
      <c r="AD100" s="114"/>
      <c r="AE100" s="114"/>
      <c r="AF100" s="114"/>
      <c r="AG100" s="114"/>
      <c r="AH100" s="15"/>
      <c r="AI100" s="15"/>
      <c r="AJ100" s="15"/>
      <c r="AK100" s="15"/>
    </row>
    <row r="101" spans="1:37" x14ac:dyDescent="0.25">
      <c r="A101" s="98" t="str">
        <f t="shared" si="4"/>
        <v>LLC_BI__Spread_Statement_Record__cLastModifiedDate</v>
      </c>
      <c r="B101" s="99" t="str">
        <f t="shared" si="5"/>
        <v/>
      </c>
      <c r="C101" s="100">
        <v>14</v>
      </c>
      <c r="D101" s="15" t="s">
        <v>905</v>
      </c>
      <c r="E101" s="138" t="s">
        <v>945</v>
      </c>
      <c r="F101" s="138" t="s">
        <v>945</v>
      </c>
      <c r="G101" s="15" t="s">
        <v>91</v>
      </c>
      <c r="H101" s="220" t="s">
        <v>90</v>
      </c>
      <c r="I101" s="62" t="s">
        <v>173</v>
      </c>
      <c r="J101" s="15" t="s">
        <v>172</v>
      </c>
      <c r="K101" s="202" t="str">
        <f t="shared" si="6"/>
        <v>LLC_BI__Spread_Statement_Record__c.LastModifiedDate</v>
      </c>
      <c r="L101" s="15" t="s">
        <v>918</v>
      </c>
      <c r="M101" s="110" t="s">
        <v>910</v>
      </c>
      <c r="N101" s="204"/>
      <c r="O101" s="219"/>
      <c r="P101" s="127"/>
      <c r="Q101" s="206"/>
      <c r="R101" s="206"/>
      <c r="S101" s="206"/>
      <c r="T101" s="108" t="s">
        <v>903</v>
      </c>
      <c r="U101" s="114"/>
      <c r="V101" s="108" t="s">
        <v>904</v>
      </c>
      <c r="W101" s="114"/>
      <c r="X101" s="114"/>
      <c r="Y101" s="108" t="s">
        <v>904</v>
      </c>
      <c r="Z101" s="114"/>
      <c r="AA101" s="114"/>
      <c r="AB101" s="114"/>
      <c r="AC101" s="114"/>
      <c r="AD101" s="114"/>
      <c r="AE101" s="114"/>
      <c r="AF101" s="114"/>
      <c r="AG101" s="114"/>
      <c r="AH101" s="15"/>
      <c r="AI101" s="15"/>
      <c r="AJ101" s="15"/>
      <c r="AK101" s="15"/>
    </row>
    <row r="102" spans="1:37" ht="285" x14ac:dyDescent="0.25">
      <c r="A102" s="98" t="str">
        <f t="shared" si="4"/>
        <v>LLC_BI__Spread_Statement_Record__cLLC_BI__Linked_Spread_Statement_Record__c</v>
      </c>
      <c r="B102" s="99">
        <f t="shared" si="5"/>
        <v>18</v>
      </c>
      <c r="C102" s="100">
        <v>15</v>
      </c>
      <c r="D102" s="15"/>
      <c r="E102" s="138" t="s">
        <v>945</v>
      </c>
      <c r="F102" s="139" t="s">
        <v>899</v>
      </c>
      <c r="G102" s="15" t="s">
        <v>91</v>
      </c>
      <c r="H102" s="129" t="s">
        <v>90</v>
      </c>
      <c r="I102" s="62" t="s">
        <v>599</v>
      </c>
      <c r="J102" s="201" t="s">
        <v>598</v>
      </c>
      <c r="K102" s="202" t="str">
        <f t="shared" si="6"/>
        <v>LLC_BI__Spread_Statement_Record__c.LLC_BI__Linked_Spread_Statement_Record__c</v>
      </c>
      <c r="L102" s="15" t="s">
        <v>1009</v>
      </c>
      <c r="M102" s="216" t="s">
        <v>971</v>
      </c>
      <c r="N102" s="204">
        <v>18</v>
      </c>
      <c r="O102" s="219"/>
      <c r="P102" s="15"/>
      <c r="Q102" s="206"/>
      <c r="R102" s="206"/>
      <c r="S102" s="206"/>
      <c r="T102" s="108" t="s">
        <v>903</v>
      </c>
      <c r="U102" s="15"/>
      <c r="V102" s="108" t="s">
        <v>904</v>
      </c>
      <c r="W102" s="15"/>
      <c r="X102" s="15"/>
      <c r="Y102" s="108" t="s">
        <v>903</v>
      </c>
      <c r="Z102" s="15" t="s">
        <v>1010</v>
      </c>
      <c r="AA102" s="61" t="s">
        <v>1011</v>
      </c>
      <c r="AB102" s="15"/>
      <c r="AC102" s="15"/>
      <c r="AD102" s="15"/>
      <c r="AE102" s="15"/>
      <c r="AF102" s="15"/>
      <c r="AG102" s="15"/>
      <c r="AH102" s="15"/>
      <c r="AI102" s="15"/>
      <c r="AJ102" s="15"/>
      <c r="AK102" s="15"/>
    </row>
    <row r="103" spans="1:37" ht="30" x14ac:dyDescent="0.25">
      <c r="A103" s="98" t="str">
        <f t="shared" si="4"/>
        <v>LLC_BI__Spread_Statement_Record__cLLC_BI__Linked_Spread_Statement_Total_Group__c</v>
      </c>
      <c r="B103" s="99">
        <f t="shared" si="5"/>
        <v>18</v>
      </c>
      <c r="C103" s="100">
        <v>16</v>
      </c>
      <c r="D103" s="15"/>
      <c r="E103" s="138" t="s">
        <v>945</v>
      </c>
      <c r="F103" s="101" t="s">
        <v>899</v>
      </c>
      <c r="G103" s="114" t="s">
        <v>91</v>
      </c>
      <c r="H103" s="220" t="s">
        <v>90</v>
      </c>
      <c r="I103" s="62" t="s">
        <v>602</v>
      </c>
      <c r="J103" s="222" t="s">
        <v>601</v>
      </c>
      <c r="K103" s="213" t="str">
        <f t="shared" si="6"/>
        <v>LLC_BI__Spread_Statement_Record__c.LLC_BI__Linked_Spread_Statement_Total_Group__c</v>
      </c>
      <c r="L103" s="15" t="s">
        <v>1009</v>
      </c>
      <c r="M103" s="216" t="s">
        <v>973</v>
      </c>
      <c r="N103" s="204">
        <v>18</v>
      </c>
      <c r="O103" s="219"/>
      <c r="P103" s="15"/>
      <c r="Q103" s="206"/>
      <c r="R103" s="206"/>
      <c r="S103" s="206"/>
      <c r="T103" s="108" t="s">
        <v>903</v>
      </c>
      <c r="U103" s="15"/>
      <c r="V103" s="108" t="s">
        <v>904</v>
      </c>
      <c r="W103" s="15"/>
      <c r="X103" s="15"/>
      <c r="Y103" s="108" t="s">
        <v>904</v>
      </c>
      <c r="Z103" s="15"/>
      <c r="AA103" s="15"/>
      <c r="AB103" s="15"/>
      <c r="AC103" s="15"/>
      <c r="AD103" s="15"/>
      <c r="AE103" s="15"/>
      <c r="AF103" s="15"/>
      <c r="AG103" s="15"/>
      <c r="AH103" s="15"/>
      <c r="AI103" s="15"/>
      <c r="AJ103" s="15"/>
      <c r="AK103" s="15"/>
    </row>
    <row r="104" spans="1:37" ht="25.5" x14ac:dyDescent="0.25">
      <c r="A104" s="98" t="str">
        <f t="shared" si="4"/>
        <v>LLC_BI__Spread_Statement_Record__cLLC_BI__lookupKey__c</v>
      </c>
      <c r="B104" s="99">
        <f t="shared" si="5"/>
        <v>255</v>
      </c>
      <c r="C104" s="100">
        <v>17</v>
      </c>
      <c r="D104" s="15"/>
      <c r="E104" s="138" t="s">
        <v>945</v>
      </c>
      <c r="F104" s="139" t="s">
        <v>899</v>
      </c>
      <c r="G104" s="15" t="s">
        <v>91</v>
      </c>
      <c r="H104" s="129" t="s">
        <v>90</v>
      </c>
      <c r="I104" s="62" t="s">
        <v>193</v>
      </c>
      <c r="J104" s="201" t="s">
        <v>192</v>
      </c>
      <c r="K104" s="110" t="str">
        <f t="shared" si="6"/>
        <v>LLC_BI__Spread_Statement_Record__c.LLC_BI__lookupKey__c</v>
      </c>
      <c r="L104" s="227" t="s">
        <v>958</v>
      </c>
      <c r="M104" s="228" t="s">
        <v>931</v>
      </c>
      <c r="N104" s="204">
        <v>255</v>
      </c>
      <c r="O104" s="219"/>
      <c r="P104" s="15"/>
      <c r="Q104" s="206"/>
      <c r="R104" s="206"/>
      <c r="S104" s="206"/>
      <c r="T104" s="108" t="s">
        <v>903</v>
      </c>
      <c r="U104" s="15"/>
      <c r="V104" s="108" t="s">
        <v>904</v>
      </c>
      <c r="W104" s="15"/>
      <c r="X104" s="15"/>
      <c r="Y104" s="108" t="s">
        <v>904</v>
      </c>
      <c r="Z104" s="15"/>
      <c r="AA104" s="15"/>
      <c r="AB104" s="15"/>
      <c r="AC104" s="15"/>
      <c r="AD104" s="15"/>
      <c r="AE104" s="15"/>
      <c r="AF104" s="15"/>
      <c r="AG104" s="15"/>
      <c r="AH104" s="15"/>
      <c r="AI104" s="15"/>
      <c r="AJ104" s="15"/>
      <c r="AK104" s="15"/>
    </row>
    <row r="105" spans="1:37" x14ac:dyDescent="0.25">
      <c r="A105" s="98" t="str">
        <f t="shared" si="4"/>
        <v>LLC_BI__Spread_Statement_Record__cLLC_BI__Operation__c</v>
      </c>
      <c r="B105" s="99" t="str">
        <f t="shared" si="5"/>
        <v>See picklist options for lengths</v>
      </c>
      <c r="C105" s="100">
        <v>18</v>
      </c>
      <c r="D105" s="15"/>
      <c r="E105" s="138" t="s">
        <v>945</v>
      </c>
      <c r="F105" s="101" t="s">
        <v>899</v>
      </c>
      <c r="G105" s="15" t="s">
        <v>91</v>
      </c>
      <c r="H105" s="129" t="s">
        <v>90</v>
      </c>
      <c r="I105" s="62" t="s">
        <v>621</v>
      </c>
      <c r="J105" s="201" t="s">
        <v>620</v>
      </c>
      <c r="K105" s="207" t="str">
        <f t="shared" si="6"/>
        <v>LLC_BI__Spread_Statement_Record__c.LLC_BI__Operation__c</v>
      </c>
      <c r="L105" s="109" t="s">
        <v>1012</v>
      </c>
      <c r="M105" s="229" t="s">
        <v>913</v>
      </c>
      <c r="N105" s="190" t="s">
        <v>914</v>
      </c>
      <c r="O105" s="219"/>
      <c r="P105" s="15"/>
      <c r="Q105" s="206"/>
      <c r="R105" s="206"/>
      <c r="S105" s="206"/>
      <c r="T105" s="108" t="s">
        <v>903</v>
      </c>
      <c r="U105" s="15"/>
      <c r="V105" s="108" t="s">
        <v>904</v>
      </c>
      <c r="W105" s="15"/>
      <c r="X105" s="15"/>
      <c r="Y105" s="108" t="s">
        <v>904</v>
      </c>
      <c r="Z105" s="15"/>
      <c r="AA105" s="15"/>
      <c r="AB105" s="15"/>
      <c r="AC105" s="15"/>
      <c r="AD105" s="15"/>
      <c r="AE105" s="15"/>
      <c r="AF105" s="15"/>
      <c r="AG105" s="15"/>
      <c r="AH105" s="15"/>
      <c r="AI105" s="15"/>
      <c r="AJ105" s="15"/>
      <c r="AK105" s="15"/>
    </row>
    <row r="106" spans="1:37" x14ac:dyDescent="0.25">
      <c r="A106" s="98" t="str">
        <f t="shared" si="4"/>
        <v>LLC_BI__Spread_Statement_Record__cLLC_BI__Operation_Add__c</v>
      </c>
      <c r="B106" s="99">
        <f t="shared" si="5"/>
        <v>4</v>
      </c>
      <c r="C106" s="100">
        <v>19</v>
      </c>
      <c r="D106" s="163" t="s">
        <v>944</v>
      </c>
      <c r="E106" s="138" t="s">
        <v>945</v>
      </c>
      <c r="F106" s="139" t="s">
        <v>899</v>
      </c>
      <c r="G106" s="15" t="s">
        <v>91</v>
      </c>
      <c r="H106" s="129" t="s">
        <v>90</v>
      </c>
      <c r="I106" s="62" t="s">
        <v>605</v>
      </c>
      <c r="J106" s="201" t="s">
        <v>604</v>
      </c>
      <c r="K106" s="110" t="str">
        <f t="shared" si="6"/>
        <v>LLC_BI__Spread_Statement_Record__c.LLC_BI__Operation_Add__c</v>
      </c>
      <c r="L106" s="109" t="s">
        <v>1013</v>
      </c>
      <c r="M106" s="203" t="s">
        <v>982</v>
      </c>
      <c r="N106" s="204">
        <v>4</v>
      </c>
      <c r="O106" s="219"/>
      <c r="P106" s="15"/>
      <c r="Q106" s="206"/>
      <c r="R106" s="206"/>
      <c r="S106" s="206"/>
      <c r="T106" s="108" t="s">
        <v>903</v>
      </c>
      <c r="U106" s="15"/>
      <c r="V106" s="108" t="s">
        <v>904</v>
      </c>
      <c r="W106" s="15"/>
      <c r="X106" s="15"/>
      <c r="Y106" s="108" t="s">
        <v>904</v>
      </c>
      <c r="Z106" s="15"/>
      <c r="AA106" s="15"/>
      <c r="AB106" s="15"/>
      <c r="AC106" s="15"/>
      <c r="AD106" s="15"/>
      <c r="AE106" s="15"/>
      <c r="AF106" s="15"/>
      <c r="AG106" s="15"/>
      <c r="AH106" s="15"/>
      <c r="AI106" s="15"/>
      <c r="AJ106" s="15"/>
      <c r="AK106" s="15"/>
    </row>
    <row r="107" spans="1:37" x14ac:dyDescent="0.25">
      <c r="A107" s="98" t="str">
        <f t="shared" si="4"/>
        <v>LLC_BI__Spread_Statement_Record__cLLC_BI__Operation_Divide__c</v>
      </c>
      <c r="B107" s="99">
        <f t="shared" si="5"/>
        <v>4</v>
      </c>
      <c r="C107" s="100">
        <v>20</v>
      </c>
      <c r="D107" s="163" t="s">
        <v>944</v>
      </c>
      <c r="E107" s="138" t="s">
        <v>945</v>
      </c>
      <c r="F107" s="101" t="s">
        <v>899</v>
      </c>
      <c r="G107" s="15" t="s">
        <v>91</v>
      </c>
      <c r="H107" s="129" t="s">
        <v>90</v>
      </c>
      <c r="I107" s="62" t="s">
        <v>609</v>
      </c>
      <c r="J107" s="201" t="s">
        <v>608</v>
      </c>
      <c r="K107" s="207" t="str">
        <f t="shared" si="6"/>
        <v>LLC_BI__Spread_Statement_Record__c.LLC_BI__Operation_Divide__c</v>
      </c>
      <c r="L107" s="109" t="s">
        <v>1014</v>
      </c>
      <c r="M107" s="203" t="s">
        <v>982</v>
      </c>
      <c r="N107" s="204">
        <v>4</v>
      </c>
      <c r="O107" s="219"/>
      <c r="P107" s="15"/>
      <c r="Q107" s="206"/>
      <c r="R107" s="206"/>
      <c r="S107" s="206"/>
      <c r="T107" s="108" t="s">
        <v>903</v>
      </c>
      <c r="U107" s="15"/>
      <c r="V107" s="108" t="s">
        <v>904</v>
      </c>
      <c r="W107" s="15"/>
      <c r="X107" s="15"/>
      <c r="Y107" s="108" t="s">
        <v>904</v>
      </c>
      <c r="Z107" s="15"/>
      <c r="AA107" s="15"/>
      <c r="AB107" s="15"/>
      <c r="AC107" s="15"/>
      <c r="AD107" s="15"/>
      <c r="AE107" s="15"/>
      <c r="AF107" s="15"/>
      <c r="AG107" s="15"/>
      <c r="AH107" s="15"/>
      <c r="AI107" s="15"/>
      <c r="AJ107" s="15"/>
      <c r="AK107" s="15"/>
    </row>
    <row r="108" spans="1:37" x14ac:dyDescent="0.25">
      <c r="A108" s="98" t="str">
        <f t="shared" si="4"/>
        <v>LLC_BI__Spread_Statement_Record__cLLC_BI__Operation_Multiply__c</v>
      </c>
      <c r="B108" s="99">
        <f t="shared" si="5"/>
        <v>4</v>
      </c>
      <c r="C108" s="100">
        <v>21</v>
      </c>
      <c r="D108" s="163" t="s">
        <v>944</v>
      </c>
      <c r="E108" s="138" t="s">
        <v>945</v>
      </c>
      <c r="F108" s="139" t="s">
        <v>899</v>
      </c>
      <c r="G108" s="15" t="s">
        <v>91</v>
      </c>
      <c r="H108" s="129" t="s">
        <v>90</v>
      </c>
      <c r="I108" s="62" t="s">
        <v>613</v>
      </c>
      <c r="J108" s="201" t="s">
        <v>612</v>
      </c>
      <c r="K108" s="110" t="str">
        <f t="shared" si="6"/>
        <v>LLC_BI__Spread_Statement_Record__c.LLC_BI__Operation_Multiply__c</v>
      </c>
      <c r="L108" s="109" t="s">
        <v>1015</v>
      </c>
      <c r="M108" s="203" t="s">
        <v>982</v>
      </c>
      <c r="N108" s="204">
        <v>4</v>
      </c>
      <c r="O108" s="219"/>
      <c r="P108" s="15"/>
      <c r="Q108" s="206"/>
      <c r="R108" s="206"/>
      <c r="S108" s="206"/>
      <c r="T108" s="108" t="s">
        <v>903</v>
      </c>
      <c r="U108" s="15"/>
      <c r="V108" s="108" t="s">
        <v>904</v>
      </c>
      <c r="W108" s="15"/>
      <c r="X108" s="15"/>
      <c r="Y108" s="108" t="s">
        <v>904</v>
      </c>
      <c r="Z108" s="15"/>
      <c r="AA108" s="15"/>
      <c r="AB108" s="15"/>
      <c r="AC108" s="15"/>
      <c r="AD108" s="15"/>
      <c r="AE108" s="15"/>
      <c r="AF108" s="15"/>
      <c r="AG108" s="15"/>
      <c r="AH108" s="15"/>
      <c r="AI108" s="15"/>
      <c r="AJ108" s="15"/>
      <c r="AK108" s="15"/>
    </row>
    <row r="109" spans="1:37" x14ac:dyDescent="0.25">
      <c r="A109" s="98" t="str">
        <f t="shared" si="4"/>
        <v>LLC_BI__Spread_Statement_Record__cLLC_BI__Operation_Subtract__c</v>
      </c>
      <c r="B109" s="99">
        <f t="shared" si="5"/>
        <v>4</v>
      </c>
      <c r="C109" s="100">
        <v>22</v>
      </c>
      <c r="D109" s="163" t="s">
        <v>944</v>
      </c>
      <c r="E109" s="138" t="s">
        <v>945</v>
      </c>
      <c r="F109" s="101" t="s">
        <v>899</v>
      </c>
      <c r="G109" s="15" t="s">
        <v>91</v>
      </c>
      <c r="H109" s="129" t="s">
        <v>90</v>
      </c>
      <c r="I109" s="62" t="s">
        <v>617</v>
      </c>
      <c r="J109" s="201" t="s">
        <v>616</v>
      </c>
      <c r="K109" s="207" t="str">
        <f t="shared" si="6"/>
        <v>LLC_BI__Spread_Statement_Record__c.LLC_BI__Operation_Subtract__c</v>
      </c>
      <c r="L109" s="109" t="s">
        <v>1016</v>
      </c>
      <c r="M109" s="203" t="s">
        <v>982</v>
      </c>
      <c r="N109" s="204">
        <v>4</v>
      </c>
      <c r="O109" s="219"/>
      <c r="P109" s="15"/>
      <c r="Q109" s="206"/>
      <c r="R109" s="206"/>
      <c r="S109" s="206"/>
      <c r="T109" s="108" t="s">
        <v>903</v>
      </c>
      <c r="U109" s="15"/>
      <c r="V109" s="108" t="s">
        <v>904</v>
      </c>
      <c r="W109" s="15"/>
      <c r="X109" s="15"/>
      <c r="Y109" s="108" t="s">
        <v>904</v>
      </c>
      <c r="Z109" s="15"/>
      <c r="AA109" s="15"/>
      <c r="AB109" s="15"/>
      <c r="AC109" s="15"/>
      <c r="AD109" s="15"/>
      <c r="AE109" s="15"/>
      <c r="AF109" s="15"/>
      <c r="AG109" s="15"/>
      <c r="AH109" s="15"/>
      <c r="AI109" s="15"/>
      <c r="AJ109" s="15"/>
      <c r="AK109" s="15"/>
    </row>
    <row r="110" spans="1:37" x14ac:dyDescent="0.25">
      <c r="A110" s="98" t="str">
        <f t="shared" si="4"/>
        <v>LLC_BI__Spread_Statement_Record__cLLC_BI__Period_Over_Period_Change__c</v>
      </c>
      <c r="B110" s="99" t="str">
        <f t="shared" si="5"/>
        <v>Boolean (True/False)</v>
      </c>
      <c r="C110" s="100">
        <v>23</v>
      </c>
      <c r="D110" s="15"/>
      <c r="E110" s="138" t="s">
        <v>945</v>
      </c>
      <c r="F110" s="139" t="s">
        <v>899</v>
      </c>
      <c r="G110" s="15" t="s">
        <v>91</v>
      </c>
      <c r="H110" s="129" t="s">
        <v>90</v>
      </c>
      <c r="I110" s="62" t="s">
        <v>624</v>
      </c>
      <c r="J110" s="201" t="s">
        <v>623</v>
      </c>
      <c r="K110" s="110" t="str">
        <f t="shared" si="6"/>
        <v>LLC_BI__Spread_Statement_Record__c.LLC_BI__Period_Over_Period_Change__c</v>
      </c>
      <c r="L110" s="109" t="s">
        <v>1017</v>
      </c>
      <c r="M110" s="203" t="s">
        <v>927</v>
      </c>
      <c r="N110" s="169" t="s">
        <v>928</v>
      </c>
      <c r="O110" s="219"/>
      <c r="P110" s="15"/>
      <c r="Q110" s="206"/>
      <c r="R110" s="206"/>
      <c r="S110" s="206"/>
      <c r="T110" s="108" t="s">
        <v>903</v>
      </c>
      <c r="U110" s="15"/>
      <c r="V110" s="108" t="s">
        <v>904</v>
      </c>
      <c r="W110" s="15"/>
      <c r="X110" s="15"/>
      <c r="Y110" s="108" t="s">
        <v>903</v>
      </c>
      <c r="Z110" s="15" t="s">
        <v>1018</v>
      </c>
      <c r="AA110" s="15" t="s">
        <v>1019</v>
      </c>
      <c r="AB110" s="15"/>
      <c r="AC110" s="15"/>
      <c r="AD110" s="15"/>
      <c r="AE110" s="15"/>
      <c r="AF110" s="15"/>
      <c r="AG110" s="15"/>
      <c r="AH110" s="15"/>
      <c r="AI110" s="15"/>
      <c r="AJ110" s="15"/>
      <c r="AK110" s="15"/>
    </row>
    <row r="111" spans="1:37" x14ac:dyDescent="0.25">
      <c r="A111" s="98" t="str">
        <f t="shared" si="4"/>
        <v>LLC_BI__Spread_Statement_Record__cLLC_BI__Period_Over_Prior_Fiscal_Year__c</v>
      </c>
      <c r="B111" s="99" t="str">
        <f t="shared" si="5"/>
        <v>Boolean (True/False)</v>
      </c>
      <c r="C111" s="100">
        <v>24</v>
      </c>
      <c r="D111" s="15"/>
      <c r="E111" s="138" t="s">
        <v>945</v>
      </c>
      <c r="F111" s="101" t="s">
        <v>899</v>
      </c>
      <c r="G111" s="15" t="s">
        <v>91</v>
      </c>
      <c r="H111" s="129" t="s">
        <v>90</v>
      </c>
      <c r="I111" s="62" t="s">
        <v>642</v>
      </c>
      <c r="J111" s="201" t="s">
        <v>641</v>
      </c>
      <c r="K111" s="207" t="str">
        <f t="shared" ref="K111:K142" si="7">_xlfn.CONCAT(H111,".",J111)</f>
        <v>LLC_BI__Spread_Statement_Record__c.LLC_BI__Period_Over_Prior_Fiscal_Year__c</v>
      </c>
      <c r="L111" s="109" t="s">
        <v>1020</v>
      </c>
      <c r="M111" s="203" t="s">
        <v>927</v>
      </c>
      <c r="N111" s="169" t="s">
        <v>928</v>
      </c>
      <c r="O111" s="219"/>
      <c r="P111" s="15"/>
      <c r="Q111" s="206"/>
      <c r="R111" s="206"/>
      <c r="S111" s="206"/>
      <c r="T111" s="108" t="s">
        <v>903</v>
      </c>
      <c r="U111" s="15"/>
      <c r="V111" s="108" t="s">
        <v>904</v>
      </c>
      <c r="W111" s="15"/>
      <c r="X111" s="15"/>
      <c r="Y111" s="108" t="s">
        <v>904</v>
      </c>
      <c r="Z111" s="15"/>
      <c r="AA111" s="15"/>
      <c r="AB111" s="15"/>
      <c r="AC111" s="15"/>
      <c r="AD111" s="15"/>
      <c r="AE111" s="15"/>
      <c r="AF111" s="15"/>
      <c r="AG111" s="15"/>
      <c r="AH111" s="15"/>
      <c r="AI111" s="15"/>
      <c r="AJ111" s="15"/>
      <c r="AK111" s="15"/>
    </row>
    <row r="112" spans="1:37" x14ac:dyDescent="0.25">
      <c r="A112" s="98" t="str">
        <f t="shared" si="4"/>
        <v>LLC_BI__Spread_Statement_Record__cLLC_BI__Prior_Fiscal_Year__c</v>
      </c>
      <c r="B112" s="99" t="str">
        <f t="shared" si="5"/>
        <v>Boolean (True/False)</v>
      </c>
      <c r="C112" s="100">
        <v>25</v>
      </c>
      <c r="D112" s="15"/>
      <c r="E112" s="138" t="s">
        <v>945</v>
      </c>
      <c r="F112" s="139" t="s">
        <v>899</v>
      </c>
      <c r="G112" s="15" t="s">
        <v>91</v>
      </c>
      <c r="H112" s="129" t="s">
        <v>90</v>
      </c>
      <c r="I112" s="62" t="s">
        <v>635</v>
      </c>
      <c r="J112" s="201" t="s">
        <v>634</v>
      </c>
      <c r="K112" s="110" t="str">
        <f t="shared" si="7"/>
        <v>LLC_BI__Spread_Statement_Record__c.LLC_BI__Prior_Fiscal_Year__c</v>
      </c>
      <c r="L112" s="109" t="s">
        <v>1021</v>
      </c>
      <c r="M112" s="203" t="s">
        <v>927</v>
      </c>
      <c r="N112" s="169" t="s">
        <v>928</v>
      </c>
      <c r="O112" s="219"/>
      <c r="P112" s="110"/>
      <c r="Q112" s="206"/>
      <c r="R112" s="206"/>
      <c r="S112" s="206"/>
      <c r="T112" s="108" t="s">
        <v>903</v>
      </c>
      <c r="U112" s="15"/>
      <c r="V112" s="108" t="s">
        <v>904</v>
      </c>
      <c r="W112" s="15"/>
      <c r="X112" s="15"/>
      <c r="Y112" s="108" t="s">
        <v>904</v>
      </c>
      <c r="Z112" s="15"/>
      <c r="AA112" s="15"/>
      <c r="AB112" s="15"/>
      <c r="AC112" s="15"/>
      <c r="AD112" s="15"/>
      <c r="AE112" s="15"/>
      <c r="AF112" s="15"/>
      <c r="AG112" s="15"/>
      <c r="AH112" s="15"/>
      <c r="AI112" s="15"/>
      <c r="AJ112" s="15"/>
      <c r="AK112" s="15"/>
    </row>
    <row r="113" spans="1:37" x14ac:dyDescent="0.25">
      <c r="A113" s="98" t="str">
        <f t="shared" si="4"/>
        <v>LLC_BI__Spread_Statement_Record__cLLC_BI__Record_Type__c</v>
      </c>
      <c r="B113" s="99" t="str">
        <f t="shared" si="5"/>
        <v>See picklist options for lengths</v>
      </c>
      <c r="C113" s="100">
        <v>26</v>
      </c>
      <c r="D113" s="15"/>
      <c r="E113" s="138" t="s">
        <v>945</v>
      </c>
      <c r="F113" s="101" t="s">
        <v>899</v>
      </c>
      <c r="G113" s="15" t="s">
        <v>91</v>
      </c>
      <c r="H113" s="129" t="s">
        <v>90</v>
      </c>
      <c r="I113" s="62" t="s">
        <v>632</v>
      </c>
      <c r="J113" s="201" t="s">
        <v>631</v>
      </c>
      <c r="K113" s="207" t="str">
        <f t="shared" si="7"/>
        <v>LLC_BI__Spread_Statement_Record__c.LLC_BI__Record_Type__c</v>
      </c>
      <c r="L113" s="109" t="s">
        <v>1022</v>
      </c>
      <c r="M113" s="230" t="s">
        <v>913</v>
      </c>
      <c r="N113" s="190" t="s">
        <v>914</v>
      </c>
      <c r="O113" s="225"/>
      <c r="P113" s="231"/>
      <c r="Q113" s="232"/>
      <c r="R113" s="232"/>
      <c r="S113" s="232"/>
      <c r="T113" s="108" t="s">
        <v>903</v>
      </c>
      <c r="U113" s="116"/>
      <c r="V113" s="108" t="s">
        <v>904</v>
      </c>
      <c r="W113" s="15"/>
      <c r="X113" s="15"/>
      <c r="Y113" s="108" t="s">
        <v>904</v>
      </c>
      <c r="Z113" s="15"/>
      <c r="AA113" s="15"/>
      <c r="AB113" s="15"/>
      <c r="AC113" s="15"/>
      <c r="AD113" s="15"/>
      <c r="AE113" s="15"/>
      <c r="AF113" s="15"/>
      <c r="AG113" s="15"/>
      <c r="AH113" s="15"/>
      <c r="AI113" s="15"/>
      <c r="AJ113" s="15"/>
      <c r="AK113" s="15"/>
    </row>
    <row r="114" spans="1:37" x14ac:dyDescent="0.25">
      <c r="A114" s="98" t="str">
        <f t="shared" si="4"/>
        <v>LLC_BI__Spread_Statement_Record__cLLC_BI__Row_Number__c</v>
      </c>
      <c r="B114" s="99" t="str">
        <f t="shared" si="5"/>
        <v>18, 0</v>
      </c>
      <c r="C114" s="100">
        <v>27</v>
      </c>
      <c r="D114" s="163" t="s">
        <v>944</v>
      </c>
      <c r="E114" s="138" t="s">
        <v>945</v>
      </c>
      <c r="F114" s="139" t="s">
        <v>899</v>
      </c>
      <c r="G114" s="15" t="s">
        <v>91</v>
      </c>
      <c r="H114" s="129" t="s">
        <v>90</v>
      </c>
      <c r="I114" s="62" t="s">
        <v>511</v>
      </c>
      <c r="J114" s="201" t="s">
        <v>510</v>
      </c>
      <c r="K114" s="110" t="str">
        <f t="shared" si="7"/>
        <v>LLC_BI__Spread_Statement_Record__c.LLC_BI__Row_Number__c</v>
      </c>
      <c r="L114" s="109" t="s">
        <v>1023</v>
      </c>
      <c r="M114" s="203" t="s">
        <v>990</v>
      </c>
      <c r="N114" s="221">
        <v>18</v>
      </c>
      <c r="O114" s="219">
        <v>0</v>
      </c>
      <c r="P114" s="15"/>
      <c r="Q114" s="206"/>
      <c r="R114" s="206"/>
      <c r="S114" s="206"/>
      <c r="T114" s="108" t="s">
        <v>903</v>
      </c>
      <c r="U114" s="15"/>
      <c r="V114" s="123" t="s">
        <v>903</v>
      </c>
      <c r="W114" s="15"/>
      <c r="X114" s="15"/>
      <c r="Y114" s="108" t="s">
        <v>904</v>
      </c>
      <c r="Z114" s="15"/>
      <c r="AA114" s="15"/>
      <c r="AB114" s="15"/>
      <c r="AC114" s="15"/>
      <c r="AD114" s="15"/>
      <c r="AE114" s="15"/>
      <c r="AF114" s="15"/>
      <c r="AG114" s="15"/>
      <c r="AH114" s="15"/>
      <c r="AI114" s="15"/>
      <c r="AJ114" s="15"/>
      <c r="AK114" s="15"/>
    </row>
    <row r="115" spans="1:37" ht="26.25" x14ac:dyDescent="0.25">
      <c r="A115" s="98" t="str">
        <f t="shared" si="4"/>
        <v>LLC_BI__Spread_Statement_Record__cLLC_BI__Source_Row__c</v>
      </c>
      <c r="B115" s="99">
        <f t="shared" si="5"/>
        <v>18</v>
      </c>
      <c r="C115" s="100">
        <v>28</v>
      </c>
      <c r="D115" s="163" t="s">
        <v>944</v>
      </c>
      <c r="E115" s="138" t="s">
        <v>945</v>
      </c>
      <c r="F115" s="101" t="s">
        <v>899</v>
      </c>
      <c r="G115" s="15" t="s">
        <v>91</v>
      </c>
      <c r="H115" s="129" t="s">
        <v>90</v>
      </c>
      <c r="I115" s="62" t="s">
        <v>648</v>
      </c>
      <c r="J115" s="201" t="s">
        <v>647</v>
      </c>
      <c r="K115" s="207" t="str">
        <f t="shared" si="7"/>
        <v>LLC_BI__Spread_Statement_Record__c.LLC_BI__Source_Row__c</v>
      </c>
      <c r="L115" s="109" t="s">
        <v>1024</v>
      </c>
      <c r="M115" s="203" t="s">
        <v>971</v>
      </c>
      <c r="N115" s="221">
        <v>18</v>
      </c>
      <c r="O115" s="219"/>
      <c r="P115" s="15"/>
      <c r="Q115" s="206"/>
      <c r="R115" s="206"/>
      <c r="S115" s="206"/>
      <c r="T115" s="108" t="s">
        <v>903</v>
      </c>
      <c r="U115" s="15"/>
      <c r="V115" s="108" t="s">
        <v>904</v>
      </c>
      <c r="W115" s="15"/>
      <c r="X115" s="15"/>
      <c r="Y115" s="108" t="s">
        <v>904</v>
      </c>
      <c r="Z115" s="15"/>
      <c r="AA115" s="15"/>
      <c r="AB115" s="15"/>
      <c r="AC115" s="15"/>
      <c r="AD115" s="15"/>
      <c r="AE115" s="15"/>
      <c r="AF115" s="15"/>
      <c r="AG115" s="15"/>
      <c r="AH115" s="15"/>
      <c r="AI115" s="15"/>
      <c r="AJ115" s="15"/>
      <c r="AK115" s="15"/>
    </row>
    <row r="116" spans="1:37" x14ac:dyDescent="0.25">
      <c r="A116" s="98" t="str">
        <f t="shared" si="4"/>
        <v>LLC_BI__Spread_Statement_Record__cName</v>
      </c>
      <c r="B116" s="99">
        <f t="shared" si="5"/>
        <v>80</v>
      </c>
      <c r="C116" s="100">
        <v>29</v>
      </c>
      <c r="D116" s="15" t="s">
        <v>905</v>
      </c>
      <c r="E116" s="138" t="s">
        <v>945</v>
      </c>
      <c r="F116" s="139" t="s">
        <v>899</v>
      </c>
      <c r="G116" s="15" t="s">
        <v>91</v>
      </c>
      <c r="H116" s="129" t="s">
        <v>90</v>
      </c>
      <c r="I116" s="62" t="s">
        <v>1025</v>
      </c>
      <c r="J116" s="15" t="s">
        <v>28</v>
      </c>
      <c r="K116" s="207" t="str">
        <f t="shared" si="7"/>
        <v>LLC_BI__Spread_Statement_Record__c.Name</v>
      </c>
      <c r="L116" s="109" t="s">
        <v>583</v>
      </c>
      <c r="M116" s="15" t="s">
        <v>925</v>
      </c>
      <c r="N116" s="190">
        <v>80</v>
      </c>
      <c r="O116" s="70"/>
      <c r="P116" s="15"/>
      <c r="Q116" s="15"/>
      <c r="R116" s="15"/>
      <c r="S116" s="15"/>
      <c r="T116" s="108" t="s">
        <v>903</v>
      </c>
      <c r="U116" s="15"/>
      <c r="V116" s="108" t="s">
        <v>904</v>
      </c>
      <c r="W116" s="15"/>
      <c r="X116" s="15"/>
      <c r="Y116" s="108" t="s">
        <v>904</v>
      </c>
      <c r="Z116" s="15"/>
      <c r="AA116" s="15"/>
      <c r="AB116" s="15"/>
      <c r="AC116" s="15"/>
      <c r="AD116" s="15"/>
      <c r="AE116" s="15"/>
      <c r="AF116" s="15"/>
      <c r="AG116" s="15"/>
      <c r="AH116" s="15"/>
      <c r="AI116" s="15"/>
      <c r="AJ116" s="15"/>
      <c r="AK116" s="15"/>
    </row>
    <row r="117" spans="1:37" ht="30" x14ac:dyDescent="0.25">
      <c r="A117" s="98" t="str">
        <f t="shared" si="4"/>
        <v>LLC_BI__Spread_Statement_Record__cLLC_BI__Spread_Statement_Record_Total__c</v>
      </c>
      <c r="B117" s="99">
        <f t="shared" si="5"/>
        <v>18</v>
      </c>
      <c r="C117" s="100">
        <v>30</v>
      </c>
      <c r="D117" s="163" t="s">
        <v>944</v>
      </c>
      <c r="E117" s="138" t="s">
        <v>945</v>
      </c>
      <c r="F117" s="101" t="s">
        <v>899</v>
      </c>
      <c r="G117" s="15" t="s">
        <v>91</v>
      </c>
      <c r="H117" s="129" t="s">
        <v>90</v>
      </c>
      <c r="I117" s="233" t="s">
        <v>628</v>
      </c>
      <c r="J117" s="234" t="s">
        <v>99</v>
      </c>
      <c r="K117" s="231" t="str">
        <f t="shared" si="7"/>
        <v>LLC_BI__Spread_Statement_Record__c.LLC_BI__Spread_Statement_Record_Total__c</v>
      </c>
      <c r="L117" s="235" t="s">
        <v>1026</v>
      </c>
      <c r="M117" s="230" t="s">
        <v>973</v>
      </c>
      <c r="N117" s="236">
        <v>18</v>
      </c>
      <c r="O117" s="225"/>
      <c r="P117" s="116"/>
      <c r="Q117" s="232"/>
      <c r="R117" s="232"/>
      <c r="S117" s="232"/>
      <c r="T117" s="132" t="s">
        <v>903</v>
      </c>
      <c r="U117" s="116"/>
      <c r="V117" s="132" t="s">
        <v>903</v>
      </c>
      <c r="W117" s="116"/>
      <c r="X117" s="116"/>
      <c r="Y117" s="132" t="s">
        <v>904</v>
      </c>
      <c r="Z117" s="116"/>
      <c r="AA117" s="116"/>
      <c r="AB117" s="116"/>
      <c r="AC117" s="116"/>
      <c r="AD117" s="116"/>
      <c r="AE117" s="116"/>
      <c r="AF117" s="116"/>
      <c r="AG117" s="116"/>
      <c r="AH117" s="15"/>
      <c r="AI117" s="15"/>
      <c r="AJ117" s="15"/>
      <c r="AK117" s="15"/>
    </row>
    <row r="118" spans="1:37" ht="25.5" x14ac:dyDescent="0.25">
      <c r="A118" s="98" t="str">
        <f t="shared" si="4"/>
        <v>LLC_BI__Spread_Statement_Record__cLLC_BI__Spread_Statement_Type__c</v>
      </c>
      <c r="B118" s="99">
        <f t="shared" si="5"/>
        <v>18</v>
      </c>
      <c r="C118" s="100">
        <v>31</v>
      </c>
      <c r="D118" s="163" t="s">
        <v>944</v>
      </c>
      <c r="E118" s="138" t="s">
        <v>945</v>
      </c>
      <c r="F118" s="139" t="s">
        <v>899</v>
      </c>
      <c r="G118" s="15" t="s">
        <v>91</v>
      </c>
      <c r="H118" s="129" t="s">
        <v>90</v>
      </c>
      <c r="I118" s="62" t="s">
        <v>352</v>
      </c>
      <c r="J118" s="237" t="s">
        <v>96</v>
      </c>
      <c r="K118" s="70" t="str">
        <f t="shared" si="7"/>
        <v>LLC_BI__Spread_Statement_Record__c.LLC_BI__Spread_Statement_Type__c</v>
      </c>
      <c r="L118" s="110" t="s">
        <v>1027</v>
      </c>
      <c r="M118" s="228" t="s">
        <v>1028</v>
      </c>
      <c r="N118" s="221">
        <v>18</v>
      </c>
      <c r="O118" s="219"/>
      <c r="P118" s="15"/>
      <c r="Q118" s="206"/>
      <c r="R118" s="206"/>
      <c r="S118" s="206"/>
      <c r="T118" s="108" t="s">
        <v>903</v>
      </c>
      <c r="U118" s="15"/>
      <c r="V118" s="108" t="s">
        <v>904</v>
      </c>
      <c r="W118" s="15"/>
      <c r="X118" s="15"/>
      <c r="Y118" s="108" t="s">
        <v>904</v>
      </c>
      <c r="Z118" s="15"/>
      <c r="AA118" s="15"/>
      <c r="AB118" s="15"/>
      <c r="AC118" s="15"/>
      <c r="AD118" s="15"/>
      <c r="AE118" s="15"/>
      <c r="AF118" s="15"/>
      <c r="AG118" s="15"/>
      <c r="AH118" s="15"/>
      <c r="AI118" s="15"/>
      <c r="AJ118" s="15"/>
      <c r="AK118" s="15"/>
    </row>
    <row r="119" spans="1:37" ht="30" x14ac:dyDescent="0.25">
      <c r="A119" s="98" t="str">
        <f t="shared" si="4"/>
        <v>LLC_BI__Spread_Statement_Record_Total__cCreatedById</v>
      </c>
      <c r="B119" s="99">
        <f t="shared" si="5"/>
        <v>18</v>
      </c>
      <c r="C119" s="100">
        <v>1</v>
      </c>
      <c r="D119" s="15" t="s">
        <v>905</v>
      </c>
      <c r="E119" s="136" t="s">
        <v>945</v>
      </c>
      <c r="F119" s="136" t="s">
        <v>945</v>
      </c>
      <c r="G119" s="238" t="s">
        <v>100</v>
      </c>
      <c r="H119" s="103" t="s">
        <v>99</v>
      </c>
      <c r="I119" s="124" t="s">
        <v>906</v>
      </c>
      <c r="J119" s="121" t="s">
        <v>168</v>
      </c>
      <c r="K119" s="125" t="str">
        <f t="shared" si="7"/>
        <v>LLC_BI__Spread_Statement_Record_Total__c.CreatedById</v>
      </c>
      <c r="L119" s="121" t="s">
        <v>907</v>
      </c>
      <c r="M119" s="121" t="s">
        <v>908</v>
      </c>
      <c r="N119" s="239">
        <v>18</v>
      </c>
      <c r="O119" s="126"/>
      <c r="P119" s="240"/>
      <c r="Q119" s="240"/>
      <c r="R119" s="240"/>
      <c r="S119" s="241"/>
      <c r="T119" s="108" t="s">
        <v>903</v>
      </c>
      <c r="U119" s="242"/>
      <c r="V119" s="108" t="s">
        <v>904</v>
      </c>
      <c r="W119" s="241"/>
      <c r="X119" s="243"/>
      <c r="Y119" s="108" t="s">
        <v>904</v>
      </c>
      <c r="Z119" s="243"/>
      <c r="AA119" s="243"/>
      <c r="AB119" s="243"/>
      <c r="AC119" s="243"/>
      <c r="AD119" s="243"/>
      <c r="AE119" s="243"/>
      <c r="AF119" s="243"/>
      <c r="AG119" s="114"/>
      <c r="AH119" s="15"/>
      <c r="AI119" s="15"/>
      <c r="AJ119" s="15"/>
      <c r="AK119" s="15"/>
    </row>
    <row r="120" spans="1:37" ht="30" x14ac:dyDescent="0.25">
      <c r="A120" s="98" t="str">
        <f t="shared" si="4"/>
        <v>LLC_BI__Spread_Statement_Record_Total__cCreatedDate</v>
      </c>
      <c r="B120" s="99" t="str">
        <f t="shared" si="5"/>
        <v/>
      </c>
      <c r="C120" s="100">
        <v>2</v>
      </c>
      <c r="D120" s="15" t="s">
        <v>905</v>
      </c>
      <c r="E120" s="138" t="s">
        <v>945</v>
      </c>
      <c r="F120" s="138" t="s">
        <v>945</v>
      </c>
      <c r="G120" s="114" t="s">
        <v>100</v>
      </c>
      <c r="H120" s="103" t="s">
        <v>99</v>
      </c>
      <c r="I120" s="62" t="s">
        <v>165</v>
      </c>
      <c r="J120" s="109" t="s">
        <v>164</v>
      </c>
      <c r="K120" s="15" t="str">
        <f t="shared" si="7"/>
        <v>LLC_BI__Spread_Statement_Record_Total__c.CreatedDate</v>
      </c>
      <c r="L120" s="110" t="s">
        <v>909</v>
      </c>
      <c r="M120" s="15" t="s">
        <v>910</v>
      </c>
      <c r="N120" s="111"/>
      <c r="O120" s="111"/>
      <c r="P120" s="99"/>
      <c r="Q120" s="99"/>
      <c r="R120" s="99"/>
      <c r="S120" s="113"/>
      <c r="T120" s="108" t="s">
        <v>903</v>
      </c>
      <c r="U120" s="140"/>
      <c r="V120" s="108" t="s">
        <v>904</v>
      </c>
      <c r="W120" s="113"/>
      <c r="X120" s="114"/>
      <c r="Y120" s="108" t="s">
        <v>904</v>
      </c>
      <c r="Z120" s="115"/>
      <c r="AA120" s="114"/>
      <c r="AB120" s="114"/>
      <c r="AC120" s="114"/>
      <c r="AD120" s="114"/>
      <c r="AE120" s="114"/>
      <c r="AF120" s="114"/>
      <c r="AG120" s="114"/>
      <c r="AH120" s="116"/>
      <c r="AI120" s="116"/>
      <c r="AJ120" s="15"/>
      <c r="AK120" s="15"/>
    </row>
    <row r="121" spans="1:37" ht="30" x14ac:dyDescent="0.25">
      <c r="A121" s="98" t="str">
        <f t="shared" si="4"/>
        <v>LLC_BI__Spread_Statement_Record_Total__cCurrencyIsoCode</v>
      </c>
      <c r="B121" s="99" t="str">
        <f t="shared" si="5"/>
        <v>See picklist options for lengths</v>
      </c>
      <c r="C121" s="100">
        <v>3</v>
      </c>
      <c r="D121" s="15"/>
      <c r="E121" s="138" t="s">
        <v>945</v>
      </c>
      <c r="F121" s="138" t="s">
        <v>945</v>
      </c>
      <c r="G121" s="114" t="s">
        <v>100</v>
      </c>
      <c r="H121" s="103" t="s">
        <v>99</v>
      </c>
      <c r="I121" s="62" t="s">
        <v>911</v>
      </c>
      <c r="J121" s="244" t="s">
        <v>160</v>
      </c>
      <c r="K121" s="127" t="str">
        <f t="shared" si="7"/>
        <v>LLC_BI__Spread_Statement_Record_Total__c.CurrencyIsoCode</v>
      </c>
      <c r="L121" s="110" t="s">
        <v>912</v>
      </c>
      <c r="M121" s="135" t="s">
        <v>913</v>
      </c>
      <c r="N121" s="120" t="s">
        <v>914</v>
      </c>
      <c r="O121" s="120"/>
      <c r="P121" s="110"/>
      <c r="Q121" s="110"/>
      <c r="R121" s="110"/>
      <c r="S121" s="110"/>
      <c r="T121" s="108" t="s">
        <v>903</v>
      </c>
      <c r="U121" s="202"/>
      <c r="V121" s="108" t="s">
        <v>904</v>
      </c>
      <c r="W121" s="110"/>
      <c r="X121" s="15"/>
      <c r="Y121" s="108" t="s">
        <v>904</v>
      </c>
      <c r="Z121" s="109"/>
      <c r="AA121" s="15"/>
      <c r="AB121" s="15"/>
      <c r="AC121" s="15"/>
      <c r="AD121" s="15"/>
      <c r="AE121" s="15"/>
      <c r="AF121" s="15"/>
      <c r="AG121" s="15"/>
      <c r="AH121" s="15"/>
      <c r="AI121" s="15"/>
      <c r="AJ121" s="15"/>
      <c r="AK121" s="15"/>
    </row>
    <row r="122" spans="1:37" ht="30" x14ac:dyDescent="0.25">
      <c r="A122" s="98" t="str">
        <f t="shared" si="4"/>
        <v>LLC_BI__Spread_Statement_Record_Total__cLLC_BI__Debit__c</v>
      </c>
      <c r="B122" s="99" t="str">
        <f t="shared" si="5"/>
        <v>Boolean (True/False)</v>
      </c>
      <c r="C122" s="100">
        <v>4</v>
      </c>
      <c r="D122" s="15"/>
      <c r="E122" s="138" t="s">
        <v>945</v>
      </c>
      <c r="F122" s="101" t="s">
        <v>899</v>
      </c>
      <c r="G122" s="114" t="s">
        <v>100</v>
      </c>
      <c r="H122" s="103" t="s">
        <v>99</v>
      </c>
      <c r="I122" s="62" t="s">
        <v>495</v>
      </c>
      <c r="J122" s="244" t="s">
        <v>494</v>
      </c>
      <c r="K122" s="127" t="str">
        <f t="shared" si="7"/>
        <v>LLC_BI__Spread_Statement_Record_Total__c.LLC_BI__Debit__c</v>
      </c>
      <c r="L122" s="110" t="s">
        <v>1029</v>
      </c>
      <c r="M122" s="135" t="s">
        <v>927</v>
      </c>
      <c r="N122" s="245" t="s">
        <v>928</v>
      </c>
      <c r="O122" s="120"/>
      <c r="P122" s="110"/>
      <c r="Q122" s="110"/>
      <c r="R122" s="110"/>
      <c r="S122" s="110"/>
      <c r="T122" s="108" t="s">
        <v>903</v>
      </c>
      <c r="U122" s="202"/>
      <c r="V122" s="108" t="s">
        <v>904</v>
      </c>
      <c r="W122" s="110"/>
      <c r="X122" s="15"/>
      <c r="Y122" s="108" t="s">
        <v>904</v>
      </c>
      <c r="Z122" s="109"/>
      <c r="AA122" s="15"/>
      <c r="AB122" s="15"/>
      <c r="AC122" s="15"/>
      <c r="AD122" s="15"/>
      <c r="AE122" s="15"/>
      <c r="AF122" s="15"/>
      <c r="AG122" s="15"/>
      <c r="AH122" s="15"/>
      <c r="AI122" s="15"/>
      <c r="AJ122" s="15"/>
      <c r="AK122" s="15"/>
    </row>
    <row r="123" spans="1:37" ht="30" x14ac:dyDescent="0.25">
      <c r="A123" s="98" t="str">
        <f t="shared" si="4"/>
        <v>LLC_BI__Spread_Statement_Record_Total__cLLC_BI__Global_Analysis_Type__c</v>
      </c>
      <c r="B123" s="99" t="str">
        <f t="shared" si="5"/>
        <v>See picklist options for lengths</v>
      </c>
      <c r="C123" s="100">
        <v>5</v>
      </c>
      <c r="D123" s="116"/>
      <c r="E123" s="138" t="s">
        <v>945</v>
      </c>
      <c r="F123" s="139" t="s">
        <v>899</v>
      </c>
      <c r="G123" s="114" t="s">
        <v>100</v>
      </c>
      <c r="H123" s="103" t="s">
        <v>99</v>
      </c>
      <c r="I123" s="62" t="s">
        <v>525</v>
      </c>
      <c r="J123" s="244" t="s">
        <v>524</v>
      </c>
      <c r="K123" s="127" t="str">
        <f t="shared" si="7"/>
        <v>LLC_BI__Spread_Statement_Record_Total__c.LLC_BI__Global_Analysis_Type__c</v>
      </c>
      <c r="L123" s="110" t="s">
        <v>1030</v>
      </c>
      <c r="M123" s="135" t="s">
        <v>913</v>
      </c>
      <c r="N123" s="120" t="s">
        <v>914</v>
      </c>
      <c r="O123" s="120"/>
      <c r="P123" s="110"/>
      <c r="Q123" s="110"/>
      <c r="R123" s="110"/>
      <c r="S123" s="110"/>
      <c r="T123" s="108" t="s">
        <v>903</v>
      </c>
      <c r="U123" s="202"/>
      <c r="V123" s="108" t="s">
        <v>904</v>
      </c>
      <c r="W123" s="110"/>
      <c r="X123" s="15"/>
      <c r="Y123" s="108" t="s">
        <v>904</v>
      </c>
      <c r="Z123" s="109"/>
      <c r="AA123" s="15"/>
      <c r="AB123" s="15"/>
      <c r="AC123" s="15"/>
      <c r="AD123" s="15"/>
      <c r="AE123" s="15"/>
      <c r="AF123" s="15"/>
      <c r="AG123" s="116"/>
      <c r="AH123" s="116"/>
      <c r="AI123" s="116"/>
      <c r="AJ123" s="116"/>
      <c r="AK123" s="116"/>
    </row>
    <row r="124" spans="1:37" ht="30" x14ac:dyDescent="0.25">
      <c r="A124" s="98" t="str">
        <f t="shared" si="4"/>
        <v>LLC_BI__Spread_Statement_Record_Total__cLLC_BI__Color__c</v>
      </c>
      <c r="B124" s="99">
        <f t="shared" si="5"/>
        <v>16</v>
      </c>
      <c r="C124" s="100">
        <v>6</v>
      </c>
      <c r="D124" s="15"/>
      <c r="E124" s="138" t="s">
        <v>945</v>
      </c>
      <c r="F124" s="139" t="s">
        <v>899</v>
      </c>
      <c r="G124" s="114" t="s">
        <v>100</v>
      </c>
      <c r="H124" s="103" t="s">
        <v>99</v>
      </c>
      <c r="I124" s="124" t="s">
        <v>555</v>
      </c>
      <c r="J124" s="246" t="s">
        <v>554</v>
      </c>
      <c r="K124" s="127" t="str">
        <f t="shared" si="7"/>
        <v>LLC_BI__Spread_Statement_Record_Total__c.LLC_BI__Color__c</v>
      </c>
      <c r="L124" s="15" t="s">
        <v>1031</v>
      </c>
      <c r="M124" s="247" t="s">
        <v>925</v>
      </c>
      <c r="N124" s="107">
        <v>16</v>
      </c>
      <c r="O124" s="107"/>
      <c r="P124" s="15"/>
      <c r="Q124" s="15"/>
      <c r="R124" s="15"/>
      <c r="S124" s="15"/>
      <c r="T124" s="108" t="s">
        <v>903</v>
      </c>
      <c r="U124" s="109"/>
      <c r="V124" s="108" t="s">
        <v>904</v>
      </c>
      <c r="W124" s="110"/>
      <c r="X124" s="15"/>
      <c r="Y124" s="108" t="s">
        <v>904</v>
      </c>
      <c r="Z124" s="15"/>
      <c r="AA124" s="15"/>
      <c r="AB124" s="15"/>
      <c r="AC124" s="15"/>
      <c r="AD124" s="15"/>
      <c r="AE124" s="15"/>
      <c r="AF124" s="109"/>
      <c r="AG124" s="15"/>
      <c r="AH124" s="15"/>
      <c r="AI124" s="15"/>
      <c r="AJ124" s="15"/>
      <c r="AK124" s="15"/>
    </row>
    <row r="125" spans="1:37" ht="30" x14ac:dyDescent="0.25">
      <c r="A125" s="98" t="str">
        <f t="shared" si="4"/>
        <v>LLC_BI__Spread_Statement_Record_Total__cLLC_BI__Group_Type__c</v>
      </c>
      <c r="B125" s="99" t="str">
        <f t="shared" si="5"/>
        <v>See picklist options for lengths</v>
      </c>
      <c r="C125" s="100">
        <v>7</v>
      </c>
      <c r="D125" s="15"/>
      <c r="E125" s="138" t="s">
        <v>945</v>
      </c>
      <c r="F125" s="139" t="s">
        <v>899</v>
      </c>
      <c r="G125" s="114" t="s">
        <v>100</v>
      </c>
      <c r="H125" s="103" t="s">
        <v>99</v>
      </c>
      <c r="I125" s="124" t="s">
        <v>518</v>
      </c>
      <c r="J125" s="246" t="s">
        <v>517</v>
      </c>
      <c r="K125" s="127" t="str">
        <f t="shared" si="7"/>
        <v>LLC_BI__Spread_Statement_Record_Total__c.LLC_BI__Group_Type__c</v>
      </c>
      <c r="L125" s="15" t="s">
        <v>1032</v>
      </c>
      <c r="M125" s="247" t="s">
        <v>913</v>
      </c>
      <c r="N125" s="107" t="s">
        <v>914</v>
      </c>
      <c r="O125" s="107"/>
      <c r="P125" s="15"/>
      <c r="Q125" s="15"/>
      <c r="R125" s="15"/>
      <c r="S125" s="15"/>
      <c r="T125" s="108" t="s">
        <v>903</v>
      </c>
      <c r="U125" s="109"/>
      <c r="V125" s="108" t="s">
        <v>904</v>
      </c>
      <c r="W125" s="110"/>
      <c r="X125" s="15"/>
      <c r="Y125" s="108" t="s">
        <v>904</v>
      </c>
      <c r="Z125" s="15"/>
      <c r="AA125" s="15"/>
      <c r="AB125" s="15"/>
      <c r="AC125" s="15"/>
      <c r="AD125" s="15"/>
      <c r="AE125" s="15"/>
      <c r="AF125" s="109"/>
      <c r="AG125" s="15"/>
      <c r="AH125" s="15"/>
      <c r="AI125" s="15"/>
      <c r="AJ125" s="15"/>
      <c r="AK125" s="15"/>
    </row>
    <row r="126" spans="1:37" ht="30" x14ac:dyDescent="0.25">
      <c r="A126" s="98" t="str">
        <f t="shared" si="4"/>
        <v>LLC_BI__Spread_Statement_Record_Total__cLLC_BI__Hide_All_Records__c</v>
      </c>
      <c r="B126" s="99" t="str">
        <f t="shared" si="5"/>
        <v>Boolean (True/False)</v>
      </c>
      <c r="C126" s="100">
        <v>8</v>
      </c>
      <c r="D126" s="15"/>
      <c r="E126" s="138" t="s">
        <v>945</v>
      </c>
      <c r="F126" s="101" t="s">
        <v>899</v>
      </c>
      <c r="G126" s="114" t="s">
        <v>100</v>
      </c>
      <c r="H126" s="103" t="s">
        <v>99</v>
      </c>
      <c r="I126" s="124" t="s">
        <v>498</v>
      </c>
      <c r="J126" s="246" t="s">
        <v>497</v>
      </c>
      <c r="K126" s="127" t="str">
        <f t="shared" si="7"/>
        <v>LLC_BI__Spread_Statement_Record_Total__c.LLC_BI__Hide_All_Records__c</v>
      </c>
      <c r="L126" s="15" t="s">
        <v>1033</v>
      </c>
      <c r="M126" s="247" t="s">
        <v>927</v>
      </c>
      <c r="N126" s="169" t="s">
        <v>928</v>
      </c>
      <c r="O126" s="107"/>
      <c r="P126" s="15"/>
      <c r="Q126" s="15"/>
      <c r="R126" s="15"/>
      <c r="S126" s="15"/>
      <c r="T126" s="108" t="s">
        <v>903</v>
      </c>
      <c r="U126" s="109"/>
      <c r="V126" s="108" t="s">
        <v>904</v>
      </c>
      <c r="W126" s="110"/>
      <c r="X126" s="15"/>
      <c r="Y126" s="108" t="s">
        <v>904</v>
      </c>
      <c r="Z126" s="15"/>
      <c r="AA126" s="15"/>
      <c r="AB126" s="15"/>
      <c r="AC126" s="15"/>
      <c r="AD126" s="15"/>
      <c r="AE126" s="15"/>
      <c r="AF126" s="109"/>
      <c r="AG126" s="15"/>
      <c r="AH126" s="15"/>
      <c r="AI126" s="15"/>
      <c r="AJ126" s="15"/>
      <c r="AK126" s="15"/>
    </row>
    <row r="127" spans="1:37" ht="30" x14ac:dyDescent="0.25">
      <c r="A127" s="98" t="str">
        <f t="shared" si="4"/>
        <v>LLC_BI__Spread_Statement_Record_Total__cLLC_BI__Hide_Column_Totals__c</v>
      </c>
      <c r="B127" s="99" t="str">
        <f t="shared" si="5"/>
        <v>Boolean (True/False)</v>
      </c>
      <c r="C127" s="100">
        <v>9</v>
      </c>
      <c r="D127" s="116"/>
      <c r="E127" s="138" t="s">
        <v>945</v>
      </c>
      <c r="F127" s="139" t="s">
        <v>899</v>
      </c>
      <c r="G127" s="114" t="s">
        <v>100</v>
      </c>
      <c r="H127" s="103" t="s">
        <v>99</v>
      </c>
      <c r="I127" s="124" t="s">
        <v>528</v>
      </c>
      <c r="J127" s="246" t="s">
        <v>527</v>
      </c>
      <c r="K127" s="127" t="str">
        <f t="shared" si="7"/>
        <v>LLC_BI__Spread_Statement_Record_Total__c.LLC_BI__Hide_Column_Totals__c</v>
      </c>
      <c r="L127" s="15" t="s">
        <v>1034</v>
      </c>
      <c r="M127" s="247" t="s">
        <v>927</v>
      </c>
      <c r="N127" s="169" t="s">
        <v>928</v>
      </c>
      <c r="O127" s="107"/>
      <c r="P127" s="15"/>
      <c r="Q127" s="15"/>
      <c r="R127" s="15"/>
      <c r="S127" s="15"/>
      <c r="T127" s="108" t="s">
        <v>903</v>
      </c>
      <c r="U127" s="109"/>
      <c r="V127" s="108" t="s">
        <v>904</v>
      </c>
      <c r="W127" s="110"/>
      <c r="X127" s="15"/>
      <c r="Y127" s="108" t="s">
        <v>904</v>
      </c>
      <c r="Z127" s="15"/>
      <c r="AA127" s="15"/>
      <c r="AB127" s="15"/>
      <c r="AC127" s="15"/>
      <c r="AD127" s="15"/>
      <c r="AE127" s="15"/>
      <c r="AF127" s="109"/>
      <c r="AG127" s="15"/>
      <c r="AH127" s="15"/>
      <c r="AI127" s="15"/>
      <c r="AJ127" s="15"/>
      <c r="AK127" s="15"/>
    </row>
    <row r="128" spans="1:37" ht="30" x14ac:dyDescent="0.25">
      <c r="A128" s="98" t="str">
        <f t="shared" si="4"/>
        <v>LLC_BI__Spread_Statement_Record_Total__cLLC_BI__KPI_Type__c</v>
      </c>
      <c r="B128" s="99" t="str">
        <f t="shared" si="5"/>
        <v>See picklist options for lengths</v>
      </c>
      <c r="C128" s="100">
        <v>10</v>
      </c>
      <c r="D128" s="15"/>
      <c r="E128" s="138" t="s">
        <v>945</v>
      </c>
      <c r="F128" s="139" t="s">
        <v>899</v>
      </c>
      <c r="G128" s="114" t="s">
        <v>100</v>
      </c>
      <c r="H128" s="103" t="s">
        <v>99</v>
      </c>
      <c r="I128" s="124" t="s">
        <v>532</v>
      </c>
      <c r="J128" s="246" t="s">
        <v>531</v>
      </c>
      <c r="K128" s="127" t="str">
        <f t="shared" si="7"/>
        <v>LLC_BI__Spread_Statement_Record_Total__c.LLC_BI__KPI_Type__c</v>
      </c>
      <c r="L128" s="15" t="s">
        <v>1035</v>
      </c>
      <c r="M128" s="247" t="s">
        <v>913</v>
      </c>
      <c r="N128" s="107" t="s">
        <v>914</v>
      </c>
      <c r="O128" s="131"/>
      <c r="P128" s="15"/>
      <c r="Q128" s="15"/>
      <c r="R128" s="15"/>
      <c r="S128" s="15"/>
      <c r="T128" s="108" t="s">
        <v>903</v>
      </c>
      <c r="U128" s="109"/>
      <c r="V128" s="108" t="s">
        <v>904</v>
      </c>
      <c r="W128" s="110"/>
      <c r="X128" s="15"/>
      <c r="Y128" s="108" t="s">
        <v>904</v>
      </c>
      <c r="Z128" s="15"/>
      <c r="AA128" s="15"/>
      <c r="AB128" s="15"/>
      <c r="AC128" s="15"/>
      <c r="AD128" s="15"/>
      <c r="AE128" s="15"/>
      <c r="AF128" s="109"/>
      <c r="AG128" s="15"/>
      <c r="AH128" s="15"/>
      <c r="AI128" s="15"/>
      <c r="AJ128" s="15"/>
      <c r="AK128" s="15"/>
    </row>
    <row r="129" spans="1:37" ht="30" x14ac:dyDescent="0.25">
      <c r="A129" s="98" t="str">
        <f t="shared" si="4"/>
        <v>LLC_BI__Spread_Statement_Record_Total__cId</v>
      </c>
      <c r="B129" s="99">
        <f t="shared" si="5"/>
        <v>18</v>
      </c>
      <c r="C129" s="100">
        <v>11</v>
      </c>
      <c r="D129" s="15" t="s">
        <v>905</v>
      </c>
      <c r="E129" s="138" t="s">
        <v>945</v>
      </c>
      <c r="F129" s="138" t="s">
        <v>945</v>
      </c>
      <c r="G129" s="114" t="s">
        <v>100</v>
      </c>
      <c r="H129" s="103" t="s">
        <v>99</v>
      </c>
      <c r="I129" s="124" t="s">
        <v>143</v>
      </c>
      <c r="J129" s="248" t="s">
        <v>143</v>
      </c>
      <c r="K129" s="127" t="str">
        <f t="shared" si="7"/>
        <v>LLC_BI__Spread_Statement_Record_Total__c.Id</v>
      </c>
      <c r="L129" s="127" t="s">
        <v>143</v>
      </c>
      <c r="M129" s="249" t="s">
        <v>143</v>
      </c>
      <c r="N129" s="221">
        <v>18</v>
      </c>
      <c r="O129" s="219"/>
      <c r="P129" s="206" t="s">
        <v>904</v>
      </c>
      <c r="Q129" s="206" t="s">
        <v>904</v>
      </c>
      <c r="R129" s="206" t="s">
        <v>915</v>
      </c>
      <c r="S129" s="206" t="s">
        <v>904</v>
      </c>
      <c r="T129" s="108" t="s">
        <v>903</v>
      </c>
      <c r="U129" s="109"/>
      <c r="V129" s="108" t="s">
        <v>904</v>
      </c>
      <c r="W129" s="110"/>
      <c r="X129" s="15"/>
      <c r="Y129" s="108" t="s">
        <v>904</v>
      </c>
      <c r="Z129" s="15"/>
      <c r="AA129" s="15"/>
      <c r="AB129" s="15"/>
      <c r="AC129" s="15"/>
      <c r="AD129" s="15"/>
      <c r="AE129" s="15"/>
      <c r="AF129" s="109"/>
      <c r="AG129" s="15"/>
      <c r="AH129" s="15"/>
      <c r="AI129" s="15"/>
      <c r="AJ129" s="15"/>
      <c r="AK129" s="15"/>
    </row>
    <row r="130" spans="1:37" ht="30" x14ac:dyDescent="0.25">
      <c r="A130" s="98" t="str">
        <f t="shared" ref="A130:A193" si="8">H130&amp;J130</f>
        <v>LLC_BI__Spread_Statement_Record_Total__cLLC_BI__Include_In_Total__c</v>
      </c>
      <c r="B130" s="99" t="str">
        <f t="shared" ref="B130:B193" si="9">IF(N130&lt;&gt;"",  IF(O130&lt;&gt;"", N130&amp;", "&amp;O130,N130),"")</f>
        <v>Boolean (True/False)</v>
      </c>
      <c r="C130" s="100">
        <v>12</v>
      </c>
      <c r="D130" s="15"/>
      <c r="E130" s="138" t="s">
        <v>945</v>
      </c>
      <c r="F130" s="101" t="s">
        <v>899</v>
      </c>
      <c r="G130" s="114" t="s">
        <v>100</v>
      </c>
      <c r="H130" s="103" t="s">
        <v>99</v>
      </c>
      <c r="I130" s="124" t="s">
        <v>504</v>
      </c>
      <c r="J130" s="246" t="s">
        <v>503</v>
      </c>
      <c r="K130" s="127" t="str">
        <f t="shared" si="7"/>
        <v>LLC_BI__Spread_Statement_Record_Total__c.LLC_BI__Include_In_Total__c</v>
      </c>
      <c r="L130" s="15" t="s">
        <v>1036</v>
      </c>
      <c r="M130" s="247" t="s">
        <v>927</v>
      </c>
      <c r="N130" s="169" t="s">
        <v>928</v>
      </c>
      <c r="O130" s="107"/>
      <c r="P130" s="15"/>
      <c r="Q130" s="15"/>
      <c r="R130" s="15"/>
      <c r="S130" s="15"/>
      <c r="T130" s="108" t="s">
        <v>903</v>
      </c>
      <c r="U130" s="109"/>
      <c r="V130" s="108" t="s">
        <v>904</v>
      </c>
      <c r="W130" s="110"/>
      <c r="X130" s="15"/>
      <c r="Y130" s="108" t="s">
        <v>904</v>
      </c>
      <c r="Z130" s="15"/>
      <c r="AA130" s="15"/>
      <c r="AB130" s="15"/>
      <c r="AC130" s="15"/>
      <c r="AD130" s="15"/>
      <c r="AE130" s="15"/>
      <c r="AF130" s="109"/>
      <c r="AG130" s="15"/>
      <c r="AH130" s="15"/>
      <c r="AI130" s="15"/>
      <c r="AJ130" s="15"/>
      <c r="AK130" s="15"/>
    </row>
    <row r="131" spans="1:37" ht="30" x14ac:dyDescent="0.25">
      <c r="A131" s="98" t="str">
        <f t="shared" si="8"/>
        <v>LLC_BI__Spread_Statement_Record_Total__cLLC_BI__Is_Balance_Check__c</v>
      </c>
      <c r="B131" s="99" t="str">
        <f t="shared" si="9"/>
        <v>Boolean (True/False)</v>
      </c>
      <c r="C131" s="100">
        <v>13</v>
      </c>
      <c r="D131" s="15"/>
      <c r="E131" s="138" t="s">
        <v>945</v>
      </c>
      <c r="F131" s="139" t="s">
        <v>899</v>
      </c>
      <c r="G131" s="114" t="s">
        <v>100</v>
      </c>
      <c r="H131" s="103" t="s">
        <v>99</v>
      </c>
      <c r="I131" s="124" t="s">
        <v>552</v>
      </c>
      <c r="J131" s="246" t="s">
        <v>551</v>
      </c>
      <c r="K131" s="127" t="str">
        <f t="shared" si="7"/>
        <v>LLC_BI__Spread_Statement_Record_Total__c.LLC_BI__Is_Balance_Check__c</v>
      </c>
      <c r="L131" s="15" t="s">
        <v>1037</v>
      </c>
      <c r="M131" s="247" t="s">
        <v>927</v>
      </c>
      <c r="N131" s="169" t="s">
        <v>928</v>
      </c>
      <c r="O131" s="107"/>
      <c r="P131" s="15"/>
      <c r="Q131" s="15"/>
      <c r="R131" s="15"/>
      <c r="S131" s="15"/>
      <c r="T131" s="108" t="s">
        <v>903</v>
      </c>
      <c r="U131" s="109"/>
      <c r="V131" s="108" t="s">
        <v>904</v>
      </c>
      <c r="W131" s="110"/>
      <c r="X131" s="15"/>
      <c r="Y131" s="108" t="s">
        <v>904</v>
      </c>
      <c r="Z131" s="15"/>
      <c r="AA131" s="15"/>
      <c r="AB131" s="15"/>
      <c r="AC131" s="15"/>
      <c r="AD131" s="15"/>
      <c r="AE131" s="15"/>
      <c r="AF131" s="109"/>
      <c r="AG131" s="15"/>
      <c r="AH131" s="15"/>
      <c r="AI131" s="15"/>
      <c r="AJ131" s="15"/>
      <c r="AK131" s="15"/>
    </row>
    <row r="132" spans="1:37" ht="30" x14ac:dyDescent="0.25">
      <c r="A132" s="98" t="str">
        <f t="shared" si="8"/>
        <v>LLC_BI__Spread_Statement_Record_Total__cLLC_BI__Is_Summary_Group__c</v>
      </c>
      <c r="B132" s="99" t="str">
        <f t="shared" si="9"/>
        <v>Boolean (True/False)</v>
      </c>
      <c r="C132" s="100">
        <v>14</v>
      </c>
      <c r="D132" s="15"/>
      <c r="E132" s="138" t="s">
        <v>945</v>
      </c>
      <c r="F132" s="139" t="s">
        <v>899</v>
      </c>
      <c r="G132" s="114" t="s">
        <v>100</v>
      </c>
      <c r="H132" s="103" t="s">
        <v>99</v>
      </c>
      <c r="I132" s="124" t="s">
        <v>521</v>
      </c>
      <c r="J132" s="246" t="s">
        <v>520</v>
      </c>
      <c r="K132" s="127" t="str">
        <f t="shared" si="7"/>
        <v>LLC_BI__Spread_Statement_Record_Total__c.LLC_BI__Is_Summary_Group__c</v>
      </c>
      <c r="L132" s="15" t="s">
        <v>1038</v>
      </c>
      <c r="M132" s="247" t="s">
        <v>927</v>
      </c>
      <c r="N132" s="169" t="s">
        <v>928</v>
      </c>
      <c r="O132" s="107"/>
      <c r="P132" s="15"/>
      <c r="Q132" s="15"/>
      <c r="R132" s="15"/>
      <c r="S132" s="15"/>
      <c r="T132" s="108" t="s">
        <v>903</v>
      </c>
      <c r="U132" s="109"/>
      <c r="V132" s="108" t="s">
        <v>904</v>
      </c>
      <c r="W132" s="110"/>
      <c r="X132" s="15"/>
      <c r="Y132" s="108" t="s">
        <v>904</v>
      </c>
      <c r="Z132" s="15"/>
      <c r="AA132" s="15"/>
      <c r="AB132" s="15"/>
      <c r="AC132" s="15"/>
      <c r="AD132" s="15"/>
      <c r="AE132" s="15"/>
      <c r="AF132" s="109"/>
      <c r="AG132" s="15"/>
      <c r="AH132" s="15"/>
      <c r="AI132" s="15"/>
      <c r="AJ132" s="15"/>
      <c r="AK132" s="15"/>
    </row>
    <row r="133" spans="1:37" ht="30" x14ac:dyDescent="0.25">
      <c r="A133" s="98" t="str">
        <f t="shared" si="8"/>
        <v>LLC_BI__Spread_Statement_Record_Total__cLastModifiedById</v>
      </c>
      <c r="B133" s="99">
        <f t="shared" si="9"/>
        <v>18</v>
      </c>
      <c r="C133" s="100">
        <v>15</v>
      </c>
      <c r="D133" s="15" t="s">
        <v>905</v>
      </c>
      <c r="E133" s="138" t="s">
        <v>945</v>
      </c>
      <c r="F133" s="138" t="s">
        <v>945</v>
      </c>
      <c r="G133" s="114" t="s">
        <v>100</v>
      </c>
      <c r="H133" s="103" t="s">
        <v>99</v>
      </c>
      <c r="I133" s="124" t="s">
        <v>916</v>
      </c>
      <c r="J133" s="121" t="s">
        <v>175</v>
      </c>
      <c r="K133" s="15" t="str">
        <f t="shared" si="7"/>
        <v>LLC_BI__Spread_Statement_Record_Total__c.LastModifiedById</v>
      </c>
      <c r="L133" s="15" t="s">
        <v>917</v>
      </c>
      <c r="M133" s="125" t="s">
        <v>908</v>
      </c>
      <c r="N133" s="126">
        <v>18</v>
      </c>
      <c r="O133" s="126"/>
      <c r="P133" s="127"/>
      <c r="Q133" s="127"/>
      <c r="R133" s="127"/>
      <c r="S133" s="114"/>
      <c r="T133" s="108" t="s">
        <v>903</v>
      </c>
      <c r="U133" s="115"/>
      <c r="V133" s="108" t="s">
        <v>904</v>
      </c>
      <c r="W133" s="113"/>
      <c r="X133" s="114"/>
      <c r="Y133" s="108" t="s">
        <v>904</v>
      </c>
      <c r="Z133" s="114"/>
      <c r="AA133" s="114"/>
      <c r="AB133" s="114"/>
      <c r="AC133" s="114"/>
      <c r="AD133" s="114"/>
      <c r="AE133" s="114"/>
      <c r="AF133" s="115"/>
      <c r="AG133" s="114"/>
      <c r="AH133" s="116"/>
      <c r="AI133" s="116"/>
      <c r="AJ133" s="116"/>
      <c r="AK133" s="116"/>
    </row>
    <row r="134" spans="1:37" ht="30" x14ac:dyDescent="0.25">
      <c r="A134" s="98" t="str">
        <f t="shared" si="8"/>
        <v>LLC_BI__Spread_Statement_Record_Total__cLastModifiedDate</v>
      </c>
      <c r="B134" s="99" t="str">
        <f t="shared" si="9"/>
        <v/>
      </c>
      <c r="C134" s="100">
        <v>16</v>
      </c>
      <c r="D134" s="15" t="s">
        <v>905</v>
      </c>
      <c r="E134" s="138" t="s">
        <v>945</v>
      </c>
      <c r="F134" s="138" t="s">
        <v>945</v>
      </c>
      <c r="G134" s="114" t="s">
        <v>100</v>
      </c>
      <c r="H134" s="103" t="s">
        <v>99</v>
      </c>
      <c r="I134" s="124" t="s">
        <v>173</v>
      </c>
      <c r="J134" s="121" t="s">
        <v>172</v>
      </c>
      <c r="K134" s="15" t="str">
        <f t="shared" si="7"/>
        <v>LLC_BI__Spread_Statement_Record_Total__c.LastModifiedDate</v>
      </c>
      <c r="L134" s="15" t="s">
        <v>918</v>
      </c>
      <c r="M134" s="125" t="s">
        <v>910</v>
      </c>
      <c r="N134" s="126"/>
      <c r="O134" s="126"/>
      <c r="P134" s="127"/>
      <c r="Q134" s="127"/>
      <c r="R134" s="127"/>
      <c r="S134" s="114"/>
      <c r="T134" s="108" t="s">
        <v>903</v>
      </c>
      <c r="U134" s="115"/>
      <c r="V134" s="108" t="s">
        <v>904</v>
      </c>
      <c r="W134" s="113"/>
      <c r="X134" s="114"/>
      <c r="Y134" s="108" t="s">
        <v>904</v>
      </c>
      <c r="Z134" s="114"/>
      <c r="AA134" s="114"/>
      <c r="AB134" s="114"/>
      <c r="AC134" s="114"/>
      <c r="AD134" s="114"/>
      <c r="AE134" s="114"/>
      <c r="AF134" s="115"/>
      <c r="AG134" s="114"/>
      <c r="AH134" s="15"/>
      <c r="AI134" s="15"/>
      <c r="AJ134" s="15"/>
      <c r="AK134" s="15"/>
    </row>
    <row r="135" spans="1:37" ht="45" x14ac:dyDescent="0.25">
      <c r="A135" s="98" t="str">
        <f t="shared" si="8"/>
        <v>LLC_BI__Spread_Statement_Record_Total__cLLC_BI__lookupKey__c</v>
      </c>
      <c r="B135" s="99">
        <f t="shared" si="9"/>
        <v>255</v>
      </c>
      <c r="C135" s="100">
        <v>17</v>
      </c>
      <c r="D135" s="15"/>
      <c r="E135" s="138" t="s">
        <v>945</v>
      </c>
      <c r="F135" s="101" t="s">
        <v>899</v>
      </c>
      <c r="G135" s="114" t="s">
        <v>100</v>
      </c>
      <c r="H135" s="103" t="s">
        <v>99</v>
      </c>
      <c r="I135" s="124" t="s">
        <v>193</v>
      </c>
      <c r="J135" s="246" t="s">
        <v>192</v>
      </c>
      <c r="K135" s="127" t="str">
        <f t="shared" si="7"/>
        <v>LLC_BI__Spread_Statement_Record_Total__c.LLC_BI__lookupKey__c</v>
      </c>
      <c r="L135" s="15" t="s">
        <v>1039</v>
      </c>
      <c r="M135" s="247" t="s">
        <v>931</v>
      </c>
      <c r="N135" s="107">
        <v>255</v>
      </c>
      <c r="O135" s="107"/>
      <c r="P135" s="15"/>
      <c r="Q135" s="15"/>
      <c r="R135" s="15"/>
      <c r="S135" s="15"/>
      <c r="T135" s="108" t="s">
        <v>903</v>
      </c>
      <c r="U135" s="109"/>
      <c r="V135" s="108" t="s">
        <v>904</v>
      </c>
      <c r="W135" s="110"/>
      <c r="X135" s="15"/>
      <c r="Y135" s="108" t="s">
        <v>904</v>
      </c>
      <c r="Z135" s="15"/>
      <c r="AA135" s="15"/>
      <c r="AB135" s="15"/>
      <c r="AC135" s="15"/>
      <c r="AD135" s="15"/>
      <c r="AE135" s="15"/>
      <c r="AF135" s="109"/>
      <c r="AG135" s="15"/>
      <c r="AH135" s="15"/>
      <c r="AI135" s="15"/>
      <c r="AJ135" s="15"/>
      <c r="AK135" s="15"/>
    </row>
    <row r="136" spans="1:37" ht="30" x14ac:dyDescent="0.25">
      <c r="A136" s="98" t="str">
        <f t="shared" si="8"/>
        <v>LLC_BI__Spread_Statement_Record_Total__cLLC_BI__Publish_On_Init_Event__c</v>
      </c>
      <c r="B136" s="99">
        <f t="shared" si="9"/>
        <v>255</v>
      </c>
      <c r="C136" s="100">
        <v>18</v>
      </c>
      <c r="D136" s="15"/>
      <c r="E136" s="138" t="s">
        <v>945</v>
      </c>
      <c r="F136" s="139" t="s">
        <v>899</v>
      </c>
      <c r="G136" s="114" t="s">
        <v>100</v>
      </c>
      <c r="H136" s="103" t="s">
        <v>99</v>
      </c>
      <c r="I136" s="104" t="s">
        <v>535</v>
      </c>
      <c r="J136" s="159" t="s">
        <v>534</v>
      </c>
      <c r="K136" s="127" t="str">
        <f t="shared" si="7"/>
        <v>LLC_BI__Spread_Statement_Record_Total__c.LLC_BI__Publish_On_Init_Event__c</v>
      </c>
      <c r="L136" s="15" t="s">
        <v>1040</v>
      </c>
      <c r="M136" s="250" t="s">
        <v>925</v>
      </c>
      <c r="N136" s="107">
        <v>255</v>
      </c>
      <c r="O136" s="107"/>
      <c r="P136" s="15"/>
      <c r="Q136" s="15"/>
      <c r="R136" s="15"/>
      <c r="S136" s="15"/>
      <c r="T136" s="108" t="s">
        <v>903</v>
      </c>
      <c r="U136" s="109"/>
      <c r="V136" s="108" t="s">
        <v>904</v>
      </c>
      <c r="W136" s="110"/>
      <c r="X136" s="15"/>
      <c r="Y136" s="108" t="s">
        <v>904</v>
      </c>
      <c r="Z136" s="15"/>
      <c r="AA136" s="15"/>
      <c r="AB136" s="15"/>
      <c r="AC136" s="15"/>
      <c r="AD136" s="15"/>
      <c r="AE136" s="15"/>
      <c r="AF136" s="109"/>
      <c r="AG136" s="15"/>
      <c r="AH136" s="15"/>
      <c r="AI136" s="15"/>
      <c r="AJ136" s="15"/>
      <c r="AK136" s="15"/>
    </row>
    <row r="137" spans="1:37" ht="30" x14ac:dyDescent="0.25">
      <c r="A137" s="98" t="str">
        <f t="shared" si="8"/>
        <v>LLC_BI__Spread_Statement_Record_Total__cLLC_BI__Publish_On_Update_Event__c</v>
      </c>
      <c r="B137" s="99">
        <f t="shared" si="9"/>
        <v>255</v>
      </c>
      <c r="C137" s="100">
        <v>19</v>
      </c>
      <c r="D137" s="15"/>
      <c r="E137" s="138" t="s">
        <v>945</v>
      </c>
      <c r="F137" s="139" t="s">
        <v>899</v>
      </c>
      <c r="G137" s="114" t="s">
        <v>100</v>
      </c>
      <c r="H137" s="103" t="s">
        <v>99</v>
      </c>
      <c r="I137" s="104" t="s">
        <v>539</v>
      </c>
      <c r="J137" s="159" t="s">
        <v>538</v>
      </c>
      <c r="K137" s="127" t="str">
        <f t="shared" si="7"/>
        <v>LLC_BI__Spread_Statement_Record_Total__c.LLC_BI__Publish_On_Update_Event__c</v>
      </c>
      <c r="L137" s="109" t="s">
        <v>1041</v>
      </c>
      <c r="M137" s="135" t="s">
        <v>925</v>
      </c>
      <c r="N137" s="107">
        <v>255</v>
      </c>
      <c r="O137" s="107"/>
      <c r="P137" s="15"/>
      <c r="Q137" s="15"/>
      <c r="R137" s="15"/>
      <c r="S137" s="15"/>
      <c r="T137" s="108" t="s">
        <v>903</v>
      </c>
      <c r="U137" s="109"/>
      <c r="V137" s="108" t="s">
        <v>904</v>
      </c>
      <c r="W137" s="110"/>
      <c r="X137" s="15"/>
      <c r="Y137" s="108" t="s">
        <v>904</v>
      </c>
      <c r="Z137" s="15"/>
      <c r="AA137" s="15"/>
      <c r="AB137" s="15"/>
      <c r="AC137" s="15"/>
      <c r="AD137" s="15"/>
      <c r="AE137" s="15"/>
      <c r="AF137" s="109"/>
      <c r="AG137" s="15"/>
      <c r="AH137" s="15"/>
      <c r="AI137" s="15"/>
      <c r="AJ137" s="15"/>
      <c r="AK137" s="15"/>
    </row>
    <row r="138" spans="1:37" ht="30" x14ac:dyDescent="0.25">
      <c r="A138" s="98" t="str">
        <f t="shared" si="8"/>
        <v>LLC_BI__Spread_Statement_Record_Total__cLLC_BI__Row_Number__c</v>
      </c>
      <c r="B138" s="99" t="str">
        <f t="shared" si="9"/>
        <v>18, 0</v>
      </c>
      <c r="C138" s="100">
        <v>20</v>
      </c>
      <c r="D138" s="15"/>
      <c r="E138" s="138" t="s">
        <v>945</v>
      </c>
      <c r="F138" s="101" t="s">
        <v>899</v>
      </c>
      <c r="G138" s="114" t="s">
        <v>100</v>
      </c>
      <c r="H138" s="103" t="s">
        <v>99</v>
      </c>
      <c r="I138" s="124" t="s">
        <v>511</v>
      </c>
      <c r="J138" s="246" t="s">
        <v>510</v>
      </c>
      <c r="K138" s="127" t="str">
        <f t="shared" si="7"/>
        <v>LLC_BI__Spread_Statement_Record_Total__c.LLC_BI__Row_Number__c</v>
      </c>
      <c r="L138" s="109" t="s">
        <v>1042</v>
      </c>
      <c r="M138" s="135" t="s">
        <v>990</v>
      </c>
      <c r="N138" s="107">
        <v>18</v>
      </c>
      <c r="O138" s="107">
        <v>0</v>
      </c>
      <c r="P138" s="15"/>
      <c r="Q138" s="15"/>
      <c r="R138" s="15"/>
      <c r="S138" s="15"/>
      <c r="T138" s="108" t="s">
        <v>903</v>
      </c>
      <c r="U138" s="109"/>
      <c r="V138" s="108" t="s">
        <v>903</v>
      </c>
      <c r="W138" s="110"/>
      <c r="X138" s="15"/>
      <c r="Y138" s="108" t="s">
        <v>904</v>
      </c>
      <c r="Z138" s="15"/>
      <c r="AA138" s="15"/>
      <c r="AB138" s="15"/>
      <c r="AC138" s="15"/>
      <c r="AD138" s="15"/>
      <c r="AE138" s="15"/>
      <c r="AF138" s="109"/>
      <c r="AG138" s="15"/>
      <c r="AH138" s="15"/>
      <c r="AI138" s="15"/>
      <c r="AJ138" s="15"/>
      <c r="AK138" s="15"/>
    </row>
    <row r="139" spans="1:37" ht="30" x14ac:dyDescent="0.25">
      <c r="A139" s="98" t="str">
        <f t="shared" si="8"/>
        <v>LLC_BI__Spread_Statement_Record_Total__cLLC_BI__Show_Math__c</v>
      </c>
      <c r="B139" s="99" t="str">
        <f t="shared" si="9"/>
        <v>Boolean (True/False)</v>
      </c>
      <c r="C139" s="100">
        <v>21</v>
      </c>
      <c r="D139" s="15"/>
      <c r="E139" s="138" t="s">
        <v>945</v>
      </c>
      <c r="F139" s="139" t="s">
        <v>899</v>
      </c>
      <c r="G139" s="114" t="s">
        <v>100</v>
      </c>
      <c r="H139" s="103" t="s">
        <v>99</v>
      </c>
      <c r="I139" s="124" t="s">
        <v>546</v>
      </c>
      <c r="J139" s="246" t="s">
        <v>545</v>
      </c>
      <c r="K139" s="127" t="str">
        <f t="shared" si="7"/>
        <v>LLC_BI__Spread_Statement_Record_Total__c.LLC_BI__Show_Math__c</v>
      </c>
      <c r="L139" s="109" t="s">
        <v>1043</v>
      </c>
      <c r="M139" s="135" t="s">
        <v>927</v>
      </c>
      <c r="N139" s="169" t="s">
        <v>928</v>
      </c>
      <c r="O139" s="107"/>
      <c r="P139" s="15"/>
      <c r="Q139" s="15"/>
      <c r="R139" s="15"/>
      <c r="S139" s="15"/>
      <c r="T139" s="108" t="s">
        <v>903</v>
      </c>
      <c r="U139" s="109"/>
      <c r="V139" s="108" t="s">
        <v>904</v>
      </c>
      <c r="W139" s="110"/>
      <c r="X139" s="15"/>
      <c r="Y139" s="108" t="s">
        <v>904</v>
      </c>
      <c r="Z139" s="15"/>
      <c r="AA139" s="15"/>
      <c r="AB139" s="15"/>
      <c r="AC139" s="15"/>
      <c r="AD139" s="15"/>
      <c r="AE139" s="15"/>
      <c r="AF139" s="109"/>
      <c r="AG139" s="15"/>
      <c r="AH139" s="15"/>
      <c r="AI139" s="15"/>
      <c r="AJ139" s="15"/>
      <c r="AK139" s="15"/>
    </row>
    <row r="140" spans="1:37" ht="30" x14ac:dyDescent="0.25">
      <c r="A140" s="98" t="str">
        <f t="shared" si="8"/>
        <v>LLC_BI__Spread_Statement_Record_Total__cLLC_BI__Source_Group__c</v>
      </c>
      <c r="B140" s="99">
        <f t="shared" si="9"/>
        <v>18</v>
      </c>
      <c r="C140" s="100">
        <v>22</v>
      </c>
      <c r="D140" s="163" t="s">
        <v>944</v>
      </c>
      <c r="E140" s="138" t="s">
        <v>945</v>
      </c>
      <c r="F140" s="139" t="s">
        <v>899</v>
      </c>
      <c r="G140" s="114" t="s">
        <v>100</v>
      </c>
      <c r="H140" s="103" t="s">
        <v>99</v>
      </c>
      <c r="I140" s="124" t="s">
        <v>549</v>
      </c>
      <c r="J140" s="246" t="s">
        <v>548</v>
      </c>
      <c r="K140" s="127" t="str">
        <f t="shared" si="7"/>
        <v>LLC_BI__Spread_Statement_Record_Total__c.LLC_BI__Source_Group__c</v>
      </c>
      <c r="L140" s="109" t="s">
        <v>1044</v>
      </c>
      <c r="M140" s="135" t="s">
        <v>973</v>
      </c>
      <c r="N140" s="107">
        <v>18</v>
      </c>
      <c r="O140" s="107"/>
      <c r="P140" s="15"/>
      <c r="Q140" s="15"/>
      <c r="R140" s="15"/>
      <c r="S140" s="15"/>
      <c r="T140" s="108" t="s">
        <v>903</v>
      </c>
      <c r="U140" s="109"/>
      <c r="V140" s="108" t="s">
        <v>904</v>
      </c>
      <c r="W140" s="110"/>
      <c r="X140" s="15"/>
      <c r="Y140" s="108" t="s">
        <v>904</v>
      </c>
      <c r="Z140" s="15"/>
      <c r="AA140" s="15"/>
      <c r="AB140" s="15"/>
      <c r="AC140" s="15"/>
      <c r="AD140" s="15"/>
      <c r="AE140" s="15"/>
      <c r="AF140" s="109"/>
      <c r="AG140" s="15"/>
      <c r="AH140" s="15"/>
      <c r="AI140" s="15"/>
      <c r="AJ140" s="15"/>
      <c r="AK140" s="15"/>
    </row>
    <row r="141" spans="1:37" ht="30" x14ac:dyDescent="0.25">
      <c r="A141" s="98" t="str">
        <f t="shared" si="8"/>
        <v>LLC_BI__Spread_Statement_Record_Total__cName</v>
      </c>
      <c r="B141" s="99">
        <f t="shared" si="9"/>
        <v>80</v>
      </c>
      <c r="C141" s="100">
        <v>23</v>
      </c>
      <c r="D141" s="15" t="s">
        <v>905</v>
      </c>
      <c r="E141" s="138" t="s">
        <v>945</v>
      </c>
      <c r="F141" s="101" t="s">
        <v>899</v>
      </c>
      <c r="G141" s="114" t="s">
        <v>100</v>
      </c>
      <c r="H141" s="103" t="s">
        <v>99</v>
      </c>
      <c r="I141" s="124" t="s">
        <v>477</v>
      </c>
      <c r="J141" s="246" t="s">
        <v>28</v>
      </c>
      <c r="K141" s="127" t="str">
        <f t="shared" si="7"/>
        <v>LLC_BI__Spread_Statement_Record_Total__c.Name</v>
      </c>
      <c r="L141" s="109"/>
      <c r="M141" s="135" t="s">
        <v>925</v>
      </c>
      <c r="N141" s="107">
        <v>80</v>
      </c>
      <c r="O141" s="107"/>
      <c r="P141" s="15"/>
      <c r="Q141" s="15"/>
      <c r="R141" s="15"/>
      <c r="S141" s="15"/>
      <c r="T141" s="108" t="s">
        <v>903</v>
      </c>
      <c r="U141" s="109"/>
      <c r="V141" s="108" t="s">
        <v>903</v>
      </c>
      <c r="W141" s="110"/>
      <c r="X141" s="15"/>
      <c r="Y141" s="108" t="s">
        <v>904</v>
      </c>
      <c r="Z141" s="15"/>
      <c r="AA141" s="15"/>
      <c r="AB141" s="15"/>
      <c r="AC141" s="15"/>
      <c r="AD141" s="15"/>
      <c r="AE141" s="15"/>
      <c r="AF141" s="109"/>
      <c r="AG141" s="15"/>
      <c r="AH141" s="15"/>
      <c r="AI141" s="15"/>
      <c r="AJ141" s="15"/>
      <c r="AK141" s="15"/>
    </row>
    <row r="142" spans="1:37" ht="30" x14ac:dyDescent="0.25">
      <c r="A142" s="98" t="str">
        <f t="shared" si="8"/>
        <v>LLC_BI__Spread_Statement_Record_Total__cLLC_BI__Spread_Statement_Type__c</v>
      </c>
      <c r="B142" s="99">
        <f t="shared" si="9"/>
        <v>18</v>
      </c>
      <c r="C142" s="100">
        <v>24</v>
      </c>
      <c r="D142" s="163" t="s">
        <v>944</v>
      </c>
      <c r="E142" s="138" t="s">
        <v>945</v>
      </c>
      <c r="F142" s="139" t="s">
        <v>899</v>
      </c>
      <c r="G142" s="243" t="s">
        <v>100</v>
      </c>
      <c r="H142" s="251" t="s">
        <v>99</v>
      </c>
      <c r="I142" s="252" t="s">
        <v>352</v>
      </c>
      <c r="J142" s="253" t="s">
        <v>96</v>
      </c>
      <c r="K142" s="254" t="str">
        <f t="shared" si="7"/>
        <v>LLC_BI__Spread_Statement_Record_Total__c.LLC_BI__Spread_Statement_Type__c</v>
      </c>
      <c r="L142" s="235" t="s">
        <v>1045</v>
      </c>
      <c r="M142" s="135" t="s">
        <v>1028</v>
      </c>
      <c r="N142" s="107">
        <v>18</v>
      </c>
      <c r="O142" s="107"/>
      <c r="P142" s="116"/>
      <c r="Q142" s="116"/>
      <c r="R142" s="116"/>
      <c r="S142" s="116"/>
      <c r="T142" s="108" t="s">
        <v>903</v>
      </c>
      <c r="U142" s="235"/>
      <c r="V142" s="108" t="s">
        <v>903</v>
      </c>
      <c r="W142" s="231"/>
      <c r="X142" s="116"/>
      <c r="Y142" s="108" t="s">
        <v>904</v>
      </c>
      <c r="Z142" s="116"/>
      <c r="AA142" s="116"/>
      <c r="AB142" s="116"/>
      <c r="AC142" s="116"/>
      <c r="AD142" s="116"/>
      <c r="AE142" s="116"/>
      <c r="AF142" s="235"/>
      <c r="AG142" s="15"/>
      <c r="AH142" s="15"/>
      <c r="AI142" s="15"/>
      <c r="AJ142" s="15"/>
      <c r="AK142" s="15"/>
    </row>
    <row r="143" spans="1:37" ht="30" x14ac:dyDescent="0.25">
      <c r="A143" s="98" t="str">
        <f t="shared" si="8"/>
        <v>LLC_BI__Spread_Statement_Record_Total__cLLC_BI__Title__c</v>
      </c>
      <c r="B143" s="99">
        <f t="shared" si="9"/>
        <v>255</v>
      </c>
      <c r="C143" s="100">
        <v>25</v>
      </c>
      <c r="D143" s="15"/>
      <c r="E143" s="138" t="s">
        <v>945</v>
      </c>
      <c r="F143" s="139" t="s">
        <v>899</v>
      </c>
      <c r="G143" s="114" t="s">
        <v>100</v>
      </c>
      <c r="H143" s="165" t="s">
        <v>99</v>
      </c>
      <c r="I143" s="62" t="s">
        <v>514</v>
      </c>
      <c r="J143" s="130" t="s">
        <v>513</v>
      </c>
      <c r="K143" s="127" t="str">
        <f t="shared" ref="K143:K174" si="10">_xlfn.CONCAT(H143,".",J143)</f>
        <v>LLC_BI__Spread_Statement_Record_Total__c.LLC_BI__Title__c</v>
      </c>
      <c r="L143" s="109" t="s">
        <v>1046</v>
      </c>
      <c r="M143" s="135" t="s">
        <v>925</v>
      </c>
      <c r="N143" s="107">
        <v>255</v>
      </c>
      <c r="O143" s="107"/>
      <c r="P143" s="15"/>
      <c r="Q143" s="15"/>
      <c r="R143" s="15"/>
      <c r="S143" s="15"/>
      <c r="T143" s="108" t="s">
        <v>903</v>
      </c>
      <c r="U143" s="109"/>
      <c r="V143" s="108" t="s">
        <v>903</v>
      </c>
      <c r="W143" s="110"/>
      <c r="X143" s="15"/>
      <c r="Y143" s="108" t="s">
        <v>904</v>
      </c>
      <c r="Z143" s="15"/>
      <c r="AA143" s="15"/>
      <c r="AB143" s="15"/>
      <c r="AC143" s="15"/>
      <c r="AD143" s="15"/>
      <c r="AE143" s="15"/>
      <c r="AF143" s="109"/>
      <c r="AG143" s="15"/>
      <c r="AH143" s="15"/>
      <c r="AI143" s="15"/>
      <c r="AJ143" s="15"/>
      <c r="AK143" s="15"/>
    </row>
    <row r="144" spans="1:37" ht="30" x14ac:dyDescent="0.25">
      <c r="A144" s="98" t="str">
        <f t="shared" si="8"/>
        <v>LLC_BI__Spread_Statement_Record_Total__cLLC_BI__Total_Type__c</v>
      </c>
      <c r="B144" s="99" t="str">
        <f t="shared" si="9"/>
        <v>See picklist options for lengths</v>
      </c>
      <c r="C144" s="100">
        <v>26</v>
      </c>
      <c r="D144" s="163" t="s">
        <v>944</v>
      </c>
      <c r="E144" s="138" t="s">
        <v>945</v>
      </c>
      <c r="F144" s="101" t="s">
        <v>899</v>
      </c>
      <c r="G144" s="114" t="s">
        <v>100</v>
      </c>
      <c r="H144" s="165" t="s">
        <v>99</v>
      </c>
      <c r="I144" s="62" t="s">
        <v>543</v>
      </c>
      <c r="J144" s="130" t="s">
        <v>542</v>
      </c>
      <c r="K144" s="127" t="str">
        <f t="shared" si="10"/>
        <v>LLC_BI__Spread_Statement_Record_Total__c.LLC_BI__Total_Type__c</v>
      </c>
      <c r="L144" s="109" t="s">
        <v>1047</v>
      </c>
      <c r="M144" s="135" t="s">
        <v>913</v>
      </c>
      <c r="N144" s="107" t="s">
        <v>914</v>
      </c>
      <c r="O144" s="107"/>
      <c r="P144" s="15"/>
      <c r="Q144" s="15"/>
      <c r="R144" s="15"/>
      <c r="S144" s="15"/>
      <c r="T144" s="108" t="s">
        <v>903</v>
      </c>
      <c r="U144" s="109"/>
      <c r="V144" s="108" t="s">
        <v>904</v>
      </c>
      <c r="W144" s="110"/>
      <c r="X144" s="15"/>
      <c r="Y144" s="108" t="s">
        <v>904</v>
      </c>
      <c r="Z144" s="15"/>
      <c r="AA144" s="15"/>
      <c r="AB144" s="15"/>
      <c r="AC144" s="15"/>
      <c r="AD144" s="15"/>
      <c r="AE144" s="15"/>
      <c r="AF144" s="109"/>
      <c r="AG144" s="15"/>
      <c r="AH144" s="116"/>
      <c r="AI144" s="116"/>
      <c r="AJ144" s="116"/>
      <c r="AK144" s="116"/>
    </row>
    <row r="145" spans="1:33" x14ac:dyDescent="0.25">
      <c r="A145" s="98" t="str">
        <f t="shared" si="8"/>
        <v>LLC_BI__Spread_Statement_Record_Value__cCreatedById</v>
      </c>
      <c r="B145" s="99">
        <f t="shared" si="9"/>
        <v>18</v>
      </c>
      <c r="C145" s="108">
        <v>1</v>
      </c>
      <c r="D145" s="110" t="s">
        <v>905</v>
      </c>
      <c r="E145" s="136" t="s">
        <v>945</v>
      </c>
      <c r="F145" s="136" t="s">
        <v>945</v>
      </c>
      <c r="G145" s="109" t="s">
        <v>94</v>
      </c>
      <c r="H145" s="15" t="s">
        <v>93</v>
      </c>
      <c r="I145" s="255" t="s">
        <v>906</v>
      </c>
      <c r="J145" s="256" t="s">
        <v>168</v>
      </c>
      <c r="K145" s="127" t="str">
        <f t="shared" si="10"/>
        <v>LLC_BI__Spread_Statement_Record_Value__c.CreatedById</v>
      </c>
      <c r="L145" s="257" t="s">
        <v>907</v>
      </c>
      <c r="M145" s="258" t="s">
        <v>908</v>
      </c>
      <c r="N145" s="221">
        <v>18</v>
      </c>
      <c r="O145" s="259"/>
      <c r="P145" s="15"/>
      <c r="Q145" s="15"/>
      <c r="R145" s="15"/>
      <c r="S145" s="15"/>
      <c r="T145" s="108" t="s">
        <v>903</v>
      </c>
      <c r="U145" s="110"/>
      <c r="V145" s="108" t="s">
        <v>904</v>
      </c>
      <c r="W145" s="15"/>
      <c r="X145" s="15"/>
      <c r="Y145" s="108" t="s">
        <v>904</v>
      </c>
      <c r="Z145" s="15"/>
      <c r="AA145" s="15"/>
      <c r="AB145" s="15"/>
      <c r="AC145" s="15"/>
      <c r="AD145" s="15"/>
      <c r="AE145" s="15"/>
      <c r="AF145" s="15"/>
      <c r="AG145" s="15"/>
    </row>
    <row r="146" spans="1:33" x14ac:dyDescent="0.25">
      <c r="A146" s="98" t="str">
        <f t="shared" si="8"/>
        <v>LLC_BI__Spread_Statement_Record_Value__cCreatedDate</v>
      </c>
      <c r="B146" s="99" t="str">
        <f t="shared" si="9"/>
        <v/>
      </c>
      <c r="C146" s="108">
        <v>2</v>
      </c>
      <c r="D146" s="110" t="s">
        <v>905</v>
      </c>
      <c r="E146" s="138" t="s">
        <v>945</v>
      </c>
      <c r="F146" s="138" t="s">
        <v>945</v>
      </c>
      <c r="G146" s="109" t="s">
        <v>94</v>
      </c>
      <c r="H146" s="15" t="s">
        <v>93</v>
      </c>
      <c r="I146" s="62" t="s">
        <v>165</v>
      </c>
      <c r="J146" s="235" t="s">
        <v>164</v>
      </c>
      <c r="K146" s="15" t="str">
        <f t="shared" si="10"/>
        <v>LLC_BI__Spread_Statement_Record_Value__c.CreatedDate</v>
      </c>
      <c r="L146" s="257" t="s">
        <v>909</v>
      </c>
      <c r="M146" s="260" t="s">
        <v>910</v>
      </c>
      <c r="N146" s="261"/>
      <c r="O146" s="261"/>
      <c r="P146" s="262" t="s">
        <v>903</v>
      </c>
      <c r="Q146" s="262" t="s">
        <v>903</v>
      </c>
      <c r="R146" s="262"/>
      <c r="S146" s="262" t="s">
        <v>903</v>
      </c>
      <c r="T146" s="108" t="s">
        <v>903</v>
      </c>
      <c r="U146" s="15"/>
      <c r="V146" s="108" t="s">
        <v>904</v>
      </c>
      <c r="W146" s="15"/>
      <c r="X146" s="15"/>
      <c r="Y146" s="108" t="s">
        <v>904</v>
      </c>
      <c r="Z146" s="15"/>
      <c r="AA146" s="15"/>
      <c r="AB146" s="15"/>
      <c r="AC146" s="15"/>
      <c r="AD146" s="15"/>
      <c r="AE146" s="15"/>
      <c r="AF146" s="15"/>
      <c r="AG146" s="15"/>
    </row>
    <row r="147" spans="1:33" x14ac:dyDescent="0.25">
      <c r="A147" s="98" t="str">
        <f t="shared" si="8"/>
        <v>LLC_BI__Spread_Statement_Record_Value__cCurrencyIsoCode</v>
      </c>
      <c r="B147" s="99" t="str">
        <f t="shared" si="9"/>
        <v>See picklist options for lengths</v>
      </c>
      <c r="C147" s="108">
        <v>3</v>
      </c>
      <c r="D147" s="110" t="s">
        <v>905</v>
      </c>
      <c r="E147" s="138" t="s">
        <v>945</v>
      </c>
      <c r="F147" s="263" t="s">
        <v>899</v>
      </c>
      <c r="G147" s="109" t="s">
        <v>94</v>
      </c>
      <c r="H147" s="15" t="s">
        <v>93</v>
      </c>
      <c r="I147" s="264" t="s">
        <v>911</v>
      </c>
      <c r="J147" s="135" t="s">
        <v>160</v>
      </c>
      <c r="K147" s="265" t="str">
        <f t="shared" si="10"/>
        <v>LLC_BI__Spread_Statement_Record_Value__c.CurrencyIsoCode</v>
      </c>
      <c r="L147" s="257" t="s">
        <v>912</v>
      </c>
      <c r="M147" s="258" t="s">
        <v>913</v>
      </c>
      <c r="N147" s="190" t="s">
        <v>914</v>
      </c>
      <c r="O147" s="221"/>
      <c r="P147" s="15"/>
      <c r="Q147" s="15"/>
      <c r="R147" s="15"/>
      <c r="S147" s="15"/>
      <c r="T147" s="108" t="s">
        <v>903</v>
      </c>
      <c r="U147" s="15"/>
      <c r="V147" s="108" t="s">
        <v>904</v>
      </c>
      <c r="W147" s="15"/>
      <c r="X147" s="15"/>
      <c r="Y147" s="108" t="s">
        <v>904</v>
      </c>
      <c r="Z147" s="15"/>
      <c r="AA147" s="15"/>
      <c r="AB147" s="15"/>
      <c r="AC147" s="15"/>
      <c r="AD147" s="15"/>
      <c r="AE147" s="15"/>
      <c r="AF147" s="15"/>
      <c r="AG147" s="15"/>
    </row>
    <row r="148" spans="1:33" x14ac:dyDescent="0.25">
      <c r="A148" s="98" t="str">
        <f t="shared" si="8"/>
        <v>LLC_BI__Spread_Statement_Record_Value__cLLC_BI__Formula__c</v>
      </c>
      <c r="B148" s="99">
        <f t="shared" si="9"/>
        <v>255</v>
      </c>
      <c r="C148" s="108">
        <v>4</v>
      </c>
      <c r="D148" s="110"/>
      <c r="E148" s="138" t="s">
        <v>945</v>
      </c>
      <c r="F148" s="138" t="s">
        <v>945</v>
      </c>
      <c r="G148" s="109" t="s">
        <v>94</v>
      </c>
      <c r="H148" s="15" t="s">
        <v>93</v>
      </c>
      <c r="I148" s="211" t="s">
        <v>579</v>
      </c>
      <c r="J148" s="201" t="s">
        <v>578</v>
      </c>
      <c r="K148" s="265" t="str">
        <f t="shared" si="10"/>
        <v>LLC_BI__Spread_Statement_Record_Value__c.LLC_BI__Formula__c</v>
      </c>
      <c r="L148" s="257" t="s">
        <v>1048</v>
      </c>
      <c r="M148" s="203" t="s">
        <v>925</v>
      </c>
      <c r="N148" s="261">
        <v>255</v>
      </c>
      <c r="O148" s="261"/>
      <c r="P148" s="125"/>
      <c r="Q148" s="125"/>
      <c r="R148" s="125"/>
      <c r="S148" s="125"/>
      <c r="T148" s="108" t="s">
        <v>903</v>
      </c>
      <c r="U148" s="15"/>
      <c r="V148" s="108" t="s">
        <v>904</v>
      </c>
      <c r="W148" s="15"/>
      <c r="X148" s="15"/>
      <c r="Y148" s="108" t="s">
        <v>904</v>
      </c>
      <c r="Z148" s="15"/>
      <c r="AA148" s="15"/>
      <c r="AB148" s="15"/>
      <c r="AC148" s="15"/>
      <c r="AD148" s="15"/>
      <c r="AE148" s="15"/>
      <c r="AF148" s="15"/>
      <c r="AG148" s="15"/>
    </row>
    <row r="149" spans="1:33" x14ac:dyDescent="0.25">
      <c r="A149" s="98" t="str">
        <f t="shared" si="8"/>
        <v>LLC_BI__Spread_Statement_Record_Value__cId</v>
      </c>
      <c r="B149" s="99">
        <f t="shared" si="9"/>
        <v>18</v>
      </c>
      <c r="C149" s="108">
        <v>5</v>
      </c>
      <c r="D149" s="110" t="s">
        <v>905</v>
      </c>
      <c r="E149" s="138" t="s">
        <v>945</v>
      </c>
      <c r="F149" s="138" t="s">
        <v>945</v>
      </c>
      <c r="G149" s="109" t="s">
        <v>94</v>
      </c>
      <c r="H149" s="109" t="s">
        <v>93</v>
      </c>
      <c r="I149" s="200" t="s">
        <v>143</v>
      </c>
      <c r="J149" s="122" t="s">
        <v>143</v>
      </c>
      <c r="K149" s="265" t="str">
        <f t="shared" si="10"/>
        <v>LLC_BI__Spread_Statement_Record_Value__c.Id</v>
      </c>
      <c r="L149" s="127" t="s">
        <v>143</v>
      </c>
      <c r="M149" s="266" t="s">
        <v>143</v>
      </c>
      <c r="N149" s="221">
        <v>18</v>
      </c>
      <c r="O149" s="219"/>
      <c r="P149" s="206" t="s">
        <v>904</v>
      </c>
      <c r="Q149" s="206" t="s">
        <v>904</v>
      </c>
      <c r="R149" s="206" t="s">
        <v>915</v>
      </c>
      <c r="S149" s="206" t="s">
        <v>904</v>
      </c>
      <c r="T149" s="108" t="s">
        <v>903</v>
      </c>
      <c r="U149" s="15"/>
      <c r="V149" s="108" t="s">
        <v>904</v>
      </c>
      <c r="W149" s="15"/>
      <c r="X149" s="15"/>
      <c r="Y149" s="108" t="s">
        <v>904</v>
      </c>
      <c r="Z149" s="15"/>
      <c r="AA149" s="15"/>
      <c r="AB149" s="15"/>
      <c r="AC149" s="15"/>
      <c r="AD149" s="15"/>
      <c r="AE149" s="15"/>
      <c r="AF149" s="15"/>
      <c r="AG149" s="15"/>
    </row>
    <row r="150" spans="1:33" x14ac:dyDescent="0.25">
      <c r="A150" s="98" t="str">
        <f t="shared" si="8"/>
        <v>LLC_BI__Spread_Statement_Record_Value__cLLC_BI__Is_Linked__c</v>
      </c>
      <c r="B150" s="99">
        <f t="shared" si="9"/>
        <v>4</v>
      </c>
      <c r="C150" s="108">
        <v>6</v>
      </c>
      <c r="D150" s="110" t="s">
        <v>944</v>
      </c>
      <c r="E150" s="138" t="s">
        <v>945</v>
      </c>
      <c r="F150" s="138" t="s">
        <v>945</v>
      </c>
      <c r="G150" s="109" t="s">
        <v>94</v>
      </c>
      <c r="H150" s="109" t="s">
        <v>93</v>
      </c>
      <c r="I150" s="200" t="s">
        <v>573</v>
      </c>
      <c r="J150" s="201" t="s">
        <v>572</v>
      </c>
      <c r="K150" s="265" t="str">
        <f t="shared" si="10"/>
        <v>LLC_BI__Spread_Statement_Record_Value__c.LLC_BI__Is_Linked__c</v>
      </c>
      <c r="L150" s="257" t="s">
        <v>1049</v>
      </c>
      <c r="M150" s="203" t="s">
        <v>1050</v>
      </c>
      <c r="N150" s="221">
        <v>4</v>
      </c>
      <c r="O150" s="221"/>
      <c r="P150" s="15"/>
      <c r="Q150" s="15"/>
      <c r="R150" s="15"/>
      <c r="S150" s="15"/>
      <c r="T150" s="108" t="s">
        <v>903</v>
      </c>
      <c r="U150" s="15"/>
      <c r="V150" s="108" t="s">
        <v>904</v>
      </c>
      <c r="W150" s="15"/>
      <c r="X150" s="15"/>
      <c r="Y150" s="108" t="s">
        <v>904</v>
      </c>
      <c r="Z150" s="15"/>
      <c r="AA150" s="15"/>
      <c r="AB150" s="15"/>
      <c r="AC150" s="15"/>
      <c r="AD150" s="15"/>
      <c r="AE150" s="15"/>
      <c r="AF150" s="15"/>
      <c r="AG150" s="15"/>
    </row>
    <row r="151" spans="1:33" x14ac:dyDescent="0.25">
      <c r="A151" s="98" t="str">
        <f t="shared" si="8"/>
        <v>LLC_BI__Spread_Statement_Record_Value__cLastModifiedById</v>
      </c>
      <c r="B151" s="99">
        <f t="shared" si="9"/>
        <v>18</v>
      </c>
      <c r="C151" s="108">
        <v>7</v>
      </c>
      <c r="D151" s="116" t="s">
        <v>905</v>
      </c>
      <c r="E151" s="138" t="s">
        <v>945</v>
      </c>
      <c r="F151" s="263" t="s">
        <v>899</v>
      </c>
      <c r="G151" s="109" t="s">
        <v>94</v>
      </c>
      <c r="H151" s="109" t="s">
        <v>93</v>
      </c>
      <c r="I151" s="267" t="s">
        <v>916</v>
      </c>
      <c r="J151" s="135" t="s">
        <v>175</v>
      </c>
      <c r="K151" s="99" t="str">
        <f t="shared" si="10"/>
        <v>LLC_BI__Spread_Statement_Record_Value__c.LastModifiedById</v>
      </c>
      <c r="L151" s="257" t="s">
        <v>917</v>
      </c>
      <c r="M151" s="258" t="s">
        <v>908</v>
      </c>
      <c r="N151" s="221">
        <v>18</v>
      </c>
      <c r="O151" s="221"/>
      <c r="P151" s="15"/>
      <c r="Q151" s="15"/>
      <c r="R151" s="15"/>
      <c r="S151" s="15"/>
      <c r="T151" s="108" t="s">
        <v>903</v>
      </c>
      <c r="U151" s="15"/>
      <c r="V151" s="108" t="s">
        <v>904</v>
      </c>
      <c r="W151" s="15"/>
      <c r="X151" s="15"/>
      <c r="Y151" s="108" t="s">
        <v>904</v>
      </c>
      <c r="Z151" s="15"/>
      <c r="AA151" s="15"/>
      <c r="AB151" s="15"/>
      <c r="AC151" s="15"/>
      <c r="AD151" s="15"/>
      <c r="AE151" s="15"/>
      <c r="AF151" s="15"/>
      <c r="AG151" s="15"/>
    </row>
    <row r="152" spans="1:33" x14ac:dyDescent="0.25">
      <c r="A152" s="98" t="str">
        <f t="shared" si="8"/>
        <v>LLC_BI__Spread_Statement_Record_Value__cLastModifiedDate</v>
      </c>
      <c r="B152" s="99" t="str">
        <f t="shared" si="9"/>
        <v/>
      </c>
      <c r="C152" s="108">
        <v>8</v>
      </c>
      <c r="D152" s="15" t="s">
        <v>905</v>
      </c>
      <c r="E152" s="138" t="s">
        <v>945</v>
      </c>
      <c r="F152" s="263" t="s">
        <v>899</v>
      </c>
      <c r="G152" s="109" t="s">
        <v>94</v>
      </c>
      <c r="H152" s="109" t="s">
        <v>93</v>
      </c>
      <c r="I152" s="200" t="s">
        <v>173</v>
      </c>
      <c r="J152" s="15" t="s">
        <v>172</v>
      </c>
      <c r="K152" s="110" t="str">
        <f t="shared" si="10"/>
        <v>LLC_BI__Spread_Statement_Record_Value__c.LastModifiedDate</v>
      </c>
      <c r="L152" s="257" t="s">
        <v>918</v>
      </c>
      <c r="M152" s="260" t="s">
        <v>910</v>
      </c>
      <c r="N152" s="236"/>
      <c r="O152" s="236"/>
      <c r="P152" s="206" t="s">
        <v>903</v>
      </c>
      <c r="Q152" s="206" t="s">
        <v>903</v>
      </c>
      <c r="R152" s="206"/>
      <c r="S152" s="206" t="s">
        <v>903</v>
      </c>
      <c r="T152" s="108" t="s">
        <v>903</v>
      </c>
      <c r="U152" s="15"/>
      <c r="V152" s="108" t="s">
        <v>904</v>
      </c>
      <c r="W152" s="15"/>
      <c r="X152" s="15"/>
      <c r="Y152" s="108" t="s">
        <v>904</v>
      </c>
      <c r="Z152" s="15"/>
      <c r="AA152" s="15"/>
      <c r="AB152" s="15"/>
      <c r="AC152" s="15"/>
      <c r="AD152" s="15"/>
      <c r="AE152" s="15"/>
      <c r="AF152" s="15"/>
      <c r="AG152" s="15"/>
    </row>
    <row r="153" spans="1:33" ht="25.5" x14ac:dyDescent="0.25">
      <c r="A153" s="98" t="str">
        <f t="shared" si="8"/>
        <v>LLC_BI__Spread_Statement_Record_Value__cLLC_BI__lookupKey__c</v>
      </c>
      <c r="B153" s="99">
        <f t="shared" si="9"/>
        <v>255</v>
      </c>
      <c r="C153" s="108">
        <v>9</v>
      </c>
      <c r="D153" s="15"/>
      <c r="E153" s="138" t="s">
        <v>945</v>
      </c>
      <c r="F153" s="263" t="s">
        <v>899</v>
      </c>
      <c r="G153" s="109" t="s">
        <v>94</v>
      </c>
      <c r="H153" s="109" t="s">
        <v>93</v>
      </c>
      <c r="I153" s="200" t="s">
        <v>193</v>
      </c>
      <c r="J153" s="201" t="s">
        <v>192</v>
      </c>
      <c r="K153" s="265" t="str">
        <f t="shared" si="10"/>
        <v>LLC_BI__Spread_Statement_Record_Value__c.LLC_BI__lookupKey__c</v>
      </c>
      <c r="L153" s="257" t="s">
        <v>1051</v>
      </c>
      <c r="M153" s="228" t="s">
        <v>931</v>
      </c>
      <c r="N153" s="221">
        <v>255</v>
      </c>
      <c r="O153" s="221"/>
      <c r="P153" s="15"/>
      <c r="Q153" s="15"/>
      <c r="R153" s="15"/>
      <c r="S153" s="15"/>
      <c r="T153" s="108" t="s">
        <v>903</v>
      </c>
      <c r="U153" s="15"/>
      <c r="V153" s="108" t="s">
        <v>903</v>
      </c>
      <c r="W153" s="15"/>
      <c r="X153" s="15"/>
      <c r="Y153" s="108" t="s">
        <v>904</v>
      </c>
      <c r="Z153" s="15"/>
      <c r="AA153" s="15"/>
      <c r="AB153" s="15"/>
      <c r="AC153" s="15"/>
      <c r="AD153" s="15"/>
      <c r="AE153" s="15"/>
      <c r="AF153" s="15"/>
      <c r="AG153" s="15"/>
    </row>
    <row r="154" spans="1:33" ht="25.5" x14ac:dyDescent="0.25">
      <c r="A154" s="98" t="str">
        <f t="shared" si="8"/>
        <v>LLC_BI__Spread_Statement_Record_Value__cLLC_BI__Spread_Statement_Period__c</v>
      </c>
      <c r="B154" s="99">
        <f t="shared" si="9"/>
        <v>18</v>
      </c>
      <c r="C154" s="108">
        <v>10</v>
      </c>
      <c r="D154" s="15" t="s">
        <v>944</v>
      </c>
      <c r="E154" s="138" t="s">
        <v>945</v>
      </c>
      <c r="F154" s="263" t="s">
        <v>899</v>
      </c>
      <c r="G154" s="109" t="s">
        <v>94</v>
      </c>
      <c r="H154" s="109" t="s">
        <v>93</v>
      </c>
      <c r="I154" s="200" t="s">
        <v>88</v>
      </c>
      <c r="J154" s="201" t="s">
        <v>87</v>
      </c>
      <c r="K154" s="265" t="str">
        <f t="shared" si="10"/>
        <v>LLC_BI__Spread_Statement_Record_Value__c.LLC_BI__Spread_Statement_Period__c</v>
      </c>
      <c r="L154" s="257" t="s">
        <v>1052</v>
      </c>
      <c r="M154" s="228" t="s">
        <v>1053</v>
      </c>
      <c r="N154" s="221">
        <v>18</v>
      </c>
      <c r="O154" s="221"/>
      <c r="P154" s="15"/>
      <c r="Q154" s="15"/>
      <c r="R154" s="15"/>
      <c r="S154" s="15"/>
      <c r="T154" s="108" t="s">
        <v>903</v>
      </c>
      <c r="U154" s="15"/>
      <c r="V154" s="108" t="s">
        <v>903</v>
      </c>
      <c r="W154" s="15"/>
      <c r="X154" s="15"/>
      <c r="Y154" s="108" t="s">
        <v>904</v>
      </c>
      <c r="Z154" s="15"/>
      <c r="AA154" s="15"/>
      <c r="AB154" s="15"/>
      <c r="AC154" s="15"/>
      <c r="AD154" s="15"/>
      <c r="AE154" s="15"/>
      <c r="AF154" s="15"/>
      <c r="AG154" s="15"/>
    </row>
    <row r="155" spans="1:33" ht="25.5" x14ac:dyDescent="0.25">
      <c r="A155" s="98" t="str">
        <f t="shared" si="8"/>
        <v>LLC_BI__Spread_Statement_Record_Value__cLLC_BI__Spread_Statement_Record__c</v>
      </c>
      <c r="B155" s="99">
        <f t="shared" si="9"/>
        <v>18</v>
      </c>
      <c r="C155" s="108">
        <v>11</v>
      </c>
      <c r="D155" s="15" t="s">
        <v>944</v>
      </c>
      <c r="E155" s="138" t="s">
        <v>945</v>
      </c>
      <c r="F155" s="263" t="s">
        <v>899</v>
      </c>
      <c r="G155" s="235" t="s">
        <v>94</v>
      </c>
      <c r="H155" s="235" t="s">
        <v>93</v>
      </c>
      <c r="I155" s="200" t="s">
        <v>91</v>
      </c>
      <c r="J155" s="201" t="s">
        <v>90</v>
      </c>
      <c r="K155" s="265" t="str">
        <f t="shared" si="10"/>
        <v>LLC_BI__Spread_Statement_Record_Value__c.LLC_BI__Spread_Statement_Record__c</v>
      </c>
      <c r="L155" s="257" t="s">
        <v>1054</v>
      </c>
      <c r="M155" s="228" t="s">
        <v>1055</v>
      </c>
      <c r="N155" s="221">
        <v>18</v>
      </c>
      <c r="O155" s="221"/>
      <c r="P155" s="15"/>
      <c r="Q155" s="15"/>
      <c r="R155" s="15"/>
      <c r="S155" s="15"/>
      <c r="T155" s="108" t="s">
        <v>903</v>
      </c>
      <c r="U155" s="15"/>
      <c r="V155" s="108" t="s">
        <v>903</v>
      </c>
      <c r="W155" s="15"/>
      <c r="X155" s="15"/>
      <c r="Y155" s="108" t="s">
        <v>904</v>
      </c>
      <c r="Z155" s="15"/>
      <c r="AA155" s="15"/>
      <c r="AB155" s="15"/>
      <c r="AC155" s="15"/>
      <c r="AD155" s="15"/>
      <c r="AE155" s="15"/>
      <c r="AF155" s="15"/>
      <c r="AG155" s="15"/>
    </row>
    <row r="156" spans="1:33" x14ac:dyDescent="0.25">
      <c r="A156" s="98" t="str">
        <f t="shared" si="8"/>
        <v>LLC_BI__Spread_Statement_Record_Value__cName</v>
      </c>
      <c r="B156" s="99">
        <f t="shared" si="9"/>
        <v>80</v>
      </c>
      <c r="C156" s="108">
        <v>12</v>
      </c>
      <c r="D156" s="15" t="s">
        <v>905</v>
      </c>
      <c r="E156" s="268" t="s">
        <v>945</v>
      </c>
      <c r="F156" s="269" t="s">
        <v>899</v>
      </c>
      <c r="G156" s="15" t="s">
        <v>94</v>
      </c>
      <c r="H156" s="15" t="s">
        <v>93</v>
      </c>
      <c r="I156" s="270" t="s">
        <v>560</v>
      </c>
      <c r="J156" s="271" t="s">
        <v>28</v>
      </c>
      <c r="K156" s="265" t="str">
        <f t="shared" si="10"/>
        <v>LLC_BI__Spread_Statement_Record_Value__c.Name</v>
      </c>
      <c r="L156" s="257"/>
      <c r="M156" s="260" t="s">
        <v>993</v>
      </c>
      <c r="N156" s="221">
        <v>80</v>
      </c>
      <c r="O156" s="221"/>
      <c r="P156" s="15"/>
      <c r="Q156" s="15"/>
      <c r="R156" s="15"/>
      <c r="S156" s="15"/>
      <c r="T156" s="108" t="s">
        <v>903</v>
      </c>
      <c r="U156" s="15"/>
      <c r="V156" s="108" t="s">
        <v>904</v>
      </c>
      <c r="W156" s="15"/>
      <c r="X156" s="15"/>
      <c r="Y156" s="108" t="s">
        <v>904</v>
      </c>
      <c r="Z156" s="15"/>
      <c r="AA156" s="15"/>
      <c r="AB156" s="15"/>
      <c r="AC156" s="15"/>
      <c r="AD156" s="15"/>
      <c r="AE156" s="15"/>
      <c r="AF156" s="15"/>
      <c r="AG156" s="15"/>
    </row>
    <row r="157" spans="1:33" x14ac:dyDescent="0.25">
      <c r="A157" s="98" t="str">
        <f t="shared" si="8"/>
        <v>LLC_BI__Spread_Statement_Record_Value__cLLC_BI__Value__c</v>
      </c>
      <c r="B157" s="99" t="str">
        <f t="shared" si="9"/>
        <v>16, 2</v>
      </c>
      <c r="C157" s="108">
        <v>13</v>
      </c>
      <c r="D157" s="15"/>
      <c r="E157" s="136" t="s">
        <v>945</v>
      </c>
      <c r="F157" s="272" t="s">
        <v>899</v>
      </c>
      <c r="G157" s="15" t="s">
        <v>94</v>
      </c>
      <c r="H157" s="15" t="s">
        <v>93</v>
      </c>
      <c r="I157" s="273" t="s">
        <v>278</v>
      </c>
      <c r="J157" s="274" t="s">
        <v>277</v>
      </c>
      <c r="K157" s="265" t="str">
        <f t="shared" si="10"/>
        <v>LLC_BI__Spread_Statement_Record_Value__c.LLC_BI__Value__c</v>
      </c>
      <c r="L157" s="257" t="s">
        <v>1056</v>
      </c>
      <c r="M157" s="203" t="s">
        <v>911</v>
      </c>
      <c r="N157" s="221">
        <v>16</v>
      </c>
      <c r="O157" s="221">
        <v>2</v>
      </c>
      <c r="P157" s="15"/>
      <c r="Q157" s="15"/>
      <c r="R157" s="15"/>
      <c r="S157" s="15"/>
      <c r="T157" s="108" t="s">
        <v>903</v>
      </c>
      <c r="U157" s="15"/>
      <c r="V157" s="108" t="s">
        <v>904</v>
      </c>
      <c r="W157" s="15"/>
      <c r="X157" s="15"/>
      <c r="Y157" s="108" t="s">
        <v>904</v>
      </c>
      <c r="Z157" s="15"/>
      <c r="AA157" s="15"/>
      <c r="AB157" s="15"/>
      <c r="AC157" s="15"/>
      <c r="AD157" s="15"/>
      <c r="AE157" s="15"/>
      <c r="AF157" s="15"/>
      <c r="AG157" s="15"/>
    </row>
    <row r="158" spans="1:33" ht="30" x14ac:dyDescent="0.25">
      <c r="A158" s="98" t="str">
        <f t="shared" si="8"/>
        <v>LLC_BI__Spread_Record_Classification__cLLC_BI__Classification__c</v>
      </c>
      <c r="B158" s="99">
        <f t="shared" si="9"/>
        <v>18</v>
      </c>
      <c r="C158" s="108">
        <v>1</v>
      </c>
      <c r="D158" s="110"/>
      <c r="E158" s="136" t="s">
        <v>945</v>
      </c>
      <c r="F158" s="136" t="s">
        <v>945</v>
      </c>
      <c r="G158" s="109" t="s">
        <v>82</v>
      </c>
      <c r="H158" s="125" t="s">
        <v>81</v>
      </c>
      <c r="I158" s="275" t="s">
        <v>69</v>
      </c>
      <c r="J158" s="256" t="s">
        <v>68</v>
      </c>
      <c r="K158" s="276" t="str">
        <f t="shared" si="10"/>
        <v>LLC_BI__Spread_Record_Classification__c.LLC_BI__Classification__c</v>
      </c>
      <c r="L158" s="15" t="s">
        <v>316</v>
      </c>
      <c r="M158" s="135" t="s">
        <v>1057</v>
      </c>
      <c r="N158" s="190">
        <v>18</v>
      </c>
      <c r="O158" s="277"/>
      <c r="P158" s="15"/>
      <c r="Q158" s="15"/>
      <c r="R158" s="15"/>
      <c r="S158" s="15"/>
      <c r="T158" s="108" t="s">
        <v>903</v>
      </c>
      <c r="U158" s="110"/>
      <c r="V158" s="108" t="s">
        <v>903</v>
      </c>
      <c r="W158" s="15"/>
      <c r="X158" s="15"/>
      <c r="Y158" s="108" t="s">
        <v>904</v>
      </c>
      <c r="Z158" s="15"/>
      <c r="AA158" s="15"/>
      <c r="AB158" s="15"/>
      <c r="AC158" s="15"/>
      <c r="AD158" s="15"/>
      <c r="AE158" s="15"/>
      <c r="AF158" s="15"/>
      <c r="AG158" s="15"/>
    </row>
    <row r="159" spans="1:33" x14ac:dyDescent="0.25">
      <c r="A159" s="98" t="str">
        <f t="shared" si="8"/>
        <v>LLC_BI__Spread_Record_Classification__cCreatedById</v>
      </c>
      <c r="B159" s="99">
        <f t="shared" si="9"/>
        <v>18</v>
      </c>
      <c r="C159" s="108">
        <v>2</v>
      </c>
      <c r="D159" s="110" t="s">
        <v>905</v>
      </c>
      <c r="E159" s="138" t="s">
        <v>945</v>
      </c>
      <c r="F159" s="138" t="s">
        <v>945</v>
      </c>
      <c r="G159" s="15" t="s">
        <v>82</v>
      </c>
      <c r="H159" s="15" t="s">
        <v>81</v>
      </c>
      <c r="I159" s="117" t="s">
        <v>906</v>
      </c>
      <c r="J159" s="118" t="s">
        <v>168</v>
      </c>
      <c r="K159" s="278" t="str">
        <f t="shared" si="10"/>
        <v>LLC_BI__Spread_Record_Classification__c.CreatedById</v>
      </c>
      <c r="L159" s="110" t="s">
        <v>907</v>
      </c>
      <c r="M159" s="135" t="s">
        <v>908</v>
      </c>
      <c r="N159" s="279">
        <v>18</v>
      </c>
      <c r="O159" s="279"/>
      <c r="P159" s="125"/>
      <c r="Q159" s="125"/>
      <c r="R159" s="125"/>
      <c r="S159" s="125"/>
      <c r="T159" s="108" t="s">
        <v>903</v>
      </c>
      <c r="U159" s="15"/>
      <c r="V159" s="108" t="s">
        <v>904</v>
      </c>
      <c r="W159" s="15"/>
      <c r="X159" s="15"/>
      <c r="Y159" s="108" t="s">
        <v>904</v>
      </c>
      <c r="Z159" s="15"/>
      <c r="AA159" s="15"/>
      <c r="AB159" s="15"/>
      <c r="AC159" s="15"/>
      <c r="AD159" s="15"/>
      <c r="AE159" s="15"/>
      <c r="AF159" s="15"/>
      <c r="AG159" s="15"/>
    </row>
    <row r="160" spans="1:33" x14ac:dyDescent="0.25">
      <c r="A160" s="98" t="str">
        <f t="shared" si="8"/>
        <v>LLC_BI__Spread_Record_Classification__cCreatedDate</v>
      </c>
      <c r="B160" s="99" t="str">
        <f t="shared" si="9"/>
        <v/>
      </c>
      <c r="C160" s="108">
        <v>3</v>
      </c>
      <c r="D160" s="110" t="s">
        <v>905</v>
      </c>
      <c r="E160" s="138" t="s">
        <v>945</v>
      </c>
      <c r="F160" s="138" t="s">
        <v>945</v>
      </c>
      <c r="G160" s="15" t="s">
        <v>82</v>
      </c>
      <c r="H160" s="15" t="s">
        <v>81</v>
      </c>
      <c r="I160" s="62" t="s">
        <v>165</v>
      </c>
      <c r="J160" s="109" t="s">
        <v>164</v>
      </c>
      <c r="K160" s="15" t="str">
        <f t="shared" si="10"/>
        <v>LLC_BI__Spread_Record_Classification__c.CreatedDate</v>
      </c>
      <c r="L160" s="110" t="s">
        <v>909</v>
      </c>
      <c r="M160" s="125" t="s">
        <v>910</v>
      </c>
      <c r="N160" s="279"/>
      <c r="O160" s="279"/>
      <c r="P160" s="262" t="s">
        <v>903</v>
      </c>
      <c r="Q160" s="262" t="s">
        <v>903</v>
      </c>
      <c r="R160" s="262"/>
      <c r="S160" s="262" t="s">
        <v>903</v>
      </c>
      <c r="T160" s="108" t="s">
        <v>903</v>
      </c>
      <c r="U160" s="15"/>
      <c r="V160" s="108" t="s">
        <v>904</v>
      </c>
      <c r="W160" s="15"/>
      <c r="X160" s="15"/>
      <c r="Y160" s="108" t="s">
        <v>904</v>
      </c>
      <c r="Z160" s="15"/>
      <c r="AA160" s="15"/>
      <c r="AB160" s="15"/>
      <c r="AC160" s="15"/>
      <c r="AD160" s="15"/>
      <c r="AE160" s="15"/>
      <c r="AF160" s="15"/>
      <c r="AG160" s="15"/>
    </row>
    <row r="161" spans="1:33" x14ac:dyDescent="0.25">
      <c r="A161" s="98" t="str">
        <f t="shared" si="8"/>
        <v>LLC_BI__Spread_Record_Classification__cCurrencyIsoCode</v>
      </c>
      <c r="B161" s="99" t="str">
        <f t="shared" si="9"/>
        <v>See picklist options for lengths</v>
      </c>
      <c r="C161" s="108">
        <v>4</v>
      </c>
      <c r="D161" s="15"/>
      <c r="E161" s="138" t="s">
        <v>945</v>
      </c>
      <c r="F161" s="263" t="s">
        <v>899</v>
      </c>
      <c r="G161" s="15" t="s">
        <v>82</v>
      </c>
      <c r="H161" s="15" t="s">
        <v>81</v>
      </c>
      <c r="I161" s="255" t="s">
        <v>911</v>
      </c>
      <c r="J161" s="280" t="s">
        <v>160</v>
      </c>
      <c r="K161" s="278" t="str">
        <f t="shared" si="10"/>
        <v>LLC_BI__Spread_Record_Classification__c.CurrencyIsoCode</v>
      </c>
      <c r="L161" s="15" t="s">
        <v>912</v>
      </c>
      <c r="M161" s="135" t="s">
        <v>913</v>
      </c>
      <c r="N161" s="190" t="s">
        <v>914</v>
      </c>
      <c r="O161" s="190"/>
      <c r="P161" s="15"/>
      <c r="Q161" s="15"/>
      <c r="R161" s="15"/>
      <c r="S161" s="15"/>
      <c r="T161" s="108" t="s">
        <v>903</v>
      </c>
      <c r="U161" s="15"/>
      <c r="V161" s="108" t="s">
        <v>904</v>
      </c>
      <c r="W161" s="15"/>
      <c r="X161" s="15"/>
      <c r="Y161" s="108" t="s">
        <v>904</v>
      </c>
      <c r="Z161" s="15"/>
      <c r="AA161" s="15"/>
      <c r="AB161" s="15"/>
      <c r="AC161" s="15"/>
      <c r="AD161" s="15"/>
      <c r="AE161" s="15"/>
      <c r="AF161" s="15"/>
      <c r="AG161" s="15"/>
    </row>
    <row r="162" spans="1:33" x14ac:dyDescent="0.25">
      <c r="A162" s="98" t="str">
        <f t="shared" si="8"/>
        <v>LLC_BI__Spread_Record_Classification__cId</v>
      </c>
      <c r="B162" s="99">
        <f t="shared" si="9"/>
        <v>18</v>
      </c>
      <c r="C162" s="108">
        <v>5</v>
      </c>
      <c r="D162" s="110" t="s">
        <v>905</v>
      </c>
      <c r="E162" s="138" t="s">
        <v>945</v>
      </c>
      <c r="F162" s="138" t="s">
        <v>945</v>
      </c>
      <c r="G162" s="15" t="s">
        <v>82</v>
      </c>
      <c r="H162" s="15" t="s">
        <v>81</v>
      </c>
      <c r="I162" s="124" t="s">
        <v>143</v>
      </c>
      <c r="J162" s="281" t="s">
        <v>143</v>
      </c>
      <c r="K162" s="278" t="str">
        <f t="shared" si="10"/>
        <v>LLC_BI__Spread_Record_Classification__c.Id</v>
      </c>
      <c r="L162" s="127" t="s">
        <v>143</v>
      </c>
      <c r="M162" s="249" t="s">
        <v>143</v>
      </c>
      <c r="N162" s="221">
        <v>18</v>
      </c>
      <c r="O162" s="221"/>
      <c r="P162" s="206" t="s">
        <v>904</v>
      </c>
      <c r="Q162" s="206" t="s">
        <v>904</v>
      </c>
      <c r="R162" s="206" t="s">
        <v>915</v>
      </c>
      <c r="S162" s="206" t="s">
        <v>904</v>
      </c>
      <c r="T162" s="108" t="s">
        <v>903</v>
      </c>
      <c r="U162" s="15"/>
      <c r="V162" s="108" t="s">
        <v>904</v>
      </c>
      <c r="W162" s="15"/>
      <c r="X162" s="15"/>
      <c r="Y162" s="108" t="s">
        <v>904</v>
      </c>
      <c r="Z162" s="15"/>
      <c r="AA162" s="15"/>
      <c r="AB162" s="15"/>
      <c r="AC162" s="15"/>
      <c r="AD162" s="15"/>
      <c r="AE162" s="15"/>
      <c r="AF162" s="15"/>
      <c r="AG162" s="15"/>
    </row>
    <row r="163" spans="1:33" x14ac:dyDescent="0.25">
      <c r="A163" s="98" t="str">
        <f t="shared" si="8"/>
        <v>LLC_BI__Spread_Record_Classification__cLastModifiedById</v>
      </c>
      <c r="B163" s="99">
        <f t="shared" si="9"/>
        <v>18</v>
      </c>
      <c r="C163" s="108">
        <v>6</v>
      </c>
      <c r="D163" s="15" t="s">
        <v>905</v>
      </c>
      <c r="E163" s="138" t="s">
        <v>945</v>
      </c>
      <c r="F163" s="263" t="s">
        <v>899</v>
      </c>
      <c r="G163" s="15" t="s">
        <v>82</v>
      </c>
      <c r="H163" s="15" t="s">
        <v>81</v>
      </c>
      <c r="I163" s="104" t="s">
        <v>916</v>
      </c>
      <c r="J163" s="256" t="s">
        <v>175</v>
      </c>
      <c r="K163" s="278" t="str">
        <f t="shared" si="10"/>
        <v>LLC_BI__Spread_Record_Classification__c.LastModifiedById</v>
      </c>
      <c r="L163" s="15" t="s">
        <v>917</v>
      </c>
      <c r="M163" s="247" t="s">
        <v>908</v>
      </c>
      <c r="N163" s="190">
        <v>18</v>
      </c>
      <c r="O163" s="190"/>
      <c r="P163" s="15"/>
      <c r="Q163" s="15"/>
      <c r="R163" s="15"/>
      <c r="S163" s="15"/>
      <c r="T163" s="108" t="s">
        <v>903</v>
      </c>
      <c r="U163" s="15"/>
      <c r="V163" s="108" t="s">
        <v>904</v>
      </c>
      <c r="W163" s="15"/>
      <c r="X163" s="15"/>
      <c r="Y163" s="108" t="s">
        <v>904</v>
      </c>
      <c r="Z163" s="15"/>
      <c r="AA163" s="15"/>
      <c r="AB163" s="15"/>
      <c r="AC163" s="15"/>
      <c r="AD163" s="15"/>
      <c r="AE163" s="15"/>
      <c r="AF163" s="15"/>
      <c r="AG163" s="15"/>
    </row>
    <row r="164" spans="1:33" x14ac:dyDescent="0.25">
      <c r="A164" s="98" t="str">
        <f t="shared" si="8"/>
        <v>LLC_BI__Spread_Record_Classification__cLastModifiedDate</v>
      </c>
      <c r="B164" s="99" t="str">
        <f t="shared" si="9"/>
        <v/>
      </c>
      <c r="C164" s="108">
        <v>7</v>
      </c>
      <c r="D164" s="110" t="s">
        <v>905</v>
      </c>
      <c r="E164" s="138" t="s">
        <v>945</v>
      </c>
      <c r="F164" s="138" t="s">
        <v>945</v>
      </c>
      <c r="G164" s="15" t="s">
        <v>82</v>
      </c>
      <c r="H164" s="15" t="s">
        <v>81</v>
      </c>
      <c r="I164" s="124" t="s">
        <v>173</v>
      </c>
      <c r="J164" s="282" t="s">
        <v>172</v>
      </c>
      <c r="K164" s="15" t="str">
        <f t="shared" si="10"/>
        <v>LLC_BI__Spread_Record_Classification__c.LastModifiedDate</v>
      </c>
      <c r="L164" s="110" t="s">
        <v>918</v>
      </c>
      <c r="M164" s="125" t="s">
        <v>910</v>
      </c>
      <c r="N164" s="190"/>
      <c r="O164" s="190"/>
      <c r="P164" s="206" t="s">
        <v>903</v>
      </c>
      <c r="Q164" s="206" t="s">
        <v>903</v>
      </c>
      <c r="R164" s="206"/>
      <c r="S164" s="206" t="s">
        <v>903</v>
      </c>
      <c r="T164" s="108" t="s">
        <v>903</v>
      </c>
      <c r="U164" s="15"/>
      <c r="V164" s="108" t="s">
        <v>904</v>
      </c>
      <c r="W164" s="15"/>
      <c r="X164" s="15"/>
      <c r="Y164" s="108" t="s">
        <v>904</v>
      </c>
      <c r="Z164" s="15"/>
      <c r="AA164" s="15"/>
      <c r="AB164" s="15"/>
      <c r="AC164" s="15"/>
      <c r="AD164" s="15"/>
      <c r="AE164" s="15"/>
      <c r="AF164" s="15"/>
      <c r="AG164" s="15"/>
    </row>
    <row r="165" spans="1:33" ht="45" x14ac:dyDescent="0.25">
      <c r="A165" s="98" t="str">
        <f t="shared" si="8"/>
        <v>LLC_BI__Spread_Record_Classification__cLLC_BI__lookupKey__c</v>
      </c>
      <c r="B165" s="99">
        <f t="shared" si="9"/>
        <v>255</v>
      </c>
      <c r="C165" s="108">
        <v>8</v>
      </c>
      <c r="D165" s="116"/>
      <c r="E165" s="138" t="s">
        <v>945</v>
      </c>
      <c r="F165" s="263" t="s">
        <v>899</v>
      </c>
      <c r="G165" s="70" t="s">
        <v>82</v>
      </c>
      <c r="H165" s="70" t="s">
        <v>81</v>
      </c>
      <c r="I165" s="283" t="s">
        <v>193</v>
      </c>
      <c r="J165" s="284" t="s">
        <v>192</v>
      </c>
      <c r="K165" s="278" t="str">
        <f t="shared" si="10"/>
        <v>LLC_BI__Spread_Record_Classification__c.LLC_BI__lookupKey__c</v>
      </c>
      <c r="L165" s="15" t="s">
        <v>958</v>
      </c>
      <c r="M165" s="247" t="s">
        <v>1058</v>
      </c>
      <c r="N165" s="190">
        <v>255</v>
      </c>
      <c r="O165" s="190"/>
      <c r="P165" s="15"/>
      <c r="Q165" s="15"/>
      <c r="R165" s="15"/>
      <c r="S165" s="15"/>
      <c r="T165" s="108" t="s">
        <v>903</v>
      </c>
      <c r="U165" s="15"/>
      <c r="V165" s="108" t="s">
        <v>904</v>
      </c>
      <c r="W165" s="15"/>
      <c r="X165" s="15"/>
      <c r="Y165" s="108" t="s">
        <v>904</v>
      </c>
      <c r="Z165" s="15"/>
      <c r="AA165" s="15"/>
      <c r="AB165" s="15"/>
      <c r="AC165" s="15"/>
      <c r="AD165" s="15"/>
      <c r="AE165" s="15"/>
      <c r="AF165" s="15"/>
      <c r="AG165" s="15"/>
    </row>
    <row r="166" spans="1:33" x14ac:dyDescent="0.25">
      <c r="A166" s="98" t="str">
        <f t="shared" si="8"/>
        <v>LLC_BI__Spread_Record_Classification__cName</v>
      </c>
      <c r="B166" s="99">
        <f t="shared" si="9"/>
        <v>80</v>
      </c>
      <c r="C166" s="108">
        <v>9</v>
      </c>
      <c r="D166" s="110" t="s">
        <v>905</v>
      </c>
      <c r="E166" s="138" t="s">
        <v>945</v>
      </c>
      <c r="F166" s="263" t="s">
        <v>899</v>
      </c>
      <c r="G166" s="15" t="s">
        <v>82</v>
      </c>
      <c r="H166" s="15" t="s">
        <v>81</v>
      </c>
      <c r="I166" s="104" t="s">
        <v>306</v>
      </c>
      <c r="J166" s="256" t="s">
        <v>28</v>
      </c>
      <c r="K166" s="278" t="str">
        <f t="shared" si="10"/>
        <v>LLC_BI__Spread_Record_Classification__c.Name</v>
      </c>
      <c r="L166" s="15"/>
      <c r="M166" s="247" t="s">
        <v>925</v>
      </c>
      <c r="N166" s="285">
        <v>80</v>
      </c>
      <c r="O166" s="285"/>
      <c r="P166" s="15"/>
      <c r="Q166" s="15"/>
      <c r="R166" s="15"/>
      <c r="S166" s="15"/>
      <c r="T166" s="108" t="s">
        <v>903</v>
      </c>
      <c r="U166" s="15"/>
      <c r="V166" s="108" t="s">
        <v>903</v>
      </c>
      <c r="W166" s="15"/>
      <c r="X166" s="15"/>
      <c r="Y166" s="108" t="s">
        <v>904</v>
      </c>
      <c r="Z166" s="15"/>
      <c r="AA166" s="15"/>
      <c r="AB166" s="15"/>
      <c r="AC166" s="15"/>
      <c r="AD166" s="15"/>
      <c r="AE166" s="15"/>
      <c r="AF166" s="15"/>
      <c r="AG166" s="15"/>
    </row>
    <row r="167" spans="1:33" ht="30" x14ac:dyDescent="0.25">
      <c r="A167" s="98" t="str">
        <f t="shared" si="8"/>
        <v>LLC_BI__Spread_Record_Classification__cLLC_BI__Spread_Statement_Record__c</v>
      </c>
      <c r="B167" s="99">
        <f t="shared" si="9"/>
        <v>18</v>
      </c>
      <c r="C167" s="108">
        <v>10</v>
      </c>
      <c r="D167" s="15"/>
      <c r="E167" s="138" t="s">
        <v>945</v>
      </c>
      <c r="F167" s="263" t="s">
        <v>899</v>
      </c>
      <c r="G167" s="15" t="s">
        <v>82</v>
      </c>
      <c r="H167" s="15" t="s">
        <v>81</v>
      </c>
      <c r="I167" s="104" t="s">
        <v>91</v>
      </c>
      <c r="J167" s="256" t="s">
        <v>90</v>
      </c>
      <c r="K167" s="278" t="str">
        <f t="shared" si="10"/>
        <v>LLC_BI__Spread_Record_Classification__c.LLC_BI__Spread_Statement_Record__c</v>
      </c>
      <c r="L167" s="15" t="s">
        <v>318</v>
      </c>
      <c r="M167" s="247" t="s">
        <v>1055</v>
      </c>
      <c r="N167" s="190">
        <v>18</v>
      </c>
      <c r="O167" s="190"/>
      <c r="P167" s="15"/>
      <c r="Q167" s="15"/>
      <c r="R167" s="15"/>
      <c r="S167" s="15"/>
      <c r="T167" s="108" t="s">
        <v>903</v>
      </c>
      <c r="U167" s="15"/>
      <c r="V167" s="108" t="s">
        <v>903</v>
      </c>
      <c r="W167" s="15"/>
      <c r="X167" s="15"/>
      <c r="Y167" s="108" t="s">
        <v>904</v>
      </c>
      <c r="Z167" s="15"/>
      <c r="AA167" s="15"/>
      <c r="AB167" s="15"/>
      <c r="AC167" s="15"/>
      <c r="AD167" s="15"/>
      <c r="AE167" s="15"/>
      <c r="AF167" s="15"/>
      <c r="AG167" s="15"/>
    </row>
    <row r="168" spans="1:33" ht="30" x14ac:dyDescent="0.25">
      <c r="A168" s="98" t="str">
        <f t="shared" si="8"/>
        <v>LLC_BI__Spread_Record_Total_Classification__cLLC_BI__Classification__c</v>
      </c>
      <c r="B168" s="99" t="str">
        <f t="shared" si="9"/>
        <v/>
      </c>
      <c r="C168" s="108">
        <v>1</v>
      </c>
      <c r="D168" s="110"/>
      <c r="E168" s="136" t="s">
        <v>945</v>
      </c>
      <c r="F168" s="136" t="s">
        <v>945</v>
      </c>
      <c r="G168" s="114" t="s">
        <v>85</v>
      </c>
      <c r="H168" s="199" t="s">
        <v>84</v>
      </c>
      <c r="I168" s="117" t="s">
        <v>69</v>
      </c>
      <c r="J168" s="159" t="s">
        <v>68</v>
      </c>
      <c r="K168" s="278" t="str">
        <f t="shared" si="10"/>
        <v>LLC_BI__Spread_Record_Total_Classification__c.LLC_BI__Classification__c</v>
      </c>
      <c r="L168" s="113" t="s">
        <v>333</v>
      </c>
      <c r="M168" s="134" t="s">
        <v>1057</v>
      </c>
      <c r="N168" s="15"/>
      <c r="O168" s="15"/>
      <c r="P168" s="113"/>
      <c r="Q168" s="113"/>
      <c r="R168" s="113"/>
      <c r="S168" s="114"/>
      <c r="T168" s="108" t="s">
        <v>903</v>
      </c>
      <c r="U168" s="110"/>
      <c r="V168" s="108" t="s">
        <v>903</v>
      </c>
      <c r="W168" s="15"/>
      <c r="X168" s="15"/>
      <c r="Y168" s="108" t="s">
        <v>904</v>
      </c>
      <c r="Z168" s="15"/>
      <c r="AA168" s="15"/>
      <c r="AB168" s="15"/>
      <c r="AC168" s="15"/>
      <c r="AD168" s="15"/>
      <c r="AE168" s="15"/>
      <c r="AF168" s="15"/>
      <c r="AG168" s="15"/>
    </row>
    <row r="169" spans="1:33" ht="30" x14ac:dyDescent="0.25">
      <c r="A169" s="98" t="str">
        <f t="shared" si="8"/>
        <v>LLC_BI__Spread_Record_Total_Classification__cCreatedById</v>
      </c>
      <c r="B169" s="99" t="str">
        <f t="shared" si="9"/>
        <v/>
      </c>
      <c r="C169" s="108">
        <v>2</v>
      </c>
      <c r="D169" s="110" t="s">
        <v>905</v>
      </c>
      <c r="E169" s="138" t="s">
        <v>945</v>
      </c>
      <c r="F169" s="138" t="s">
        <v>945</v>
      </c>
      <c r="G169" s="114" t="s">
        <v>85</v>
      </c>
      <c r="H169" s="199" t="s">
        <v>84</v>
      </c>
      <c r="I169" s="117" t="s">
        <v>906</v>
      </c>
      <c r="J169" s="118" t="s">
        <v>168</v>
      </c>
      <c r="K169" s="278" t="str">
        <f t="shared" si="10"/>
        <v>LLC_BI__Spread_Record_Total_Classification__c.CreatedById</v>
      </c>
      <c r="L169" s="113" t="s">
        <v>907</v>
      </c>
      <c r="M169" s="135" t="s">
        <v>908</v>
      </c>
      <c r="N169" s="125"/>
      <c r="O169" s="125"/>
      <c r="P169" s="238"/>
      <c r="Q169" s="238"/>
      <c r="R169" s="238"/>
      <c r="S169" s="238"/>
      <c r="T169" s="108" t="s">
        <v>903</v>
      </c>
      <c r="U169" s="15"/>
      <c r="V169" s="108" t="s">
        <v>904</v>
      </c>
      <c r="W169" s="15"/>
      <c r="X169" s="15"/>
      <c r="Y169" s="108" t="s">
        <v>904</v>
      </c>
      <c r="Z169" s="15"/>
      <c r="AA169" s="15"/>
      <c r="AB169" s="15"/>
      <c r="AC169" s="15"/>
      <c r="AD169" s="15"/>
      <c r="AE169" s="15"/>
      <c r="AF169" s="15"/>
      <c r="AG169" s="15"/>
    </row>
    <row r="170" spans="1:33" ht="30" x14ac:dyDescent="0.25">
      <c r="A170" s="98" t="str">
        <f t="shared" si="8"/>
        <v>LLC_BI__Spread_Record_Total_Classification__cCreatedDate</v>
      </c>
      <c r="B170" s="99" t="str">
        <f t="shared" si="9"/>
        <v/>
      </c>
      <c r="C170" s="108">
        <v>3</v>
      </c>
      <c r="D170" s="110" t="s">
        <v>905</v>
      </c>
      <c r="E170" s="138" t="s">
        <v>945</v>
      </c>
      <c r="F170" s="138" t="s">
        <v>945</v>
      </c>
      <c r="G170" s="114" t="s">
        <v>85</v>
      </c>
      <c r="H170" s="199" t="s">
        <v>84</v>
      </c>
      <c r="I170" s="62" t="s">
        <v>165</v>
      </c>
      <c r="J170" s="109" t="s">
        <v>164</v>
      </c>
      <c r="K170" s="15" t="str">
        <f t="shared" si="10"/>
        <v>LLC_BI__Spread_Record_Total_Classification__c.CreatedDate</v>
      </c>
      <c r="L170" s="110" t="s">
        <v>909</v>
      </c>
      <c r="M170" s="125" t="s">
        <v>910</v>
      </c>
      <c r="N170" s="125"/>
      <c r="O170" s="125"/>
      <c r="P170" s="262" t="s">
        <v>903</v>
      </c>
      <c r="Q170" s="262" t="s">
        <v>903</v>
      </c>
      <c r="R170" s="262"/>
      <c r="S170" s="262" t="s">
        <v>903</v>
      </c>
      <c r="T170" s="108" t="s">
        <v>903</v>
      </c>
      <c r="U170" s="15"/>
      <c r="V170" s="108" t="s">
        <v>904</v>
      </c>
      <c r="W170" s="15"/>
      <c r="X170" s="15"/>
      <c r="Y170" s="108" t="s">
        <v>904</v>
      </c>
      <c r="Z170" s="15"/>
      <c r="AA170" s="15"/>
      <c r="AB170" s="15"/>
      <c r="AC170" s="15"/>
      <c r="AD170" s="15"/>
      <c r="AE170" s="15"/>
      <c r="AF170" s="15"/>
      <c r="AG170" s="15"/>
    </row>
    <row r="171" spans="1:33" ht="30" x14ac:dyDescent="0.25">
      <c r="A171" s="98" t="str">
        <f t="shared" si="8"/>
        <v>LLC_BI__Spread_Record_Total_Classification__cCurrencyIsoCode</v>
      </c>
      <c r="B171" s="99" t="str">
        <f t="shared" si="9"/>
        <v/>
      </c>
      <c r="C171" s="108">
        <v>4</v>
      </c>
      <c r="D171" s="15"/>
      <c r="E171" s="138" t="s">
        <v>945</v>
      </c>
      <c r="F171" s="263" t="s">
        <v>899</v>
      </c>
      <c r="G171" s="114" t="s">
        <v>85</v>
      </c>
      <c r="H171" s="199" t="s">
        <v>84</v>
      </c>
      <c r="I171" s="117" t="s">
        <v>911</v>
      </c>
      <c r="J171" s="134" t="s">
        <v>160</v>
      </c>
      <c r="K171" s="278" t="str">
        <f t="shared" si="10"/>
        <v>LLC_BI__Spread_Record_Total_Classification__c.CurrencyIsoCode</v>
      </c>
      <c r="L171" s="114" t="s">
        <v>912</v>
      </c>
      <c r="M171" s="135" t="s">
        <v>913</v>
      </c>
      <c r="N171" s="15"/>
      <c r="O171" s="15"/>
      <c r="P171" s="114"/>
      <c r="Q171" s="114"/>
      <c r="R171" s="114"/>
      <c r="S171" s="114"/>
      <c r="T171" s="108" t="s">
        <v>903</v>
      </c>
      <c r="U171" s="15"/>
      <c r="V171" s="108" t="s">
        <v>904</v>
      </c>
      <c r="W171" s="15"/>
      <c r="X171" s="15"/>
      <c r="Y171" s="108" t="s">
        <v>904</v>
      </c>
      <c r="Z171" s="15"/>
      <c r="AA171" s="15"/>
      <c r="AB171" s="15"/>
      <c r="AC171" s="15"/>
      <c r="AD171" s="15"/>
      <c r="AE171" s="15"/>
      <c r="AF171" s="15"/>
      <c r="AG171" s="15"/>
    </row>
    <row r="172" spans="1:33" ht="30" x14ac:dyDescent="0.25">
      <c r="A172" s="98" t="str">
        <f t="shared" si="8"/>
        <v>LLC_BI__Spread_Record_Total_Classification__cId</v>
      </c>
      <c r="B172" s="99" t="str">
        <f t="shared" si="9"/>
        <v/>
      </c>
      <c r="C172" s="108">
        <v>5</v>
      </c>
      <c r="D172" s="110" t="s">
        <v>905</v>
      </c>
      <c r="E172" s="138" t="s">
        <v>945</v>
      </c>
      <c r="F172" s="138" t="s">
        <v>945</v>
      </c>
      <c r="G172" s="114" t="s">
        <v>85</v>
      </c>
      <c r="H172" s="199" t="s">
        <v>84</v>
      </c>
      <c r="I172" s="104" t="s">
        <v>143</v>
      </c>
      <c r="J172" s="286" t="s">
        <v>143</v>
      </c>
      <c r="K172" s="278" t="str">
        <f t="shared" si="10"/>
        <v>LLC_BI__Spread_Record_Total_Classification__c.Id</v>
      </c>
      <c r="L172" s="127" t="s">
        <v>143</v>
      </c>
      <c r="M172" s="249" t="s">
        <v>143</v>
      </c>
      <c r="N172" s="127"/>
      <c r="O172" s="127"/>
      <c r="P172" s="127" t="s">
        <v>904</v>
      </c>
      <c r="Q172" s="127" t="s">
        <v>981</v>
      </c>
      <c r="R172" s="127" t="s">
        <v>915</v>
      </c>
      <c r="S172" s="108" t="s">
        <v>904</v>
      </c>
      <c r="T172" s="108" t="s">
        <v>903</v>
      </c>
      <c r="U172" s="15"/>
      <c r="V172" s="108" t="s">
        <v>904</v>
      </c>
      <c r="W172" s="15"/>
      <c r="X172" s="15"/>
      <c r="Y172" s="108" t="s">
        <v>904</v>
      </c>
      <c r="Z172" s="15"/>
      <c r="AA172" s="15"/>
      <c r="AB172" s="15"/>
      <c r="AC172" s="15"/>
      <c r="AD172" s="15"/>
      <c r="AE172" s="15"/>
      <c r="AF172" s="15"/>
      <c r="AG172" s="15"/>
    </row>
    <row r="173" spans="1:33" ht="30" x14ac:dyDescent="0.25">
      <c r="A173" s="98" t="str">
        <f t="shared" si="8"/>
        <v>LLC_BI__Spread_Record_Total_Classification__cLastModifiedById</v>
      </c>
      <c r="B173" s="99" t="str">
        <f t="shared" si="9"/>
        <v/>
      </c>
      <c r="C173" s="108">
        <v>6</v>
      </c>
      <c r="D173" s="15" t="s">
        <v>905</v>
      </c>
      <c r="E173" s="138" t="s">
        <v>945</v>
      </c>
      <c r="F173" s="263" t="s">
        <v>899</v>
      </c>
      <c r="G173" s="114" t="s">
        <v>85</v>
      </c>
      <c r="H173" s="199" t="s">
        <v>84</v>
      </c>
      <c r="I173" s="104" t="s">
        <v>916</v>
      </c>
      <c r="J173" s="159" t="s">
        <v>175</v>
      </c>
      <c r="K173" s="278" t="str">
        <f t="shared" si="10"/>
        <v>LLC_BI__Spread_Record_Total_Classification__c.LastModifiedById</v>
      </c>
      <c r="L173" s="114" t="s">
        <v>1059</v>
      </c>
      <c r="M173" s="247" t="s">
        <v>908</v>
      </c>
      <c r="N173" s="15"/>
      <c r="O173" s="15"/>
      <c r="P173" s="114"/>
      <c r="Q173" s="114"/>
      <c r="R173" s="114"/>
      <c r="S173" s="114"/>
      <c r="T173" s="108" t="s">
        <v>903</v>
      </c>
      <c r="U173" s="15"/>
      <c r="V173" s="108" t="s">
        <v>904</v>
      </c>
      <c r="W173" s="15"/>
      <c r="X173" s="15"/>
      <c r="Y173" s="108" t="s">
        <v>904</v>
      </c>
      <c r="Z173" s="15"/>
      <c r="AA173" s="15"/>
      <c r="AB173" s="15"/>
      <c r="AC173" s="15"/>
      <c r="AD173" s="15"/>
      <c r="AE173" s="15"/>
      <c r="AF173" s="15"/>
      <c r="AG173" s="15"/>
    </row>
    <row r="174" spans="1:33" ht="30" x14ac:dyDescent="0.25">
      <c r="A174" s="98" t="str">
        <f t="shared" si="8"/>
        <v>LLC_BI__Spread_Record_Total_Classification__cLastModifiedDate</v>
      </c>
      <c r="B174" s="99" t="str">
        <f t="shared" si="9"/>
        <v/>
      </c>
      <c r="C174" s="108">
        <v>7</v>
      </c>
      <c r="D174" s="110" t="s">
        <v>905</v>
      </c>
      <c r="E174" s="138" t="s">
        <v>945</v>
      </c>
      <c r="F174" s="138" t="s">
        <v>945</v>
      </c>
      <c r="G174" s="114" t="s">
        <v>85</v>
      </c>
      <c r="H174" s="199" t="s">
        <v>84</v>
      </c>
      <c r="I174" s="124" t="s">
        <v>173</v>
      </c>
      <c r="J174" s="121" t="s">
        <v>172</v>
      </c>
      <c r="K174" s="15" t="str">
        <f t="shared" si="10"/>
        <v>LLC_BI__Spread_Record_Total_Classification__c.LastModifiedDate</v>
      </c>
      <c r="L174" s="15" t="s">
        <v>918</v>
      </c>
      <c r="M174" s="125" t="s">
        <v>910</v>
      </c>
      <c r="N174" s="15"/>
      <c r="O174" s="15"/>
      <c r="P174" s="206" t="s">
        <v>903</v>
      </c>
      <c r="Q174" s="206" t="s">
        <v>903</v>
      </c>
      <c r="R174" s="206"/>
      <c r="S174" s="206" t="s">
        <v>903</v>
      </c>
      <c r="T174" s="108" t="s">
        <v>903</v>
      </c>
      <c r="U174" s="15"/>
      <c r="V174" s="108" t="s">
        <v>904</v>
      </c>
      <c r="W174" s="15"/>
      <c r="X174" s="15"/>
      <c r="Y174" s="108" t="s">
        <v>904</v>
      </c>
      <c r="Z174" s="15"/>
      <c r="AA174" s="15"/>
      <c r="AB174" s="15"/>
      <c r="AC174" s="15"/>
      <c r="AD174" s="15"/>
      <c r="AE174" s="15"/>
      <c r="AF174" s="15"/>
      <c r="AG174" s="15"/>
    </row>
    <row r="175" spans="1:33" ht="45" x14ac:dyDescent="0.25">
      <c r="A175" s="98" t="str">
        <f t="shared" si="8"/>
        <v>LLC_BI__Spread_Record_Total_Classification__cLLC_BI__lookupKey__c</v>
      </c>
      <c r="B175" s="99">
        <f t="shared" si="9"/>
        <v>255</v>
      </c>
      <c r="C175" s="108">
        <v>8</v>
      </c>
      <c r="D175" s="116"/>
      <c r="E175" s="138" t="s">
        <v>945</v>
      </c>
      <c r="F175" s="263" t="s">
        <v>899</v>
      </c>
      <c r="G175" s="114" t="s">
        <v>85</v>
      </c>
      <c r="H175" s="199" t="s">
        <v>84</v>
      </c>
      <c r="I175" s="104" t="s">
        <v>193</v>
      </c>
      <c r="J175" s="159" t="s">
        <v>192</v>
      </c>
      <c r="K175" s="278" t="str">
        <f t="shared" ref="K175:K206" si="11">_xlfn.CONCAT(H175,".",J175)</f>
        <v>LLC_BI__Spread_Record_Total_Classification__c.LLC_BI__lookupKey__c</v>
      </c>
      <c r="L175" s="114" t="s">
        <v>958</v>
      </c>
      <c r="M175" s="247" t="s">
        <v>931</v>
      </c>
      <c r="N175" s="15">
        <v>255</v>
      </c>
      <c r="O175" s="15"/>
      <c r="P175" s="114"/>
      <c r="Q175" s="114"/>
      <c r="R175" s="114"/>
      <c r="S175" s="114"/>
      <c r="T175" s="108" t="s">
        <v>903</v>
      </c>
      <c r="U175" s="15"/>
      <c r="V175" s="108" t="s">
        <v>904</v>
      </c>
      <c r="W175" s="15"/>
      <c r="X175" s="15"/>
      <c r="Y175" s="108" t="s">
        <v>904</v>
      </c>
      <c r="Z175" s="15"/>
      <c r="AA175" s="15"/>
      <c r="AB175" s="15"/>
      <c r="AC175" s="15"/>
      <c r="AD175" s="15"/>
      <c r="AE175" s="15"/>
      <c r="AF175" s="15"/>
      <c r="AG175" s="15"/>
    </row>
    <row r="176" spans="1:33" ht="30" x14ac:dyDescent="0.25">
      <c r="A176" s="98" t="str">
        <f t="shared" si="8"/>
        <v>LLC_BI__Spread_Record_Total_Classification__cName</v>
      </c>
      <c r="B176" s="99">
        <f t="shared" si="9"/>
        <v>80</v>
      </c>
      <c r="C176" s="108">
        <v>9</v>
      </c>
      <c r="D176" s="110" t="s">
        <v>905</v>
      </c>
      <c r="E176" s="138" t="s">
        <v>945</v>
      </c>
      <c r="F176" s="263" t="s">
        <v>899</v>
      </c>
      <c r="G176" s="114" t="s">
        <v>85</v>
      </c>
      <c r="H176" s="199" t="s">
        <v>84</v>
      </c>
      <c r="I176" s="104" t="s">
        <v>323</v>
      </c>
      <c r="J176" s="159" t="s">
        <v>28</v>
      </c>
      <c r="K176" s="278" t="str">
        <f t="shared" si="11"/>
        <v>LLC_BI__Spread_Record_Total_Classification__c.Name</v>
      </c>
      <c r="L176" s="114"/>
      <c r="M176" s="247" t="s">
        <v>925</v>
      </c>
      <c r="N176" s="116">
        <v>80</v>
      </c>
      <c r="O176" s="116"/>
      <c r="P176" s="114"/>
      <c r="Q176" s="114"/>
      <c r="R176" s="114"/>
      <c r="S176" s="114"/>
      <c r="T176" s="108" t="s">
        <v>903</v>
      </c>
      <c r="U176" s="15"/>
      <c r="V176" s="108" t="s">
        <v>903</v>
      </c>
      <c r="W176" s="15"/>
      <c r="X176" s="15"/>
      <c r="Y176" s="108" t="s">
        <v>904</v>
      </c>
      <c r="Z176" s="15"/>
      <c r="AA176" s="15"/>
      <c r="AB176" s="15"/>
      <c r="AC176" s="15"/>
      <c r="AD176" s="15"/>
      <c r="AE176" s="15"/>
      <c r="AF176" s="15"/>
      <c r="AG176" s="15"/>
    </row>
    <row r="177" spans="1:33" ht="30" x14ac:dyDescent="0.25">
      <c r="A177" s="98" t="str">
        <f t="shared" si="8"/>
        <v>LLC_BI__Spread_Record_Total_Classification__cLLC_BI__Spread_Statement_Total_Group__c</v>
      </c>
      <c r="B177" s="99" t="str">
        <f t="shared" si="9"/>
        <v/>
      </c>
      <c r="C177" s="108">
        <v>10</v>
      </c>
      <c r="D177" s="15"/>
      <c r="E177" s="138" t="s">
        <v>945</v>
      </c>
      <c r="F177" s="263" t="s">
        <v>899</v>
      </c>
      <c r="G177" s="114" t="s">
        <v>85</v>
      </c>
      <c r="H177" s="199" t="s">
        <v>84</v>
      </c>
      <c r="I177" s="104" t="s">
        <v>100</v>
      </c>
      <c r="J177" s="159" t="s">
        <v>335</v>
      </c>
      <c r="K177" s="278" t="str">
        <f t="shared" si="11"/>
        <v>LLC_BI__Spread_Record_Total_Classification__c.LLC_BI__Spread_Statement_Total_Group__c</v>
      </c>
      <c r="L177" s="114" t="s">
        <v>337</v>
      </c>
      <c r="M177" s="247" t="s">
        <v>1060</v>
      </c>
      <c r="N177" s="15"/>
      <c r="O177" s="15"/>
      <c r="P177" s="114"/>
      <c r="Q177" s="114"/>
      <c r="R177" s="114"/>
      <c r="S177" s="114"/>
      <c r="T177" s="108" t="s">
        <v>903</v>
      </c>
      <c r="U177" s="15"/>
      <c r="V177" s="108" t="s">
        <v>903</v>
      </c>
      <c r="W177" s="15"/>
      <c r="X177" s="15"/>
      <c r="Y177" s="108" t="s">
        <v>904</v>
      </c>
      <c r="Z177" s="15"/>
      <c r="AA177" s="15"/>
      <c r="AB177" s="15"/>
      <c r="AC177" s="15"/>
      <c r="AD177" s="15"/>
      <c r="AE177" s="15"/>
      <c r="AF177" s="15"/>
      <c r="AG177" s="15"/>
    </row>
    <row r="178" spans="1:33" x14ac:dyDescent="0.25">
      <c r="A178" s="98" t="str">
        <f t="shared" si="8"/>
        <v>LLC_BI__Spread_Statement_Period__cLLC_BI__Analyst__c</v>
      </c>
      <c r="B178" s="99">
        <f t="shared" si="9"/>
        <v>18</v>
      </c>
      <c r="C178" s="108">
        <v>1</v>
      </c>
      <c r="D178" s="110"/>
      <c r="E178" s="136" t="s">
        <v>945</v>
      </c>
      <c r="F178" s="287" t="s">
        <v>899</v>
      </c>
      <c r="G178" s="110" t="s">
        <v>88</v>
      </c>
      <c r="H178" s="199" t="s">
        <v>87</v>
      </c>
      <c r="I178" s="117" t="s">
        <v>385</v>
      </c>
      <c r="J178" s="256" t="s">
        <v>384</v>
      </c>
      <c r="K178" s="114" t="str">
        <f t="shared" si="11"/>
        <v>LLC_BI__Spread_Statement_Period__c.LLC_BI__Analyst__c</v>
      </c>
      <c r="L178" s="231" t="s">
        <v>1061</v>
      </c>
      <c r="M178" s="288" t="s">
        <v>908</v>
      </c>
      <c r="N178" s="190">
        <v>18</v>
      </c>
      <c r="O178" s="190"/>
      <c r="P178" s="125"/>
      <c r="Q178" s="125"/>
      <c r="R178" s="125"/>
      <c r="S178" s="125"/>
      <c r="T178" s="108" t="s">
        <v>903</v>
      </c>
      <c r="U178" s="231"/>
      <c r="V178" s="132" t="s">
        <v>904</v>
      </c>
      <c r="W178" s="116"/>
      <c r="X178" s="116"/>
      <c r="Y178" s="132" t="s">
        <v>904</v>
      </c>
      <c r="Z178" s="116"/>
      <c r="AA178" s="116"/>
      <c r="AB178" s="116"/>
      <c r="AC178" s="116"/>
      <c r="AD178" s="116"/>
      <c r="AE178" s="116"/>
      <c r="AF178" s="116"/>
      <c r="AG178" s="116"/>
    </row>
    <row r="179" spans="1:33" x14ac:dyDescent="0.25">
      <c r="A179" s="98" t="str">
        <f t="shared" si="8"/>
        <v>LLC_BI__Spread_Statement_Period__cLLC_BI__Average_Exchange_Rate__c</v>
      </c>
      <c r="B179" s="99" t="str">
        <f t="shared" si="9"/>
        <v>6, 12</v>
      </c>
      <c r="C179" s="108">
        <v>2</v>
      </c>
      <c r="D179" s="110"/>
      <c r="E179" s="138" t="s">
        <v>945</v>
      </c>
      <c r="F179" s="263" t="s">
        <v>899</v>
      </c>
      <c r="G179" s="110" t="s">
        <v>88</v>
      </c>
      <c r="H179" s="199" t="s">
        <v>87</v>
      </c>
      <c r="I179" s="117" t="s">
        <v>451</v>
      </c>
      <c r="J179" s="118" t="s">
        <v>450</v>
      </c>
      <c r="K179" s="114" t="str">
        <f t="shared" si="11"/>
        <v>LLC_BI__Spread_Statement_Period__c.LLC_BI__Average_Exchange_Rate__c</v>
      </c>
      <c r="L179" s="110" t="s">
        <v>1062</v>
      </c>
      <c r="M179" s="135" t="s">
        <v>990</v>
      </c>
      <c r="N179" s="279">
        <v>6</v>
      </c>
      <c r="O179" s="279">
        <v>12</v>
      </c>
      <c r="P179" s="125"/>
      <c r="Q179" s="125"/>
      <c r="R179" s="125"/>
      <c r="S179" s="125"/>
      <c r="T179" s="108" t="s">
        <v>903</v>
      </c>
      <c r="U179" s="15"/>
      <c r="V179" s="132" t="s">
        <v>904</v>
      </c>
      <c r="W179" s="15"/>
      <c r="X179" s="15"/>
      <c r="Y179" s="132" t="s">
        <v>904</v>
      </c>
      <c r="Z179" s="15"/>
      <c r="AA179" s="15"/>
      <c r="AB179" s="15"/>
      <c r="AC179" s="15"/>
      <c r="AD179" s="15"/>
      <c r="AE179" s="15"/>
      <c r="AF179" s="15"/>
      <c r="AG179" s="15"/>
    </row>
    <row r="180" spans="1:33" x14ac:dyDescent="0.25">
      <c r="A180" s="98" t="str">
        <f t="shared" si="8"/>
        <v>LLC_BI__Spread_Statement_Period__cLLC_BI__Collateral_Column_Title__c</v>
      </c>
      <c r="B180" s="99" t="str">
        <f t="shared" si="9"/>
        <v>See picklist options for lengths</v>
      </c>
      <c r="C180" s="108">
        <v>3</v>
      </c>
      <c r="D180" s="110"/>
      <c r="E180" s="138" t="s">
        <v>945</v>
      </c>
      <c r="F180" s="263" t="s">
        <v>899</v>
      </c>
      <c r="G180" s="110" t="s">
        <v>88</v>
      </c>
      <c r="H180" s="199" t="s">
        <v>87</v>
      </c>
      <c r="I180" s="117" t="s">
        <v>424</v>
      </c>
      <c r="J180" s="118" t="s">
        <v>423</v>
      </c>
      <c r="K180" s="114" t="str">
        <f t="shared" si="11"/>
        <v>LLC_BI__Spread_Statement_Period__c.LLC_BI__Collateral_Column_Title__c</v>
      </c>
      <c r="L180" s="110" t="s">
        <v>1063</v>
      </c>
      <c r="M180" s="247" t="s">
        <v>913</v>
      </c>
      <c r="N180" s="190" t="s">
        <v>914</v>
      </c>
      <c r="O180" s="279"/>
      <c r="P180" s="125"/>
      <c r="Q180" s="125"/>
      <c r="R180" s="125"/>
      <c r="S180" s="125"/>
      <c r="T180" s="108" t="s">
        <v>903</v>
      </c>
      <c r="U180" s="15"/>
      <c r="V180" s="132" t="s">
        <v>904</v>
      </c>
      <c r="W180" s="15"/>
      <c r="X180" s="15"/>
      <c r="Y180" s="132" t="s">
        <v>904</v>
      </c>
      <c r="Z180" s="15"/>
      <c r="AA180" s="15"/>
      <c r="AB180" s="15"/>
      <c r="AC180" s="15"/>
      <c r="AD180" s="15"/>
      <c r="AE180" s="15"/>
      <c r="AF180" s="15"/>
      <c r="AG180" s="15"/>
    </row>
    <row r="181" spans="1:33" x14ac:dyDescent="0.25">
      <c r="A181" s="98" t="str">
        <f t="shared" si="8"/>
        <v>LLC_BI__Spread_Statement_Period__cCreatedById</v>
      </c>
      <c r="B181" s="99">
        <f t="shared" si="9"/>
        <v>18</v>
      </c>
      <c r="C181" s="108">
        <v>4</v>
      </c>
      <c r="D181" s="15" t="s">
        <v>905</v>
      </c>
      <c r="E181" s="138" t="s">
        <v>945</v>
      </c>
      <c r="F181" s="138" t="s">
        <v>945</v>
      </c>
      <c r="G181" s="110" t="s">
        <v>88</v>
      </c>
      <c r="H181" s="199" t="s">
        <v>87</v>
      </c>
      <c r="I181" s="117" t="s">
        <v>906</v>
      </c>
      <c r="J181" s="280" t="s">
        <v>168</v>
      </c>
      <c r="K181" s="114" t="str">
        <f t="shared" si="11"/>
        <v>LLC_BI__Spread_Statement_Period__c.CreatedById</v>
      </c>
      <c r="L181" s="110" t="s">
        <v>1064</v>
      </c>
      <c r="M181" s="135" t="s">
        <v>908</v>
      </c>
      <c r="N181" s="190">
        <v>18</v>
      </c>
      <c r="O181" s="190"/>
      <c r="P181" s="15"/>
      <c r="Q181" s="15"/>
      <c r="R181" s="15"/>
      <c r="S181" s="15"/>
      <c r="T181" s="108" t="s">
        <v>903</v>
      </c>
      <c r="U181" s="15"/>
      <c r="V181" s="132" t="s">
        <v>904</v>
      </c>
      <c r="W181" s="15"/>
      <c r="X181" s="15"/>
      <c r="Y181" s="132" t="s">
        <v>904</v>
      </c>
      <c r="Z181" s="15"/>
      <c r="AA181" s="15"/>
      <c r="AB181" s="15"/>
      <c r="AC181" s="15"/>
      <c r="AD181" s="15"/>
      <c r="AE181" s="15"/>
      <c r="AF181" s="15"/>
      <c r="AG181" s="15"/>
    </row>
    <row r="182" spans="1:33" x14ac:dyDescent="0.25">
      <c r="A182" s="98" t="str">
        <f t="shared" si="8"/>
        <v>LLC_BI__Spread_Statement_Period__cCreatedDate</v>
      </c>
      <c r="B182" s="99" t="str">
        <f t="shared" si="9"/>
        <v/>
      </c>
      <c r="C182" s="108">
        <v>5</v>
      </c>
      <c r="D182" s="15" t="s">
        <v>905</v>
      </c>
      <c r="E182" s="138" t="s">
        <v>945</v>
      </c>
      <c r="F182" s="138" t="s">
        <v>945</v>
      </c>
      <c r="G182" s="110" t="s">
        <v>88</v>
      </c>
      <c r="H182" s="199" t="s">
        <v>87</v>
      </c>
      <c r="I182" s="124" t="s">
        <v>165</v>
      </c>
      <c r="J182" s="282" t="s">
        <v>164</v>
      </c>
      <c r="K182" s="15" t="str">
        <f t="shared" si="11"/>
        <v>LLC_BI__Spread_Statement_Period__c.CreatedDate</v>
      </c>
      <c r="L182" s="110" t="s">
        <v>909</v>
      </c>
      <c r="M182" s="125" t="s">
        <v>910</v>
      </c>
      <c r="N182" s="190"/>
      <c r="O182" s="190"/>
      <c r="P182" s="206" t="s">
        <v>903</v>
      </c>
      <c r="Q182" s="206" t="s">
        <v>903</v>
      </c>
      <c r="R182" s="206"/>
      <c r="S182" s="206" t="s">
        <v>903</v>
      </c>
      <c r="T182" s="108" t="s">
        <v>903</v>
      </c>
      <c r="U182" s="15"/>
      <c r="V182" s="132" t="s">
        <v>904</v>
      </c>
      <c r="W182" s="15"/>
      <c r="X182" s="15"/>
      <c r="Y182" s="132" t="s">
        <v>904</v>
      </c>
      <c r="Z182" s="15"/>
      <c r="AA182" s="15"/>
      <c r="AB182" s="15"/>
      <c r="AC182" s="15"/>
      <c r="AD182" s="15"/>
      <c r="AE182" s="15"/>
      <c r="AF182" s="15"/>
      <c r="AG182" s="15"/>
    </row>
    <row r="183" spans="1:33" x14ac:dyDescent="0.25">
      <c r="A183" s="98" t="str">
        <f t="shared" si="8"/>
        <v>LLC_BI__Spread_Statement_Period__cCurrencyIsoCode</v>
      </c>
      <c r="B183" s="99" t="str">
        <f t="shared" si="9"/>
        <v>See picklist options for lengths</v>
      </c>
      <c r="C183" s="108">
        <v>6</v>
      </c>
      <c r="D183" s="15"/>
      <c r="E183" s="138" t="s">
        <v>945</v>
      </c>
      <c r="F183" s="263" t="s">
        <v>899</v>
      </c>
      <c r="G183" s="110" t="s">
        <v>88</v>
      </c>
      <c r="H183" s="199" t="s">
        <v>87</v>
      </c>
      <c r="I183" s="104" t="s">
        <v>911</v>
      </c>
      <c r="J183" s="256" t="s">
        <v>160</v>
      </c>
      <c r="K183" s="114" t="str">
        <f t="shared" si="11"/>
        <v>LLC_BI__Spread_Statement_Period__c.CurrencyIsoCode</v>
      </c>
      <c r="L183" s="110" t="s">
        <v>912</v>
      </c>
      <c r="M183" s="247" t="s">
        <v>913</v>
      </c>
      <c r="N183" s="190" t="s">
        <v>914</v>
      </c>
      <c r="O183" s="190"/>
      <c r="P183" s="15"/>
      <c r="Q183" s="15"/>
      <c r="R183" s="15"/>
      <c r="S183" s="15"/>
      <c r="T183" s="108" t="s">
        <v>903</v>
      </c>
      <c r="U183" s="15"/>
      <c r="V183" s="132" t="s">
        <v>904</v>
      </c>
      <c r="W183" s="15"/>
      <c r="X183" s="15"/>
      <c r="Y183" s="132" t="s">
        <v>904</v>
      </c>
      <c r="Z183" s="15"/>
      <c r="AA183" s="15"/>
      <c r="AB183" s="15"/>
      <c r="AC183" s="15"/>
      <c r="AD183" s="15"/>
      <c r="AE183" s="15"/>
      <c r="AF183" s="15"/>
      <c r="AG183" s="15"/>
    </row>
    <row r="184" spans="1:33" x14ac:dyDescent="0.25">
      <c r="A184" s="98" t="str">
        <f t="shared" si="8"/>
        <v>LLC_BI__Spread_Statement_Period__cLLC_BI__Data_Source__c</v>
      </c>
      <c r="B184" s="99">
        <f t="shared" si="9"/>
        <v>18</v>
      </c>
      <c r="C184" s="108">
        <v>7</v>
      </c>
      <c r="D184" s="15" t="s">
        <v>944</v>
      </c>
      <c r="E184" s="138" t="s">
        <v>945</v>
      </c>
      <c r="F184" s="263" t="s">
        <v>899</v>
      </c>
      <c r="G184" s="110" t="s">
        <v>88</v>
      </c>
      <c r="H184" s="199" t="s">
        <v>87</v>
      </c>
      <c r="I184" s="104" t="s">
        <v>437</v>
      </c>
      <c r="J184" s="256" t="s">
        <v>436</v>
      </c>
      <c r="K184" s="114" t="str">
        <f t="shared" si="11"/>
        <v>LLC_BI__Spread_Statement_Period__c.LLC_BI__Data_Source__c</v>
      </c>
      <c r="L184" s="110" t="s">
        <v>1065</v>
      </c>
      <c r="M184" s="247" t="s">
        <v>954</v>
      </c>
      <c r="N184" s="190">
        <v>18</v>
      </c>
      <c r="O184" s="190"/>
      <c r="P184" s="15"/>
      <c r="Q184" s="15"/>
      <c r="R184" s="15"/>
      <c r="S184" s="15"/>
      <c r="T184" s="108" t="s">
        <v>903</v>
      </c>
      <c r="U184" s="15"/>
      <c r="V184" s="132" t="s">
        <v>904</v>
      </c>
      <c r="W184" s="15"/>
      <c r="X184" s="15"/>
      <c r="Y184" s="132" t="s">
        <v>904</v>
      </c>
      <c r="Z184" s="15"/>
      <c r="AA184" s="15"/>
      <c r="AB184" s="15"/>
      <c r="AC184" s="15"/>
      <c r="AD184" s="15"/>
      <c r="AE184" s="15"/>
      <c r="AF184" s="15"/>
      <c r="AG184" s="15"/>
    </row>
    <row r="185" spans="1:33" x14ac:dyDescent="0.25">
      <c r="A185" s="98" t="str">
        <f t="shared" si="8"/>
        <v>LLC_BI__Spread_Statement_Period__cCCS_DatePeriodsSource__c</v>
      </c>
      <c r="B185" s="99" t="str">
        <f t="shared" si="9"/>
        <v/>
      </c>
      <c r="C185" s="108">
        <v>8</v>
      </c>
      <c r="D185" s="15"/>
      <c r="E185" s="263" t="s">
        <v>899</v>
      </c>
      <c r="F185" s="102" t="s">
        <v>900</v>
      </c>
      <c r="G185" s="110" t="s">
        <v>88</v>
      </c>
      <c r="H185" s="199" t="s">
        <v>87</v>
      </c>
      <c r="I185" s="104" t="s">
        <v>472</v>
      </c>
      <c r="J185" s="256" t="s">
        <v>471</v>
      </c>
      <c r="K185" s="114" t="str">
        <f t="shared" si="11"/>
        <v>LLC_BI__Spread_Statement_Period__c.CCS_DatePeriodsSource__c</v>
      </c>
      <c r="L185" s="110"/>
      <c r="M185" s="247" t="s">
        <v>1066</v>
      </c>
      <c r="N185" s="190"/>
      <c r="O185" s="190"/>
      <c r="P185" s="15"/>
      <c r="Q185" s="15"/>
      <c r="R185" s="15"/>
      <c r="S185" s="15"/>
      <c r="T185" s="108"/>
      <c r="U185" s="15"/>
      <c r="V185" s="132"/>
      <c r="W185" s="15"/>
      <c r="X185" s="15"/>
      <c r="Y185" s="132"/>
      <c r="Z185" s="15"/>
      <c r="AA185" s="15"/>
      <c r="AB185" s="15"/>
      <c r="AC185" s="15"/>
      <c r="AD185" s="15"/>
      <c r="AE185" s="15"/>
      <c r="AF185" s="15"/>
      <c r="AG185" s="15"/>
    </row>
    <row r="186" spans="1:33" x14ac:dyDescent="0.25">
      <c r="A186" s="98" t="str">
        <f t="shared" si="8"/>
        <v>LLC_BI__Spread_Statement_Period__cLLC_BI__Debt_Schedule__c</v>
      </c>
      <c r="B186" s="99">
        <f t="shared" si="9"/>
        <v>18</v>
      </c>
      <c r="C186" s="108">
        <v>9</v>
      </c>
      <c r="D186" s="15"/>
      <c r="E186" s="138" t="s">
        <v>945</v>
      </c>
      <c r="F186" s="263" t="s">
        <v>899</v>
      </c>
      <c r="G186" s="110" t="s">
        <v>88</v>
      </c>
      <c r="H186" s="199" t="s">
        <v>87</v>
      </c>
      <c r="I186" s="104" t="s">
        <v>72</v>
      </c>
      <c r="J186" s="256" t="s">
        <v>71</v>
      </c>
      <c r="K186" s="114" t="str">
        <f t="shared" si="11"/>
        <v>LLC_BI__Spread_Statement_Period__c.LLC_BI__Debt_Schedule__c</v>
      </c>
      <c r="L186" s="110" t="s">
        <v>1067</v>
      </c>
      <c r="M186" s="247" t="s">
        <v>942</v>
      </c>
      <c r="N186" s="190">
        <v>18</v>
      </c>
      <c r="O186" s="190"/>
      <c r="P186" s="15"/>
      <c r="Q186" s="15"/>
      <c r="R186" s="15"/>
      <c r="S186" s="15"/>
      <c r="T186" s="108" t="s">
        <v>903</v>
      </c>
      <c r="U186" s="15"/>
      <c r="V186" s="132" t="s">
        <v>904</v>
      </c>
      <c r="W186" s="15"/>
      <c r="X186" s="15"/>
      <c r="Y186" s="132" t="s">
        <v>904</v>
      </c>
      <c r="Z186" s="15"/>
      <c r="AA186" s="15"/>
      <c r="AB186" s="15"/>
      <c r="AC186" s="15"/>
      <c r="AD186" s="15"/>
      <c r="AE186" s="15"/>
      <c r="AF186" s="15"/>
      <c r="AG186" s="15"/>
    </row>
    <row r="187" spans="1:33" x14ac:dyDescent="0.25">
      <c r="A187" s="98" t="str">
        <f t="shared" si="8"/>
        <v>LLC_BI__Spread_Statement_Period__cLLC_BI__Name_Override__c</v>
      </c>
      <c r="B187" s="99">
        <f t="shared" si="9"/>
        <v>255</v>
      </c>
      <c r="C187" s="108">
        <v>10</v>
      </c>
      <c r="D187" s="15"/>
      <c r="E187" s="138" t="s">
        <v>945</v>
      </c>
      <c r="F187" s="263" t="s">
        <v>899</v>
      </c>
      <c r="G187" s="110" t="s">
        <v>88</v>
      </c>
      <c r="H187" s="199" t="s">
        <v>87</v>
      </c>
      <c r="I187" s="104" t="s">
        <v>1</v>
      </c>
      <c r="J187" s="256" t="s">
        <v>365</v>
      </c>
      <c r="K187" s="114" t="str">
        <f t="shared" si="11"/>
        <v>LLC_BI__Spread_Statement_Period__c.LLC_BI__Name_Override__c</v>
      </c>
      <c r="L187" s="110" t="s">
        <v>1068</v>
      </c>
      <c r="M187" s="247" t="s">
        <v>925</v>
      </c>
      <c r="N187" s="285">
        <v>255</v>
      </c>
      <c r="O187" s="285"/>
      <c r="P187" s="15"/>
      <c r="Q187" s="15"/>
      <c r="R187" s="15"/>
      <c r="S187" s="15"/>
      <c r="T187" s="108" t="s">
        <v>903</v>
      </c>
      <c r="U187" s="15"/>
      <c r="V187" s="132" t="s">
        <v>904</v>
      </c>
      <c r="W187" s="15"/>
      <c r="X187" s="15"/>
      <c r="Y187" s="132" t="s">
        <v>904</v>
      </c>
      <c r="Z187" s="15"/>
      <c r="AA187" s="15"/>
      <c r="AB187" s="15"/>
      <c r="AC187" s="15"/>
      <c r="AD187" s="15"/>
      <c r="AE187" s="15"/>
      <c r="AF187" s="15"/>
      <c r="AG187" s="15"/>
    </row>
    <row r="188" spans="1:33" x14ac:dyDescent="0.25">
      <c r="A188" s="98" t="str">
        <f t="shared" si="8"/>
        <v>LLC_BI__Spread_Statement_Period__cLLC_BI__Exchange_Rate__c</v>
      </c>
      <c r="B188" s="99" t="str">
        <f t="shared" si="9"/>
        <v>6, 12</v>
      </c>
      <c r="C188" s="108">
        <v>11</v>
      </c>
      <c r="D188" s="15"/>
      <c r="E188" s="138" t="s">
        <v>945</v>
      </c>
      <c r="F188" s="263" t="s">
        <v>899</v>
      </c>
      <c r="G188" s="110" t="s">
        <v>88</v>
      </c>
      <c r="H188" s="199" t="s">
        <v>87</v>
      </c>
      <c r="I188" s="104" t="s">
        <v>454</v>
      </c>
      <c r="J188" s="256" t="s">
        <v>453</v>
      </c>
      <c r="K188" s="114" t="str">
        <f t="shared" si="11"/>
        <v>LLC_BI__Spread_Statement_Period__c.LLC_BI__Exchange_Rate__c</v>
      </c>
      <c r="L188" s="110" t="s">
        <v>1069</v>
      </c>
      <c r="M188" s="161" t="s">
        <v>990</v>
      </c>
      <c r="N188" s="190">
        <v>6</v>
      </c>
      <c r="O188" s="190">
        <v>12</v>
      </c>
      <c r="P188" s="110"/>
      <c r="Q188" s="15"/>
      <c r="R188" s="15"/>
      <c r="S188" s="15"/>
      <c r="T188" s="108" t="s">
        <v>903</v>
      </c>
      <c r="U188" s="15"/>
      <c r="V188" s="132" t="s">
        <v>904</v>
      </c>
      <c r="W188" s="15"/>
      <c r="X188" s="15"/>
      <c r="Y188" s="132" t="s">
        <v>904</v>
      </c>
      <c r="Z188" s="15"/>
      <c r="AA188" s="15"/>
      <c r="AB188" s="15"/>
      <c r="AC188" s="15"/>
      <c r="AD188" s="15"/>
      <c r="AE188" s="15"/>
      <c r="AF188" s="15"/>
      <c r="AG188" s="15"/>
    </row>
    <row r="189" spans="1:33" x14ac:dyDescent="0.25">
      <c r="A189" s="98" t="str">
        <f t="shared" si="8"/>
        <v>LLC_BI__Spread_Statement_Period__cLLC_BI__External_Data_Source_Id__c</v>
      </c>
      <c r="B189" s="99">
        <f t="shared" si="9"/>
        <v>255</v>
      </c>
      <c r="C189" s="108">
        <v>12</v>
      </c>
      <c r="D189" s="15" t="s">
        <v>944</v>
      </c>
      <c r="E189" s="138" t="s">
        <v>945</v>
      </c>
      <c r="F189" s="263" t="s">
        <v>899</v>
      </c>
      <c r="G189" s="110" t="s">
        <v>88</v>
      </c>
      <c r="H189" s="199" t="s">
        <v>87</v>
      </c>
      <c r="I189" s="104" t="s">
        <v>442</v>
      </c>
      <c r="J189" s="256" t="s">
        <v>441</v>
      </c>
      <c r="K189" s="114" t="str">
        <f t="shared" si="11"/>
        <v>LLC_BI__Spread_Statement_Period__c.LLC_BI__External_Data_Source_Id__c</v>
      </c>
      <c r="L189" s="110" t="s">
        <v>1070</v>
      </c>
      <c r="M189" s="161" t="s">
        <v>925</v>
      </c>
      <c r="N189" s="190">
        <v>255</v>
      </c>
      <c r="O189" s="190"/>
      <c r="P189" s="110"/>
      <c r="Q189" s="15"/>
      <c r="R189" s="15"/>
      <c r="S189" s="15"/>
      <c r="T189" s="108" t="s">
        <v>903</v>
      </c>
      <c r="U189" s="15"/>
      <c r="V189" s="132" t="s">
        <v>904</v>
      </c>
      <c r="W189" s="15"/>
      <c r="X189" s="15"/>
      <c r="Y189" s="132" t="s">
        <v>904</v>
      </c>
      <c r="Z189" s="15"/>
      <c r="AA189" s="15"/>
      <c r="AB189" s="15"/>
      <c r="AC189" s="15"/>
      <c r="AD189" s="15"/>
      <c r="AE189" s="15"/>
      <c r="AF189" s="15"/>
      <c r="AG189" s="15"/>
    </row>
    <row r="190" spans="1:33" x14ac:dyDescent="0.25">
      <c r="A190" s="98" t="str">
        <f t="shared" si="8"/>
        <v>LLC_BI__Spread_Statement_Period__cLLC_BI__External_Period_Key__c</v>
      </c>
      <c r="B190" s="99">
        <f t="shared" si="9"/>
        <v>80</v>
      </c>
      <c r="C190" s="108">
        <v>13</v>
      </c>
      <c r="D190" s="15" t="s">
        <v>944</v>
      </c>
      <c r="E190" s="138" t="s">
        <v>945</v>
      </c>
      <c r="F190" s="263" t="s">
        <v>899</v>
      </c>
      <c r="G190" s="110" t="s">
        <v>88</v>
      </c>
      <c r="H190" s="199" t="s">
        <v>87</v>
      </c>
      <c r="I190" s="104" t="s">
        <v>445</v>
      </c>
      <c r="J190" s="256" t="s">
        <v>444</v>
      </c>
      <c r="K190" s="114" t="str">
        <f t="shared" si="11"/>
        <v>LLC_BI__Spread_Statement_Period__c.LLC_BI__External_Period_Key__c</v>
      </c>
      <c r="L190" s="110" t="s">
        <v>1071</v>
      </c>
      <c r="M190" s="247" t="s">
        <v>925</v>
      </c>
      <c r="N190" s="190">
        <v>80</v>
      </c>
      <c r="O190" s="190"/>
      <c r="P190" s="110"/>
      <c r="Q190" s="15"/>
      <c r="R190" s="15"/>
      <c r="S190" s="15"/>
      <c r="T190" s="108" t="s">
        <v>903</v>
      </c>
      <c r="U190" s="15"/>
      <c r="V190" s="132" t="s">
        <v>904</v>
      </c>
      <c r="W190" s="15"/>
      <c r="X190" s="15"/>
      <c r="Y190" s="132" t="s">
        <v>904</v>
      </c>
      <c r="Z190" s="15"/>
      <c r="AA190" s="15"/>
      <c r="AB190" s="15"/>
      <c r="AC190" s="15"/>
      <c r="AD190" s="15"/>
      <c r="AE190" s="15"/>
      <c r="AF190" s="15"/>
      <c r="AG190" s="15"/>
    </row>
    <row r="191" spans="1:33" x14ac:dyDescent="0.25">
      <c r="A191" s="98" t="str">
        <f t="shared" si="8"/>
        <v>LLC_BI__Spread_Statement_Period__cLLC_BI__externalLookupKey__c</v>
      </c>
      <c r="B191" s="99">
        <f t="shared" si="9"/>
        <v>36</v>
      </c>
      <c r="C191" s="108">
        <v>14</v>
      </c>
      <c r="D191" s="15"/>
      <c r="E191" s="138" t="s">
        <v>945</v>
      </c>
      <c r="F191" s="263" t="s">
        <v>899</v>
      </c>
      <c r="G191" s="207" t="s">
        <v>88</v>
      </c>
      <c r="H191" s="103" t="s">
        <v>87</v>
      </c>
      <c r="I191" s="283" t="s">
        <v>382</v>
      </c>
      <c r="J191" s="284" t="s">
        <v>381</v>
      </c>
      <c r="K191" s="114" t="str">
        <f t="shared" si="11"/>
        <v>LLC_BI__Spread_Statement_Period__c.LLC_BI__externalLookupKey__c</v>
      </c>
      <c r="L191" s="110" t="s">
        <v>1072</v>
      </c>
      <c r="M191" s="289" t="s">
        <v>931</v>
      </c>
      <c r="N191" s="190">
        <v>36</v>
      </c>
      <c r="O191" s="190"/>
      <c r="P191" s="110"/>
      <c r="Q191" s="15"/>
      <c r="R191" s="15"/>
      <c r="S191" s="15"/>
      <c r="T191" s="108" t="s">
        <v>903</v>
      </c>
      <c r="U191" s="15"/>
      <c r="V191" s="132" t="s">
        <v>904</v>
      </c>
      <c r="W191" s="15"/>
      <c r="X191" s="15"/>
      <c r="Y191" s="132" t="s">
        <v>904</v>
      </c>
      <c r="Z191" s="15"/>
      <c r="AA191" s="15"/>
      <c r="AB191" s="15"/>
      <c r="AC191" s="15"/>
      <c r="AD191" s="15"/>
      <c r="AE191" s="15"/>
      <c r="AF191" s="15"/>
      <c r="AG191" s="15"/>
    </row>
    <row r="192" spans="1:33" x14ac:dyDescent="0.25">
      <c r="A192" s="98" t="str">
        <f t="shared" si="8"/>
        <v>LLC_BI__Spread_Statement_Period__cLLC_BI__Fiscal_Year_TTM_Period__c</v>
      </c>
      <c r="B192" s="99">
        <f t="shared" si="9"/>
        <v>18</v>
      </c>
      <c r="C192" s="108">
        <v>15</v>
      </c>
      <c r="D192" s="15"/>
      <c r="E192" s="138" t="s">
        <v>945</v>
      </c>
      <c r="F192" s="138" t="s">
        <v>945</v>
      </c>
      <c r="G192" s="207" t="s">
        <v>88</v>
      </c>
      <c r="H192" s="199" t="s">
        <v>87</v>
      </c>
      <c r="I192" s="104" t="s">
        <v>414</v>
      </c>
      <c r="J192" s="256" t="s">
        <v>413</v>
      </c>
      <c r="K192" s="114" t="str">
        <f t="shared" si="11"/>
        <v>LLC_BI__Spread_Statement_Period__c.LLC_BI__Fiscal_Year_TTM_Period__c</v>
      </c>
      <c r="L192" s="110" t="s">
        <v>1073</v>
      </c>
      <c r="M192" s="289" t="s">
        <v>938</v>
      </c>
      <c r="N192" s="190">
        <v>18</v>
      </c>
      <c r="O192" s="190"/>
      <c r="P192" s="110"/>
      <c r="Q192" s="15"/>
      <c r="R192" s="15"/>
      <c r="S192" s="15"/>
      <c r="T192" s="108" t="s">
        <v>903</v>
      </c>
      <c r="U192" s="15"/>
      <c r="V192" s="132" t="s">
        <v>904</v>
      </c>
      <c r="W192" s="15"/>
      <c r="X192" s="15"/>
      <c r="Y192" s="132" t="s">
        <v>904</v>
      </c>
      <c r="Z192" s="15"/>
      <c r="AA192" s="15"/>
      <c r="AB192" s="15"/>
      <c r="AC192" s="15"/>
      <c r="AD192" s="15"/>
      <c r="AE192" s="15"/>
      <c r="AF192" s="15"/>
      <c r="AG192" s="15"/>
    </row>
    <row r="193" spans="1:33" x14ac:dyDescent="0.25">
      <c r="A193" s="98" t="str">
        <f t="shared" si="8"/>
        <v>LLC_BI__Spread_Statement_Period__cId</v>
      </c>
      <c r="B193" s="99">
        <f t="shared" si="9"/>
        <v>18</v>
      </c>
      <c r="C193" s="108">
        <v>16</v>
      </c>
      <c r="D193" s="15" t="s">
        <v>905</v>
      </c>
      <c r="E193" s="138" t="s">
        <v>945</v>
      </c>
      <c r="F193" s="263" t="s">
        <v>899</v>
      </c>
      <c r="G193" s="110" t="s">
        <v>88</v>
      </c>
      <c r="H193" s="199" t="s">
        <v>87</v>
      </c>
      <c r="I193" s="124" t="s">
        <v>143</v>
      </c>
      <c r="J193" s="290" t="s">
        <v>143</v>
      </c>
      <c r="K193" s="114" t="str">
        <f t="shared" si="11"/>
        <v>LLC_BI__Spread_Statement_Period__c.Id</v>
      </c>
      <c r="L193" s="113" t="s">
        <v>143</v>
      </c>
      <c r="M193" s="291" t="s">
        <v>143</v>
      </c>
      <c r="N193" s="190">
        <v>18</v>
      </c>
      <c r="O193" s="190"/>
      <c r="P193" s="292" t="s">
        <v>904</v>
      </c>
      <c r="Q193" s="206" t="s">
        <v>904</v>
      </c>
      <c r="R193" s="206" t="s">
        <v>915</v>
      </c>
      <c r="S193" s="206" t="s">
        <v>904</v>
      </c>
      <c r="T193" s="108" t="s">
        <v>903</v>
      </c>
      <c r="U193" s="15"/>
      <c r="V193" s="132" t="s">
        <v>904</v>
      </c>
      <c r="W193" s="15"/>
      <c r="X193" s="15"/>
      <c r="Y193" s="132" t="s">
        <v>904</v>
      </c>
      <c r="Z193" s="15"/>
      <c r="AA193" s="15"/>
      <c r="AB193" s="15"/>
      <c r="AC193" s="15"/>
      <c r="AD193" s="15"/>
      <c r="AE193" s="15"/>
      <c r="AF193" s="15"/>
      <c r="AG193" s="15"/>
    </row>
    <row r="194" spans="1:33" ht="30" x14ac:dyDescent="0.25">
      <c r="A194" s="98" t="str">
        <f t="shared" ref="A194:A246" si="12">H194&amp;J194</f>
        <v>LLC_BI__Spread_Statement_Period__cLLC_BI__Initial_Interim_TTM_Period__c</v>
      </c>
      <c r="B194" s="99">
        <f t="shared" ref="B194:B246" si="13">IF(N194&lt;&gt;"",  IF(O194&lt;&gt;"", N194&amp;", "&amp;O194,N194),"")</f>
        <v>18</v>
      </c>
      <c r="C194" s="108">
        <v>17</v>
      </c>
      <c r="D194" s="15"/>
      <c r="E194" s="138" t="s">
        <v>945</v>
      </c>
      <c r="F194" s="263" t="s">
        <v>899</v>
      </c>
      <c r="G194" s="207" t="s">
        <v>88</v>
      </c>
      <c r="H194" s="199" t="s">
        <v>87</v>
      </c>
      <c r="I194" s="104" t="s">
        <v>417</v>
      </c>
      <c r="J194" s="256" t="s">
        <v>416</v>
      </c>
      <c r="K194" s="114" t="str">
        <f t="shared" si="11"/>
        <v>LLC_BI__Spread_Statement_Period__c.LLC_BI__Initial_Interim_TTM_Period__c</v>
      </c>
      <c r="L194" s="110" t="s">
        <v>1074</v>
      </c>
      <c r="M194" s="161" t="s">
        <v>938</v>
      </c>
      <c r="N194" s="190">
        <v>18</v>
      </c>
      <c r="O194" s="190"/>
      <c r="P194" s="110"/>
      <c r="Q194" s="15"/>
      <c r="R194" s="15"/>
      <c r="S194" s="15"/>
      <c r="T194" s="108" t="s">
        <v>903</v>
      </c>
      <c r="U194" s="15"/>
      <c r="V194" s="132" t="s">
        <v>904</v>
      </c>
      <c r="W194" s="15"/>
      <c r="X194" s="15"/>
      <c r="Y194" s="132" t="s">
        <v>904</v>
      </c>
      <c r="Z194" s="15"/>
      <c r="AA194" s="15"/>
      <c r="AB194" s="15"/>
      <c r="AC194" s="15"/>
      <c r="AD194" s="15"/>
      <c r="AE194" s="15"/>
      <c r="AF194" s="15"/>
      <c r="AG194" s="15"/>
    </row>
    <row r="195" spans="1:33" x14ac:dyDescent="0.25">
      <c r="A195" s="98" t="str">
        <f t="shared" si="12"/>
        <v>LLC_BI__Spread_Statement_Period__cLLC_BI__Is_Annual__c</v>
      </c>
      <c r="B195" s="99" t="str">
        <f t="shared" si="13"/>
        <v>Boolean (True/False)</v>
      </c>
      <c r="C195" s="108">
        <v>18</v>
      </c>
      <c r="D195" s="15"/>
      <c r="E195" s="138" t="s">
        <v>945</v>
      </c>
      <c r="F195" s="263" t="s">
        <v>899</v>
      </c>
      <c r="G195" s="110" t="s">
        <v>88</v>
      </c>
      <c r="H195" s="199" t="s">
        <v>87</v>
      </c>
      <c r="I195" s="104" t="s">
        <v>457</v>
      </c>
      <c r="J195" s="256" t="s">
        <v>456</v>
      </c>
      <c r="K195" s="114" t="str">
        <f t="shared" si="11"/>
        <v>LLC_BI__Spread_Statement_Period__c.LLC_BI__Is_Annual__c</v>
      </c>
      <c r="L195" s="110" t="s">
        <v>1075</v>
      </c>
      <c r="M195" s="161" t="s">
        <v>927</v>
      </c>
      <c r="N195" s="169" t="s">
        <v>928</v>
      </c>
      <c r="O195" s="190"/>
      <c r="P195" s="110"/>
      <c r="Q195" s="15"/>
      <c r="R195" s="15"/>
      <c r="S195" s="15"/>
      <c r="T195" s="108" t="s">
        <v>903</v>
      </c>
      <c r="U195" s="15"/>
      <c r="V195" s="132" t="s">
        <v>904</v>
      </c>
      <c r="W195" s="15"/>
      <c r="X195" s="15"/>
      <c r="Y195" s="132" t="s">
        <v>904</v>
      </c>
      <c r="Z195" s="15"/>
      <c r="AA195" s="15"/>
      <c r="AB195" s="15"/>
      <c r="AC195" s="15"/>
      <c r="AD195" s="15"/>
      <c r="AE195" s="15"/>
      <c r="AF195" s="15"/>
      <c r="AG195" s="15"/>
    </row>
    <row r="196" spans="1:33" x14ac:dyDescent="0.25">
      <c r="A196" s="98" t="str">
        <f t="shared" si="12"/>
        <v>LLC_BI__Spread_Statement_Period__cLLC_BI__Is_Fiscal_Year__c</v>
      </c>
      <c r="B196" s="99" t="str">
        <f t="shared" si="13"/>
        <v>Boolean (True/False)</v>
      </c>
      <c r="C196" s="108">
        <v>19</v>
      </c>
      <c r="D196" s="15"/>
      <c r="E196" s="138" t="s">
        <v>945</v>
      </c>
      <c r="F196" s="263" t="s">
        <v>899</v>
      </c>
      <c r="G196" s="110" t="s">
        <v>88</v>
      </c>
      <c r="H196" s="199" t="s">
        <v>87</v>
      </c>
      <c r="I196" s="104" t="s">
        <v>404</v>
      </c>
      <c r="J196" s="256" t="s">
        <v>403</v>
      </c>
      <c r="K196" s="114" t="str">
        <f t="shared" si="11"/>
        <v>LLC_BI__Spread_Statement_Period__c.LLC_BI__Is_Fiscal_Year__c</v>
      </c>
      <c r="L196" s="110" t="s">
        <v>1076</v>
      </c>
      <c r="M196" s="161" t="s">
        <v>927</v>
      </c>
      <c r="N196" s="169" t="s">
        <v>928</v>
      </c>
      <c r="O196" s="190"/>
      <c r="P196" s="110"/>
      <c r="Q196" s="15"/>
      <c r="R196" s="15"/>
      <c r="S196" s="15"/>
      <c r="T196" s="108" t="s">
        <v>903</v>
      </c>
      <c r="U196" s="15"/>
      <c r="V196" s="132" t="s">
        <v>904</v>
      </c>
      <c r="W196" s="15"/>
      <c r="X196" s="15"/>
      <c r="Y196" s="132" t="s">
        <v>904</v>
      </c>
      <c r="Z196" s="15"/>
      <c r="AA196" s="15"/>
      <c r="AB196" s="15"/>
      <c r="AC196" s="15"/>
      <c r="AD196" s="15"/>
      <c r="AE196" s="15"/>
      <c r="AF196" s="15"/>
      <c r="AG196" s="15"/>
    </row>
    <row r="197" spans="1:33" ht="30" x14ac:dyDescent="0.25">
      <c r="A197" s="98" t="str">
        <f t="shared" si="12"/>
        <v>LLC_BI__Spread_Statement_Period__cLLC_BI__Is_Flex_Enabled_Debt_Schedule__c</v>
      </c>
      <c r="B197" s="99" t="str">
        <f t="shared" si="13"/>
        <v>Boolean (True/False)</v>
      </c>
      <c r="C197" s="108">
        <v>20</v>
      </c>
      <c r="D197" s="15" t="s">
        <v>944</v>
      </c>
      <c r="E197" s="138" t="s">
        <v>945</v>
      </c>
      <c r="F197" s="263" t="s">
        <v>899</v>
      </c>
      <c r="G197" s="113" t="s">
        <v>88</v>
      </c>
      <c r="H197" s="199" t="s">
        <v>87</v>
      </c>
      <c r="I197" s="104" t="s">
        <v>448</v>
      </c>
      <c r="J197" s="256" t="s">
        <v>447</v>
      </c>
      <c r="K197" s="114" t="str">
        <f t="shared" si="11"/>
        <v>LLC_BI__Spread_Statement_Period__c.LLC_BI__Is_Flex_Enabled_Debt_Schedule__c</v>
      </c>
      <c r="L197" s="110" t="s">
        <v>1077</v>
      </c>
      <c r="M197" s="161" t="s">
        <v>927</v>
      </c>
      <c r="N197" s="169" t="s">
        <v>928</v>
      </c>
      <c r="O197" s="190"/>
      <c r="P197" s="110"/>
      <c r="Q197" s="15"/>
      <c r="R197" s="15"/>
      <c r="S197" s="15"/>
      <c r="T197" s="108" t="s">
        <v>903</v>
      </c>
      <c r="U197" s="15"/>
      <c r="V197" s="132" t="s">
        <v>904</v>
      </c>
      <c r="W197" s="15"/>
      <c r="X197" s="15"/>
      <c r="Y197" s="132" t="s">
        <v>904</v>
      </c>
      <c r="Z197" s="15"/>
      <c r="AA197" s="15"/>
      <c r="AB197" s="15"/>
      <c r="AC197" s="15"/>
      <c r="AD197" s="15"/>
      <c r="AE197" s="15"/>
      <c r="AF197" s="15"/>
      <c r="AG197" s="15"/>
    </row>
    <row r="198" spans="1:33" x14ac:dyDescent="0.25">
      <c r="A198" s="98" t="str">
        <f t="shared" si="12"/>
        <v>LLC_BI__Spread_Statement_Period__cLLC_BI__Is_Global_Analysis_Year__c</v>
      </c>
      <c r="B198" s="99" t="str">
        <f t="shared" si="13"/>
        <v>Boolean (True/False)</v>
      </c>
      <c r="C198" s="108">
        <v>21</v>
      </c>
      <c r="D198" s="15"/>
      <c r="E198" s="138" t="s">
        <v>945</v>
      </c>
      <c r="F198" s="138" t="s">
        <v>945</v>
      </c>
      <c r="G198" s="110" t="s">
        <v>88</v>
      </c>
      <c r="H198" s="199" t="s">
        <v>87</v>
      </c>
      <c r="I198" s="104" t="s">
        <v>407</v>
      </c>
      <c r="J198" s="256" t="s">
        <v>406</v>
      </c>
      <c r="K198" s="114" t="str">
        <f t="shared" si="11"/>
        <v>LLC_BI__Spread_Statement_Period__c.LLC_BI__Is_Global_Analysis_Year__c</v>
      </c>
      <c r="L198" s="110" t="s">
        <v>1078</v>
      </c>
      <c r="M198" s="161" t="s">
        <v>927</v>
      </c>
      <c r="N198" s="169" t="s">
        <v>928</v>
      </c>
      <c r="O198" s="190"/>
      <c r="P198" s="110"/>
      <c r="Q198" s="15"/>
      <c r="R198" s="15"/>
      <c r="S198" s="15"/>
      <c r="T198" s="108" t="s">
        <v>903</v>
      </c>
      <c r="U198" s="15"/>
      <c r="V198" s="132" t="s">
        <v>904</v>
      </c>
      <c r="W198" s="15"/>
      <c r="X198" s="15"/>
      <c r="Y198" s="132" t="s">
        <v>904</v>
      </c>
      <c r="Z198" s="15"/>
      <c r="AA198" s="15"/>
      <c r="AB198" s="15"/>
      <c r="AC198" s="15"/>
      <c r="AD198" s="15"/>
      <c r="AE198" s="15"/>
      <c r="AF198" s="15"/>
      <c r="AG198" s="15"/>
    </row>
    <row r="199" spans="1:33" x14ac:dyDescent="0.25">
      <c r="A199" s="98" t="str">
        <f t="shared" si="12"/>
        <v>LLC_BI__Spread_Statement_Period__cLastModifiedById</v>
      </c>
      <c r="B199" s="99">
        <f t="shared" si="13"/>
        <v>18</v>
      </c>
      <c r="C199" s="108">
        <v>22</v>
      </c>
      <c r="D199" s="15" t="s">
        <v>905</v>
      </c>
      <c r="E199" s="138" t="s">
        <v>945</v>
      </c>
      <c r="F199" s="138" t="s">
        <v>945</v>
      </c>
      <c r="G199" s="110" t="s">
        <v>88</v>
      </c>
      <c r="H199" s="199" t="s">
        <v>87</v>
      </c>
      <c r="I199" s="104" t="s">
        <v>916</v>
      </c>
      <c r="J199" s="256" t="s">
        <v>175</v>
      </c>
      <c r="K199" s="114" t="str">
        <f t="shared" si="11"/>
        <v>LLC_BI__Spread_Statement_Period__c.LastModifiedById</v>
      </c>
      <c r="L199" s="110" t="s">
        <v>917</v>
      </c>
      <c r="M199" s="161" t="s">
        <v>908</v>
      </c>
      <c r="N199" s="190">
        <v>18</v>
      </c>
      <c r="O199" s="190"/>
      <c r="P199" s="110"/>
      <c r="Q199" s="15"/>
      <c r="R199" s="15"/>
      <c r="S199" s="15"/>
      <c r="T199" s="108" t="s">
        <v>903</v>
      </c>
      <c r="U199" s="15"/>
      <c r="V199" s="132" t="s">
        <v>904</v>
      </c>
      <c r="W199" s="15"/>
      <c r="X199" s="15"/>
      <c r="Y199" s="132" t="s">
        <v>904</v>
      </c>
      <c r="Z199" s="15"/>
      <c r="AA199" s="15"/>
      <c r="AB199" s="15"/>
      <c r="AC199" s="15"/>
      <c r="AD199" s="15"/>
      <c r="AE199" s="15"/>
      <c r="AF199" s="15"/>
      <c r="AG199" s="15"/>
    </row>
    <row r="200" spans="1:33" x14ac:dyDescent="0.25">
      <c r="A200" s="98" t="str">
        <f t="shared" si="12"/>
        <v>LLC_BI__Spread_Statement_Period__cLastModifiedDate</v>
      </c>
      <c r="B200" s="99" t="str">
        <f t="shared" si="13"/>
        <v/>
      </c>
      <c r="C200" s="108">
        <v>23</v>
      </c>
      <c r="D200" s="110" t="s">
        <v>905</v>
      </c>
      <c r="E200" s="138" t="s">
        <v>945</v>
      </c>
      <c r="F200" s="263" t="s">
        <v>899</v>
      </c>
      <c r="G200" s="110" t="s">
        <v>88</v>
      </c>
      <c r="H200" s="199" t="s">
        <v>87</v>
      </c>
      <c r="I200" s="124" t="s">
        <v>173</v>
      </c>
      <c r="J200" s="282" t="s">
        <v>172</v>
      </c>
      <c r="K200" s="15" t="str">
        <f t="shared" si="11"/>
        <v>LLC_BI__Spread_Statement_Period__c.LastModifiedDate</v>
      </c>
      <c r="L200" s="110" t="s">
        <v>918</v>
      </c>
      <c r="M200" s="227" t="s">
        <v>910</v>
      </c>
      <c r="N200" s="190"/>
      <c r="O200" s="190"/>
      <c r="P200" s="292" t="s">
        <v>903</v>
      </c>
      <c r="Q200" s="206" t="s">
        <v>903</v>
      </c>
      <c r="R200" s="206"/>
      <c r="S200" s="206" t="s">
        <v>903</v>
      </c>
      <c r="T200" s="108" t="s">
        <v>903</v>
      </c>
      <c r="U200" s="15"/>
      <c r="V200" s="132" t="s">
        <v>904</v>
      </c>
      <c r="W200" s="15"/>
      <c r="X200" s="15"/>
      <c r="Y200" s="132" t="s">
        <v>904</v>
      </c>
      <c r="Z200" s="15"/>
      <c r="AA200" s="15"/>
      <c r="AB200" s="15"/>
      <c r="AC200" s="15"/>
      <c r="AD200" s="15"/>
      <c r="AE200" s="15"/>
      <c r="AF200" s="15"/>
      <c r="AG200" s="15"/>
    </row>
    <row r="201" spans="1:33" x14ac:dyDescent="0.25">
      <c r="A201" s="98" t="str">
        <f t="shared" si="12"/>
        <v>LLC_BI__Spread_Statement_Period__cLLC_BI__Month__c</v>
      </c>
      <c r="B201" s="99" t="str">
        <f t="shared" si="13"/>
        <v>18, 0</v>
      </c>
      <c r="C201" s="108">
        <v>24</v>
      </c>
      <c r="D201" s="15" t="s">
        <v>944</v>
      </c>
      <c r="E201" s="138" t="s">
        <v>945</v>
      </c>
      <c r="F201" s="263" t="s">
        <v>899</v>
      </c>
      <c r="G201" s="110" t="s">
        <v>88</v>
      </c>
      <c r="H201" s="199" t="s">
        <v>87</v>
      </c>
      <c r="I201" s="104" t="s">
        <v>363</v>
      </c>
      <c r="J201" s="256" t="s">
        <v>362</v>
      </c>
      <c r="K201" s="114" t="str">
        <f t="shared" si="11"/>
        <v>LLC_BI__Spread_Statement_Period__c.LLC_BI__Month__c</v>
      </c>
      <c r="L201" s="110" t="s">
        <v>1079</v>
      </c>
      <c r="M201" s="161" t="s">
        <v>990</v>
      </c>
      <c r="N201" s="190">
        <v>18</v>
      </c>
      <c r="O201" s="190">
        <v>0</v>
      </c>
      <c r="P201" s="110"/>
      <c r="Q201" s="15"/>
      <c r="R201" s="15"/>
      <c r="S201" s="15"/>
      <c r="T201" s="108" t="s">
        <v>903</v>
      </c>
      <c r="U201" s="15"/>
      <c r="V201" s="108" t="s">
        <v>903</v>
      </c>
      <c r="W201" s="15"/>
      <c r="X201" s="15"/>
      <c r="Y201" s="132" t="s">
        <v>904</v>
      </c>
      <c r="Z201" s="15"/>
      <c r="AA201" s="15"/>
      <c r="AB201" s="15"/>
      <c r="AC201" s="15"/>
      <c r="AD201" s="15"/>
      <c r="AE201" s="15"/>
      <c r="AF201" s="15"/>
      <c r="AG201" s="15"/>
    </row>
    <row r="202" spans="1:33" x14ac:dyDescent="0.25">
      <c r="A202" s="98" t="str">
        <f t="shared" si="12"/>
        <v>LLC_BI__Spread_Statement_Period__cLLC_BI__Number_of_Periods__c</v>
      </c>
      <c r="B202" s="99" t="str">
        <f t="shared" si="13"/>
        <v>18, 0</v>
      </c>
      <c r="C202" s="108">
        <v>25</v>
      </c>
      <c r="D202" s="15"/>
      <c r="E202" s="138" t="s">
        <v>945</v>
      </c>
      <c r="F202" s="263" t="s">
        <v>899</v>
      </c>
      <c r="G202" s="110" t="s">
        <v>88</v>
      </c>
      <c r="H202" s="199" t="s">
        <v>87</v>
      </c>
      <c r="I202" s="104" t="s">
        <v>388</v>
      </c>
      <c r="J202" s="256" t="s">
        <v>387</v>
      </c>
      <c r="K202" s="114" t="str">
        <f t="shared" si="11"/>
        <v>LLC_BI__Spread_Statement_Period__c.LLC_BI__Number_of_Periods__c</v>
      </c>
      <c r="L202" s="110" t="s">
        <v>1080</v>
      </c>
      <c r="M202" s="161" t="s">
        <v>990</v>
      </c>
      <c r="N202" s="190">
        <v>18</v>
      </c>
      <c r="O202" s="190">
        <v>0</v>
      </c>
      <c r="P202" s="110"/>
      <c r="Q202" s="15"/>
      <c r="R202" s="15"/>
      <c r="S202" s="15"/>
      <c r="T202" s="108" t="s">
        <v>903</v>
      </c>
      <c r="U202" s="15"/>
      <c r="V202" s="132" t="s">
        <v>904</v>
      </c>
      <c r="W202" s="15"/>
      <c r="X202" s="15"/>
      <c r="Y202" s="132" t="s">
        <v>904</v>
      </c>
      <c r="Z202" s="15"/>
      <c r="AA202" s="15"/>
      <c r="AB202" s="15"/>
      <c r="AC202" s="15"/>
      <c r="AD202" s="15"/>
      <c r="AE202" s="15"/>
      <c r="AF202" s="15"/>
      <c r="AG202" s="15"/>
    </row>
    <row r="203" spans="1:33" x14ac:dyDescent="0.25">
      <c r="A203" s="98" t="str">
        <f t="shared" si="12"/>
        <v>LLC_BI__Spread_Statement_Period__cLLC_BI__Period_Key__c</v>
      </c>
      <c r="B203" s="99">
        <f t="shared" si="13"/>
        <v>18</v>
      </c>
      <c r="C203" s="108">
        <v>26</v>
      </c>
      <c r="D203" s="15" t="s">
        <v>944</v>
      </c>
      <c r="E203" s="138" t="s">
        <v>945</v>
      </c>
      <c r="F203" s="263" t="s">
        <v>899</v>
      </c>
      <c r="G203" s="110" t="s">
        <v>88</v>
      </c>
      <c r="H203" s="199" t="s">
        <v>87</v>
      </c>
      <c r="I203" s="104" t="s">
        <v>391</v>
      </c>
      <c r="J203" s="256" t="s">
        <v>390</v>
      </c>
      <c r="K203" s="114" t="str">
        <f t="shared" si="11"/>
        <v>LLC_BI__Spread_Statement_Period__c.LLC_BI__Period_Key__c</v>
      </c>
      <c r="L203" s="110" t="s">
        <v>1081</v>
      </c>
      <c r="M203" s="161" t="s">
        <v>1066</v>
      </c>
      <c r="N203" s="190">
        <v>18</v>
      </c>
      <c r="O203" s="190"/>
      <c r="P203" s="110"/>
      <c r="Q203" s="15"/>
      <c r="R203" s="15"/>
      <c r="S203" s="15"/>
      <c r="T203" s="108" t="s">
        <v>903</v>
      </c>
      <c r="U203" s="15"/>
      <c r="V203" s="132" t="s">
        <v>904</v>
      </c>
      <c r="W203" s="15"/>
      <c r="X203" s="15"/>
      <c r="Y203" s="132" t="s">
        <v>904</v>
      </c>
      <c r="Z203" s="15"/>
      <c r="AA203" s="15"/>
      <c r="AB203" s="15"/>
      <c r="AC203" s="15"/>
      <c r="AD203" s="15"/>
      <c r="AE203" s="15"/>
      <c r="AF203" s="15"/>
      <c r="AG203" s="15"/>
    </row>
    <row r="204" spans="1:33" ht="30" x14ac:dyDescent="0.25">
      <c r="A204" s="98" t="str">
        <f t="shared" si="12"/>
        <v>LLC_BI__Spread_Statement_Period__cLLC_BI__Project_from_Period__c</v>
      </c>
      <c r="B204" s="99">
        <f t="shared" si="13"/>
        <v>18</v>
      </c>
      <c r="C204" s="108">
        <v>28</v>
      </c>
      <c r="D204" s="15"/>
      <c r="E204" s="138" t="s">
        <v>945</v>
      </c>
      <c r="F204" s="263" t="s">
        <v>899</v>
      </c>
      <c r="G204" s="207" t="s">
        <v>88</v>
      </c>
      <c r="H204" s="103" t="s">
        <v>87</v>
      </c>
      <c r="I204" s="283" t="s">
        <v>430</v>
      </c>
      <c r="J204" s="284" t="s">
        <v>429</v>
      </c>
      <c r="K204" s="114" t="str">
        <f t="shared" si="11"/>
        <v>LLC_BI__Spread_Statement_Period__c.LLC_BI__Project_from_Period__c</v>
      </c>
      <c r="L204" s="110" t="s">
        <v>1083</v>
      </c>
      <c r="M204" s="161" t="s">
        <v>938</v>
      </c>
      <c r="N204" s="190">
        <v>18</v>
      </c>
      <c r="O204" s="190"/>
      <c r="P204" s="110"/>
      <c r="Q204" s="15"/>
      <c r="R204" s="15"/>
      <c r="S204" s="15"/>
      <c r="T204" s="108" t="s">
        <v>903</v>
      </c>
      <c r="U204" s="15"/>
      <c r="V204" s="132" t="s">
        <v>904</v>
      </c>
      <c r="W204" s="15"/>
      <c r="X204" s="15"/>
      <c r="Y204" s="132" t="s">
        <v>904</v>
      </c>
      <c r="Z204" s="15"/>
      <c r="AA204" s="15"/>
      <c r="AB204" s="15"/>
      <c r="AC204" s="15"/>
      <c r="AD204" s="15"/>
      <c r="AE204" s="15"/>
      <c r="AF204" s="15"/>
      <c r="AG204" s="15"/>
    </row>
    <row r="205" spans="1:33" x14ac:dyDescent="0.25">
      <c r="A205" s="98" t="str">
        <f t="shared" si="12"/>
        <v>LLC_BI__Spread_Statement_Period__cLLC_BI__Selected__c</v>
      </c>
      <c r="B205" s="99" t="str">
        <f t="shared" si="13"/>
        <v>Boolean (True/False)</v>
      </c>
      <c r="C205" s="108">
        <v>29</v>
      </c>
      <c r="D205" s="15" t="s">
        <v>944</v>
      </c>
      <c r="E205" s="138" t="s">
        <v>945</v>
      </c>
      <c r="F205" s="263" t="s">
        <v>899</v>
      </c>
      <c r="G205" s="110" t="s">
        <v>88</v>
      </c>
      <c r="H205" s="199" t="s">
        <v>87</v>
      </c>
      <c r="I205" s="104" t="s">
        <v>395</v>
      </c>
      <c r="J205" s="256" t="s">
        <v>394</v>
      </c>
      <c r="K205" s="114" t="str">
        <f t="shared" si="11"/>
        <v>LLC_BI__Spread_Statement_Period__c.LLC_BI__Selected__c</v>
      </c>
      <c r="L205" s="110" t="s">
        <v>1084</v>
      </c>
      <c r="M205" s="161" t="s">
        <v>927</v>
      </c>
      <c r="N205" s="169" t="s">
        <v>928</v>
      </c>
      <c r="O205" s="190"/>
      <c r="P205" s="110"/>
      <c r="Q205" s="15"/>
      <c r="R205" s="15"/>
      <c r="S205" s="15"/>
      <c r="T205" s="108" t="s">
        <v>903</v>
      </c>
      <c r="U205" s="15"/>
      <c r="V205" s="132" t="s">
        <v>904</v>
      </c>
      <c r="W205" s="15"/>
      <c r="X205" s="15"/>
      <c r="Y205" s="132" t="s">
        <v>904</v>
      </c>
      <c r="Z205" s="15"/>
      <c r="AA205" s="15"/>
      <c r="AB205" s="15"/>
      <c r="AC205" s="15"/>
      <c r="AD205" s="15"/>
      <c r="AE205" s="15"/>
      <c r="AF205" s="15"/>
      <c r="AG205" s="15"/>
    </row>
    <row r="206" spans="1:33" x14ac:dyDescent="0.25">
      <c r="A206" s="98" t="str">
        <f t="shared" si="12"/>
        <v>LLC_BI__Spread_Statement_Period__cLLC_BI__Selected_In_Global__c</v>
      </c>
      <c r="B206" s="99" t="str">
        <f t="shared" si="13"/>
        <v>Boolean (True/False)</v>
      </c>
      <c r="C206" s="108">
        <v>30</v>
      </c>
      <c r="D206" s="15" t="s">
        <v>944</v>
      </c>
      <c r="E206" s="138" t="s">
        <v>945</v>
      </c>
      <c r="F206" s="263" t="s">
        <v>899</v>
      </c>
      <c r="G206" s="110" t="s">
        <v>88</v>
      </c>
      <c r="H206" s="199" t="s">
        <v>87</v>
      </c>
      <c r="I206" s="104" t="s">
        <v>411</v>
      </c>
      <c r="J206" s="256" t="s">
        <v>410</v>
      </c>
      <c r="K206" s="114" t="str">
        <f t="shared" si="11"/>
        <v>LLC_BI__Spread_Statement_Period__c.LLC_BI__Selected_In_Global__c</v>
      </c>
      <c r="L206" s="110" t="s">
        <v>1085</v>
      </c>
      <c r="M206" s="161" t="s">
        <v>927</v>
      </c>
      <c r="N206" s="169" t="s">
        <v>928</v>
      </c>
      <c r="O206" s="190"/>
      <c r="P206" s="110"/>
      <c r="Q206" s="15"/>
      <c r="R206" s="15"/>
      <c r="S206" s="15"/>
      <c r="T206" s="108" t="s">
        <v>903</v>
      </c>
      <c r="U206" s="15"/>
      <c r="V206" s="132" t="s">
        <v>904</v>
      </c>
      <c r="W206" s="15"/>
      <c r="X206" s="15"/>
      <c r="Y206" s="132" t="s">
        <v>904</v>
      </c>
      <c r="Z206" s="15"/>
      <c r="AA206" s="15"/>
      <c r="AB206" s="15"/>
      <c r="AC206" s="15"/>
      <c r="AD206" s="15"/>
      <c r="AE206" s="15"/>
      <c r="AF206" s="15"/>
      <c r="AG206" s="15"/>
    </row>
    <row r="207" spans="1:33" x14ac:dyDescent="0.25">
      <c r="A207" s="98" t="str">
        <f t="shared" si="12"/>
        <v>LLC_BI__Spread_Statement_Period__cLLC_BI__Source__c</v>
      </c>
      <c r="B207" s="99" t="str">
        <f t="shared" si="13"/>
        <v>See picklist options for lengths</v>
      </c>
      <c r="C207" s="108">
        <v>31</v>
      </c>
      <c r="D207" s="15" t="s">
        <v>944</v>
      </c>
      <c r="E207" s="138" t="s">
        <v>945</v>
      </c>
      <c r="F207" s="263" t="s">
        <v>899</v>
      </c>
      <c r="G207" s="110" t="s">
        <v>88</v>
      </c>
      <c r="H207" s="199" t="s">
        <v>87</v>
      </c>
      <c r="I207" s="104" t="s">
        <v>398</v>
      </c>
      <c r="J207" s="256" t="s">
        <v>397</v>
      </c>
      <c r="K207" s="114" t="str">
        <f t="shared" ref="K207:K238" si="14">_xlfn.CONCAT(H207,".",J207)</f>
        <v>LLC_BI__Spread_Statement_Period__c.LLC_BI__Source__c</v>
      </c>
      <c r="L207" s="110" t="s">
        <v>1086</v>
      </c>
      <c r="M207" s="161" t="s">
        <v>913</v>
      </c>
      <c r="N207" s="190" t="s">
        <v>914</v>
      </c>
      <c r="O207" s="190"/>
      <c r="P207" s="110"/>
      <c r="Q207" s="15"/>
      <c r="R207" s="15"/>
      <c r="S207" s="15"/>
      <c r="T207" s="108" t="s">
        <v>903</v>
      </c>
      <c r="U207" s="15"/>
      <c r="V207" s="132" t="s">
        <v>904</v>
      </c>
      <c r="W207" s="15"/>
      <c r="X207" s="15"/>
      <c r="Y207" s="132" t="s">
        <v>904</v>
      </c>
      <c r="Z207" s="15"/>
      <c r="AA207" s="15"/>
      <c r="AB207" s="15"/>
      <c r="AC207" s="15"/>
      <c r="AD207" s="15"/>
      <c r="AE207" s="15"/>
      <c r="AF207" s="15"/>
      <c r="AG207" s="15"/>
    </row>
    <row r="208" spans="1:33" x14ac:dyDescent="0.25">
      <c r="A208" s="98" t="str">
        <f t="shared" si="12"/>
        <v>LLC_BI__Spread_Statement_Period__cLLC_BI__Source_Currency__c</v>
      </c>
      <c r="B208" s="99" t="str">
        <f t="shared" si="13"/>
        <v>See picklist options for lengths</v>
      </c>
      <c r="C208" s="108">
        <v>32</v>
      </c>
      <c r="D208" s="15"/>
      <c r="E208" s="138" t="s">
        <v>945</v>
      </c>
      <c r="F208" s="263" t="s">
        <v>899</v>
      </c>
      <c r="G208" s="110" t="s">
        <v>88</v>
      </c>
      <c r="H208" s="199" t="s">
        <v>87</v>
      </c>
      <c r="I208" s="104" t="s">
        <v>460</v>
      </c>
      <c r="J208" s="256" t="s">
        <v>459</v>
      </c>
      <c r="K208" s="114" t="str">
        <f t="shared" si="14"/>
        <v>LLC_BI__Spread_Statement_Period__c.LLC_BI__Source_Currency__c</v>
      </c>
      <c r="L208" s="110" t="s">
        <v>1087</v>
      </c>
      <c r="M208" s="161" t="s">
        <v>913</v>
      </c>
      <c r="N208" s="190" t="s">
        <v>914</v>
      </c>
      <c r="O208" s="190"/>
      <c r="P208" s="110"/>
      <c r="Q208" s="15"/>
      <c r="R208" s="15"/>
      <c r="S208" s="15"/>
      <c r="T208" s="108" t="s">
        <v>903</v>
      </c>
      <c r="U208" s="15"/>
      <c r="V208" s="132" t="s">
        <v>904</v>
      </c>
      <c r="W208" s="15"/>
      <c r="X208" s="15"/>
      <c r="Y208" s="132" t="s">
        <v>904</v>
      </c>
      <c r="Z208" s="15"/>
      <c r="AA208" s="15"/>
      <c r="AB208" s="15"/>
      <c r="AC208" s="15"/>
      <c r="AD208" s="15"/>
      <c r="AE208" s="15"/>
      <c r="AF208" s="15"/>
      <c r="AG208" s="15"/>
    </row>
    <row r="209" spans="1:33" ht="30" x14ac:dyDescent="0.25">
      <c r="A209" s="98" t="str">
        <f t="shared" si="12"/>
        <v>LLC_BI__Spread_Statement_Period__cLLC_BI__Spread_Projections_Template__c</v>
      </c>
      <c r="B209" s="99">
        <f t="shared" si="13"/>
        <v>18</v>
      </c>
      <c r="C209" s="108">
        <v>33</v>
      </c>
      <c r="D209" s="15"/>
      <c r="E209" s="138" t="s">
        <v>945</v>
      </c>
      <c r="F209" s="263" t="s">
        <v>899</v>
      </c>
      <c r="G209" s="207" t="s">
        <v>88</v>
      </c>
      <c r="H209" s="103" t="s">
        <v>87</v>
      </c>
      <c r="I209" s="283" t="s">
        <v>78</v>
      </c>
      <c r="J209" s="284" t="s">
        <v>77</v>
      </c>
      <c r="K209" s="114" t="str">
        <f t="shared" si="14"/>
        <v>LLC_BI__Spread_Statement_Period__c.LLC_BI__Spread_Projections_Template__c</v>
      </c>
      <c r="L209" s="110" t="s">
        <v>1088</v>
      </c>
      <c r="M209" s="161" t="s">
        <v>1089</v>
      </c>
      <c r="N209" s="190">
        <v>18</v>
      </c>
      <c r="O209" s="190"/>
      <c r="P209" s="110"/>
      <c r="Q209" s="15"/>
      <c r="R209" s="15"/>
      <c r="S209" s="15"/>
      <c r="T209" s="108" t="s">
        <v>903</v>
      </c>
      <c r="U209" s="15"/>
      <c r="V209" s="132" t="s">
        <v>904</v>
      </c>
      <c r="W209" s="15"/>
      <c r="X209" s="15"/>
      <c r="Y209" s="132" t="s">
        <v>904</v>
      </c>
      <c r="Z209" s="15"/>
      <c r="AA209" s="15"/>
      <c r="AB209" s="15"/>
      <c r="AC209" s="15"/>
      <c r="AD209" s="15"/>
      <c r="AE209" s="15"/>
      <c r="AF209" s="15"/>
      <c r="AG209" s="15"/>
    </row>
    <row r="210" spans="1:33" x14ac:dyDescent="0.25">
      <c r="A210" s="98" t="str">
        <f t="shared" si="12"/>
        <v>LLC_BI__Spread_Statement_Period__cName</v>
      </c>
      <c r="B210" s="99">
        <f t="shared" si="13"/>
        <v>80</v>
      </c>
      <c r="C210" s="108">
        <v>34</v>
      </c>
      <c r="D210" s="110" t="s">
        <v>905</v>
      </c>
      <c r="E210" s="138" t="s">
        <v>945</v>
      </c>
      <c r="F210" s="263" t="s">
        <v>899</v>
      </c>
      <c r="G210" s="110" t="s">
        <v>88</v>
      </c>
      <c r="H210" s="199" t="s">
        <v>87</v>
      </c>
      <c r="I210" s="104" t="s">
        <v>342</v>
      </c>
      <c r="J210" s="256" t="s">
        <v>28</v>
      </c>
      <c r="K210" s="114" t="str">
        <f t="shared" si="14"/>
        <v>LLC_BI__Spread_Statement_Period__c.Name</v>
      </c>
      <c r="L210" s="110"/>
      <c r="M210" s="161" t="s">
        <v>993</v>
      </c>
      <c r="N210" s="190">
        <v>80</v>
      </c>
      <c r="O210" s="190"/>
      <c r="P210" s="110"/>
      <c r="Q210" s="15"/>
      <c r="R210" s="15"/>
      <c r="S210" s="15"/>
      <c r="T210" s="108" t="s">
        <v>903</v>
      </c>
      <c r="U210" s="15"/>
      <c r="V210" s="132" t="s">
        <v>904</v>
      </c>
      <c r="W210" s="15"/>
      <c r="X210" s="15"/>
      <c r="Y210" s="132" t="s">
        <v>904</v>
      </c>
      <c r="Z210" s="15"/>
      <c r="AA210" s="15"/>
      <c r="AB210" s="15"/>
      <c r="AC210" s="15"/>
      <c r="AD210" s="15"/>
      <c r="AE210" s="15"/>
      <c r="AF210" s="15"/>
      <c r="AG210" s="15"/>
    </row>
    <row r="211" spans="1:33" ht="30" x14ac:dyDescent="0.25">
      <c r="A211" s="98" t="str">
        <f t="shared" si="12"/>
        <v>LLC_BI__Spread_Statement_Period__cLLC_BI__Spread_Statement_Type__c</v>
      </c>
      <c r="B211" s="99">
        <f t="shared" si="13"/>
        <v>18</v>
      </c>
      <c r="C211" s="108">
        <v>35</v>
      </c>
      <c r="D211" s="15" t="s">
        <v>944</v>
      </c>
      <c r="E211" s="138" t="s">
        <v>945</v>
      </c>
      <c r="F211" s="263" t="s">
        <v>899</v>
      </c>
      <c r="G211" s="207" t="s">
        <v>88</v>
      </c>
      <c r="H211" s="103" t="s">
        <v>87</v>
      </c>
      <c r="I211" s="283" t="s">
        <v>352</v>
      </c>
      <c r="J211" s="284" t="s">
        <v>96</v>
      </c>
      <c r="K211" s="114" t="str">
        <f t="shared" si="14"/>
        <v>LLC_BI__Spread_Statement_Period__c.LLC_BI__Spread_Statement_Type__c</v>
      </c>
      <c r="L211" s="110" t="s">
        <v>1090</v>
      </c>
      <c r="M211" s="161" t="s">
        <v>1028</v>
      </c>
      <c r="N211" s="190">
        <v>18</v>
      </c>
      <c r="O211" s="190"/>
      <c r="P211" s="110"/>
      <c r="Q211" s="15"/>
      <c r="R211" s="15"/>
      <c r="S211" s="15"/>
      <c r="T211" s="108" t="s">
        <v>903</v>
      </c>
      <c r="U211" s="15"/>
      <c r="V211" s="108" t="s">
        <v>903</v>
      </c>
      <c r="W211" s="15"/>
      <c r="X211" s="15"/>
      <c r="Y211" s="132" t="s">
        <v>904</v>
      </c>
      <c r="Z211" s="15"/>
      <c r="AA211" s="15"/>
      <c r="AB211" s="15"/>
      <c r="AC211" s="15"/>
      <c r="AD211" s="15"/>
      <c r="AE211" s="15"/>
      <c r="AF211" s="15"/>
      <c r="AG211" s="15"/>
    </row>
    <row r="212" spans="1:33" x14ac:dyDescent="0.25">
      <c r="A212" s="98" t="str">
        <f t="shared" si="12"/>
        <v>LLC_BI__Spread_Statement_Period__cLLC_BI__Statement_Date__c</v>
      </c>
      <c r="B212" s="99" t="str">
        <f t="shared" si="13"/>
        <v/>
      </c>
      <c r="C212" s="108">
        <v>36</v>
      </c>
      <c r="D212" s="15"/>
      <c r="E212" s="138" t="s">
        <v>945</v>
      </c>
      <c r="F212" s="263" t="s">
        <v>899</v>
      </c>
      <c r="G212" s="110" t="s">
        <v>88</v>
      </c>
      <c r="H212" s="199" t="s">
        <v>87</v>
      </c>
      <c r="I212" s="104" t="s">
        <v>401</v>
      </c>
      <c r="J212" s="256" t="s">
        <v>400</v>
      </c>
      <c r="K212" s="114" t="str">
        <f t="shared" si="14"/>
        <v>LLC_BI__Spread_Statement_Period__c.LLC_BI__Statement_Date__c</v>
      </c>
      <c r="L212" s="110" t="s">
        <v>1091</v>
      </c>
      <c r="M212" s="161" t="s">
        <v>27</v>
      </c>
      <c r="N212" s="190"/>
      <c r="O212" s="190"/>
      <c r="P212" s="110"/>
      <c r="Q212" s="15"/>
      <c r="R212" s="15"/>
      <c r="S212" s="15"/>
      <c r="T212" s="108" t="s">
        <v>903</v>
      </c>
      <c r="U212" s="15"/>
      <c r="V212" s="132" t="s">
        <v>904</v>
      </c>
      <c r="W212" s="15"/>
      <c r="X212" s="15"/>
      <c r="Y212" s="132" t="s">
        <v>904</v>
      </c>
      <c r="Z212" s="15"/>
      <c r="AA212" s="15"/>
      <c r="AB212" s="15"/>
      <c r="AC212" s="15"/>
      <c r="AD212" s="15"/>
      <c r="AE212" s="15"/>
      <c r="AF212" s="15"/>
      <c r="AG212" s="15"/>
    </row>
    <row r="213" spans="1:33" ht="30" x14ac:dyDescent="0.25">
      <c r="A213" s="98" t="str">
        <f t="shared" si="12"/>
        <v>LLC_BI__Spread_Statement_Period__cLLC_BI__Supplemental_Number_of_Periods__c</v>
      </c>
      <c r="B213" s="99" t="str">
        <f t="shared" si="13"/>
        <v>18, 0</v>
      </c>
      <c r="C213" s="108">
        <v>37</v>
      </c>
      <c r="D213" s="15"/>
      <c r="E213" s="138" t="s">
        <v>945</v>
      </c>
      <c r="F213" s="263" t="s">
        <v>899</v>
      </c>
      <c r="G213" s="113" t="s">
        <v>88</v>
      </c>
      <c r="H213" s="199" t="s">
        <v>87</v>
      </c>
      <c r="I213" s="104" t="s">
        <v>463</v>
      </c>
      <c r="J213" s="256" t="s">
        <v>462</v>
      </c>
      <c r="K213" s="114" t="str">
        <f t="shared" si="14"/>
        <v>LLC_BI__Spread_Statement_Period__c.LLC_BI__Supplemental_Number_of_Periods__c</v>
      </c>
      <c r="L213" s="110" t="s">
        <v>1092</v>
      </c>
      <c r="M213" s="161" t="s">
        <v>990</v>
      </c>
      <c r="N213" s="190">
        <v>18</v>
      </c>
      <c r="O213" s="190">
        <v>0</v>
      </c>
      <c r="P213" s="110"/>
      <c r="Q213" s="15"/>
      <c r="R213" s="15"/>
      <c r="S213" s="15"/>
      <c r="T213" s="108" t="s">
        <v>903</v>
      </c>
      <c r="U213" s="15"/>
      <c r="V213" s="132" t="s">
        <v>904</v>
      </c>
      <c r="W213" s="15"/>
      <c r="X213" s="15"/>
      <c r="Y213" s="132" t="s">
        <v>904</v>
      </c>
      <c r="Z213" s="15"/>
      <c r="AA213" s="15"/>
      <c r="AB213" s="15"/>
      <c r="AC213" s="15"/>
      <c r="AD213" s="15"/>
      <c r="AE213" s="15"/>
      <c r="AF213" s="15"/>
      <c r="AG213" s="15"/>
    </row>
    <row r="214" spans="1:33" x14ac:dyDescent="0.25">
      <c r="A214" s="98" t="str">
        <f t="shared" si="12"/>
        <v>LLC_BI__Spread_Statement_Period__cLLC_BI__Supplemental_Source__c</v>
      </c>
      <c r="B214" s="99" t="str">
        <f t="shared" si="13"/>
        <v>See picklist options for lengths</v>
      </c>
      <c r="C214" s="108">
        <v>38</v>
      </c>
      <c r="D214" s="15"/>
      <c r="E214" s="138" t="s">
        <v>945</v>
      </c>
      <c r="F214" s="263" t="s">
        <v>899</v>
      </c>
      <c r="G214" s="110" t="s">
        <v>88</v>
      </c>
      <c r="H214" s="199" t="s">
        <v>87</v>
      </c>
      <c r="I214" s="104" t="s">
        <v>466</v>
      </c>
      <c r="J214" s="256" t="s">
        <v>465</v>
      </c>
      <c r="K214" s="114" t="str">
        <f t="shared" si="14"/>
        <v>LLC_BI__Spread_Statement_Period__c.LLC_BI__Supplemental_Source__c</v>
      </c>
      <c r="L214" s="110" t="s">
        <v>1093</v>
      </c>
      <c r="M214" s="161" t="s">
        <v>913</v>
      </c>
      <c r="N214" s="190" t="s">
        <v>914</v>
      </c>
      <c r="O214" s="190"/>
      <c r="P214" s="110"/>
      <c r="Q214" s="15"/>
      <c r="R214" s="15"/>
      <c r="S214" s="15"/>
      <c r="T214" s="108" t="s">
        <v>903</v>
      </c>
      <c r="U214" s="15"/>
      <c r="V214" s="132" t="s">
        <v>904</v>
      </c>
      <c r="W214" s="15"/>
      <c r="X214" s="15"/>
      <c r="Y214" s="132" t="s">
        <v>904</v>
      </c>
      <c r="Z214" s="15"/>
      <c r="AA214" s="15"/>
      <c r="AB214" s="15"/>
      <c r="AC214" s="15"/>
      <c r="AD214" s="15"/>
      <c r="AE214" s="15"/>
      <c r="AF214" s="15"/>
      <c r="AG214" s="15"/>
    </row>
    <row r="215" spans="1:33" x14ac:dyDescent="0.25">
      <c r="A215" s="98" t="str">
        <f t="shared" si="12"/>
        <v>LLC_BI__Spread_Statement_Period__cLLC_BI__Supplemental_Statement_Date__c</v>
      </c>
      <c r="B215" s="99" t="str">
        <f t="shared" si="13"/>
        <v/>
      </c>
      <c r="C215" s="108">
        <v>39</v>
      </c>
      <c r="D215" s="15"/>
      <c r="E215" s="138" t="s">
        <v>945</v>
      </c>
      <c r="F215" s="263" t="s">
        <v>899</v>
      </c>
      <c r="G215" s="110" t="s">
        <v>88</v>
      </c>
      <c r="H215" s="199" t="s">
        <v>87</v>
      </c>
      <c r="I215" s="104" t="s">
        <v>469</v>
      </c>
      <c r="J215" s="256" t="s">
        <v>468</v>
      </c>
      <c r="K215" s="114" t="str">
        <f t="shared" si="14"/>
        <v>LLC_BI__Spread_Statement_Period__c.LLC_BI__Supplemental_Statement_Date__c</v>
      </c>
      <c r="L215" s="110" t="s">
        <v>1094</v>
      </c>
      <c r="M215" s="161" t="s">
        <v>27</v>
      </c>
      <c r="N215" s="190"/>
      <c r="O215" s="190"/>
      <c r="P215" s="110"/>
      <c r="Q215" s="15"/>
      <c r="R215" s="15"/>
      <c r="S215" s="15"/>
      <c r="T215" s="108" t="s">
        <v>903</v>
      </c>
      <c r="U215" s="15"/>
      <c r="V215" s="132" t="s">
        <v>904</v>
      </c>
      <c r="W215" s="15"/>
      <c r="X215" s="15"/>
      <c r="Y215" s="132" t="s">
        <v>904</v>
      </c>
      <c r="Z215" s="15"/>
      <c r="AA215" s="15"/>
      <c r="AB215" s="15"/>
      <c r="AC215" s="15"/>
      <c r="AD215" s="15"/>
      <c r="AE215" s="15"/>
      <c r="AF215" s="15"/>
      <c r="AG215" s="15"/>
    </row>
    <row r="216" spans="1:33" ht="30" x14ac:dyDescent="0.25">
      <c r="A216" s="98" t="str">
        <f t="shared" si="12"/>
        <v>LLC_BI__Spread_Statement_Period__cLLC_BI__Trailing_Interim_TTM_Period__c</v>
      </c>
      <c r="B216" s="99">
        <f t="shared" si="13"/>
        <v>18</v>
      </c>
      <c r="C216" s="108">
        <v>40</v>
      </c>
      <c r="D216" s="15"/>
      <c r="E216" s="138" t="s">
        <v>945</v>
      </c>
      <c r="F216" s="263" t="s">
        <v>899</v>
      </c>
      <c r="G216" s="207" t="s">
        <v>88</v>
      </c>
      <c r="H216" s="103" t="s">
        <v>87</v>
      </c>
      <c r="I216" s="283" t="s">
        <v>420</v>
      </c>
      <c r="J216" s="284" t="s">
        <v>419</v>
      </c>
      <c r="K216" s="114" t="str">
        <f t="shared" si="14"/>
        <v>LLC_BI__Spread_Statement_Period__c.LLC_BI__Trailing_Interim_TTM_Period__c</v>
      </c>
      <c r="L216" s="110" t="s">
        <v>1095</v>
      </c>
      <c r="M216" s="161" t="s">
        <v>938</v>
      </c>
      <c r="N216" s="190">
        <v>18</v>
      </c>
      <c r="O216" s="190"/>
      <c r="P216" s="110"/>
      <c r="Q216" s="15"/>
      <c r="R216" s="15"/>
      <c r="S216" s="15"/>
      <c r="T216" s="108" t="s">
        <v>903</v>
      </c>
      <c r="U216" s="15"/>
      <c r="V216" s="132" t="s">
        <v>904</v>
      </c>
      <c r="W216" s="15"/>
      <c r="X216" s="15"/>
      <c r="Y216" s="132" t="s">
        <v>904</v>
      </c>
      <c r="Z216" s="15"/>
      <c r="AA216" s="15"/>
      <c r="AB216" s="15"/>
      <c r="AC216" s="15"/>
      <c r="AD216" s="15"/>
      <c r="AE216" s="15"/>
      <c r="AF216" s="15"/>
      <c r="AG216" s="15"/>
    </row>
    <row r="217" spans="1:33" x14ac:dyDescent="0.25">
      <c r="A217" s="98" t="str">
        <f t="shared" si="12"/>
        <v>LLC_BI__Spread_Statement_Period__cLLC_BI__Type__c</v>
      </c>
      <c r="B217" s="99" t="str">
        <f t="shared" si="13"/>
        <v>See picklist options for lengths</v>
      </c>
      <c r="C217" s="108">
        <v>41</v>
      </c>
      <c r="D217" s="15"/>
      <c r="E217" s="138" t="s">
        <v>945</v>
      </c>
      <c r="F217" s="263" t="s">
        <v>899</v>
      </c>
      <c r="G217" s="110" t="s">
        <v>88</v>
      </c>
      <c r="H217" s="199" t="s">
        <v>87</v>
      </c>
      <c r="I217" s="104" t="s">
        <v>131</v>
      </c>
      <c r="J217" s="256" t="s">
        <v>275</v>
      </c>
      <c r="K217" s="114" t="str">
        <f t="shared" si="14"/>
        <v>LLC_BI__Spread_Statement_Period__c.LLC_BI__Type__c</v>
      </c>
      <c r="L217" s="110" t="s">
        <v>1096</v>
      </c>
      <c r="M217" s="161" t="s">
        <v>913</v>
      </c>
      <c r="N217" s="190" t="s">
        <v>914</v>
      </c>
      <c r="O217" s="190"/>
      <c r="P217" s="110"/>
      <c r="Q217" s="15"/>
      <c r="R217" s="15"/>
      <c r="S217" s="15"/>
      <c r="T217" s="108" t="s">
        <v>903</v>
      </c>
      <c r="U217" s="15"/>
      <c r="V217" s="132" t="s">
        <v>904</v>
      </c>
      <c r="W217" s="15"/>
      <c r="X217" s="15"/>
      <c r="Y217" s="132" t="s">
        <v>904</v>
      </c>
      <c r="Z217" s="15"/>
      <c r="AA217" s="15"/>
      <c r="AB217" s="15"/>
      <c r="AC217" s="15"/>
      <c r="AD217" s="15"/>
      <c r="AE217" s="15"/>
      <c r="AF217" s="15"/>
      <c r="AG217" s="15"/>
    </row>
    <row r="218" spans="1:33" x14ac:dyDescent="0.25">
      <c r="A218" s="98" t="str">
        <f t="shared" si="12"/>
        <v>LLC_BI__Spread_Statement_Period__cLLC_BI__Unmapped_Values__c</v>
      </c>
      <c r="B218" s="99">
        <f t="shared" si="13"/>
        <v>32768</v>
      </c>
      <c r="C218" s="108">
        <v>42</v>
      </c>
      <c r="D218" s="15" t="s">
        <v>944</v>
      </c>
      <c r="E218" s="138" t="s">
        <v>945</v>
      </c>
      <c r="F218" s="263" t="s">
        <v>899</v>
      </c>
      <c r="G218" s="110" t="s">
        <v>88</v>
      </c>
      <c r="H218" s="199" t="s">
        <v>87</v>
      </c>
      <c r="I218" s="104" t="s">
        <v>434</v>
      </c>
      <c r="J218" s="256" t="s">
        <v>433</v>
      </c>
      <c r="K218" s="114" t="str">
        <f t="shared" si="14"/>
        <v>LLC_BI__Spread_Statement_Period__c.LLC_BI__Unmapped_Values__c</v>
      </c>
      <c r="L218" s="110" t="s">
        <v>1097</v>
      </c>
      <c r="M218" s="161" t="s">
        <v>1005</v>
      </c>
      <c r="N218" s="190">
        <v>32768</v>
      </c>
      <c r="O218" s="190"/>
      <c r="P218" s="110"/>
      <c r="Q218" s="15"/>
      <c r="R218" s="15"/>
      <c r="S218" s="15"/>
      <c r="T218" s="108" t="s">
        <v>903</v>
      </c>
      <c r="U218" s="15"/>
      <c r="V218" s="132" t="s">
        <v>904</v>
      </c>
      <c r="W218" s="15"/>
      <c r="X218" s="15"/>
      <c r="Y218" s="132" t="s">
        <v>904</v>
      </c>
      <c r="Z218" s="15"/>
      <c r="AA218" s="15"/>
      <c r="AB218" s="15"/>
      <c r="AC218" s="15"/>
      <c r="AD218" s="15"/>
      <c r="AE218" s="15"/>
      <c r="AF218" s="15"/>
      <c r="AG218" s="15"/>
    </row>
    <row r="219" spans="1:33" x14ac:dyDescent="0.25">
      <c r="A219" s="98" t="str">
        <f t="shared" si="12"/>
        <v>LLC_BI__Spread_Statement_Period__cLLC_BI__Year__c</v>
      </c>
      <c r="B219" s="99" t="str">
        <f t="shared" si="13"/>
        <v>18, 0</v>
      </c>
      <c r="C219" s="108">
        <v>43</v>
      </c>
      <c r="D219" s="15" t="s">
        <v>944</v>
      </c>
      <c r="E219" s="138" t="s">
        <v>945</v>
      </c>
      <c r="F219" s="263" t="s">
        <v>899</v>
      </c>
      <c r="G219" s="110" t="s">
        <v>88</v>
      </c>
      <c r="H219" s="199" t="s">
        <v>87</v>
      </c>
      <c r="I219" s="104" t="s">
        <v>377</v>
      </c>
      <c r="J219" s="256" t="s">
        <v>376</v>
      </c>
      <c r="K219" s="114" t="str">
        <f t="shared" si="14"/>
        <v>LLC_BI__Spread_Statement_Period__c.LLC_BI__Year__c</v>
      </c>
      <c r="L219" s="110" t="s">
        <v>1098</v>
      </c>
      <c r="M219" s="161" t="s">
        <v>990</v>
      </c>
      <c r="N219" s="190">
        <v>18</v>
      </c>
      <c r="O219" s="190">
        <v>0</v>
      </c>
      <c r="P219" s="110"/>
      <c r="Q219" s="15"/>
      <c r="R219" s="15"/>
      <c r="S219" s="15"/>
      <c r="T219" s="108" t="s">
        <v>903</v>
      </c>
      <c r="U219" s="15"/>
      <c r="V219" s="132" t="s">
        <v>903</v>
      </c>
      <c r="W219" s="116"/>
      <c r="X219" s="116"/>
      <c r="Y219" s="132" t="s">
        <v>904</v>
      </c>
      <c r="Z219" s="15"/>
      <c r="AA219" s="15"/>
      <c r="AB219" s="15"/>
      <c r="AC219" s="15"/>
      <c r="AD219" s="15"/>
      <c r="AE219" s="15"/>
      <c r="AF219" s="15"/>
      <c r="AG219" s="15"/>
    </row>
    <row r="220" spans="1:33" x14ac:dyDescent="0.25">
      <c r="A220" s="98" t="str">
        <f t="shared" si="12"/>
        <v>LLC_BI__Spread_Statement_Period__cLLC_BI__Year_Hidden_In_Global__c</v>
      </c>
      <c r="B220" s="99" t="str">
        <f t="shared" si="13"/>
        <v>Boolean (True/False)</v>
      </c>
      <c r="C220" s="108">
        <v>44</v>
      </c>
      <c r="D220" s="15"/>
      <c r="E220" s="138" t="s">
        <v>945</v>
      </c>
      <c r="F220" s="263" t="s">
        <v>899</v>
      </c>
      <c r="G220" s="110" t="s">
        <v>88</v>
      </c>
      <c r="H220" s="199" t="s">
        <v>87</v>
      </c>
      <c r="I220" s="104" t="s">
        <v>427</v>
      </c>
      <c r="J220" s="256" t="s">
        <v>426</v>
      </c>
      <c r="K220" s="114" t="str">
        <f t="shared" si="14"/>
        <v>LLC_BI__Spread_Statement_Period__c.LLC_BI__Year_Hidden_In_Global__c</v>
      </c>
      <c r="L220" s="110" t="s">
        <v>1099</v>
      </c>
      <c r="M220" s="161" t="s">
        <v>927</v>
      </c>
      <c r="N220" s="190" t="s">
        <v>928</v>
      </c>
      <c r="O220" s="190"/>
      <c r="P220" s="110"/>
      <c r="Q220" s="15"/>
      <c r="R220" s="15"/>
      <c r="S220" s="15"/>
      <c r="T220" s="108" t="s">
        <v>903</v>
      </c>
      <c r="U220" s="109"/>
      <c r="V220" s="108" t="s">
        <v>904</v>
      </c>
      <c r="W220" s="15"/>
      <c r="X220" s="15"/>
      <c r="Y220" s="108" t="s">
        <v>904</v>
      </c>
      <c r="Z220" s="110"/>
      <c r="AA220" s="15"/>
      <c r="AB220" s="15"/>
      <c r="AC220" s="15"/>
      <c r="AD220" s="15"/>
      <c r="AE220" s="15"/>
      <c r="AF220" s="15"/>
      <c r="AG220" s="15"/>
    </row>
    <row r="221" spans="1:33" x14ac:dyDescent="0.25">
      <c r="A221" s="98" t="str">
        <f t="shared" si="12"/>
        <v>LLC_BI__Spread_Projections_Driver__cLLC_BI__Classification__c</v>
      </c>
      <c r="B221" s="99">
        <f t="shared" si="13"/>
        <v>18</v>
      </c>
      <c r="C221" s="108">
        <v>1</v>
      </c>
      <c r="D221" s="15"/>
      <c r="E221" s="136" t="s">
        <v>945</v>
      </c>
      <c r="F221" s="136" t="s">
        <v>945</v>
      </c>
      <c r="G221" s="70" t="s">
        <v>75</v>
      </c>
      <c r="H221" s="103" t="s">
        <v>74</v>
      </c>
      <c r="I221" s="117" t="s">
        <v>69</v>
      </c>
      <c r="J221" s="159" t="s">
        <v>68</v>
      </c>
      <c r="K221" s="278" t="str">
        <f t="shared" si="14"/>
        <v>LLC_BI__Spread_Projections_Driver__c.LLC_BI__Classification__c</v>
      </c>
      <c r="L221" s="110" t="s">
        <v>1100</v>
      </c>
      <c r="M221" s="134" t="s">
        <v>1101</v>
      </c>
      <c r="N221" s="190">
        <v>18</v>
      </c>
      <c r="O221" s="277"/>
      <c r="P221" s="15"/>
      <c r="Q221" s="15"/>
      <c r="R221" s="15"/>
      <c r="S221" s="109"/>
      <c r="T221" s="108" t="s">
        <v>903</v>
      </c>
      <c r="U221" s="110"/>
      <c r="V221" s="108" t="s">
        <v>904</v>
      </c>
      <c r="W221" s="15"/>
      <c r="X221" s="15"/>
      <c r="Y221" s="108" t="s">
        <v>904</v>
      </c>
      <c r="Z221" s="15"/>
      <c r="AA221" s="15"/>
      <c r="AB221" s="15"/>
      <c r="AC221" s="15"/>
      <c r="AD221" s="15"/>
      <c r="AE221" s="15"/>
      <c r="AF221" s="15"/>
      <c r="AG221" s="15"/>
    </row>
    <row r="222" spans="1:33" x14ac:dyDescent="0.25">
      <c r="A222" s="98" t="str">
        <f t="shared" si="12"/>
        <v>LLC_BI__Spread_Projections_Driver__cCreatedById</v>
      </c>
      <c r="B222" s="99">
        <f t="shared" si="13"/>
        <v>18</v>
      </c>
      <c r="C222" s="108">
        <v>2</v>
      </c>
      <c r="D222" s="110" t="s">
        <v>905</v>
      </c>
      <c r="E222" s="138" t="s">
        <v>945</v>
      </c>
      <c r="F222" s="138" t="s">
        <v>945</v>
      </c>
      <c r="G222" s="70" t="s">
        <v>75</v>
      </c>
      <c r="H222" s="103" t="s">
        <v>74</v>
      </c>
      <c r="I222" s="117" t="s">
        <v>906</v>
      </c>
      <c r="J222" s="118" t="s">
        <v>168</v>
      </c>
      <c r="K222" s="278" t="str">
        <f t="shared" si="14"/>
        <v>LLC_BI__Spread_Projections_Driver__c.CreatedById</v>
      </c>
      <c r="L222" s="110" t="s">
        <v>1102</v>
      </c>
      <c r="M222" s="135" t="s">
        <v>908</v>
      </c>
      <c r="N222" s="279">
        <v>18</v>
      </c>
      <c r="O222" s="279"/>
      <c r="P222" s="125"/>
      <c r="Q222" s="125"/>
      <c r="R222" s="125"/>
      <c r="S222" s="125"/>
      <c r="T222" s="108" t="s">
        <v>903</v>
      </c>
      <c r="U222" s="15"/>
      <c r="V222" s="108" t="s">
        <v>904</v>
      </c>
      <c r="W222" s="15"/>
      <c r="X222" s="15"/>
      <c r="Y222" s="108" t="s">
        <v>904</v>
      </c>
      <c r="Z222" s="15"/>
      <c r="AA222" s="15"/>
      <c r="AB222" s="15"/>
      <c r="AC222" s="15"/>
      <c r="AD222" s="15"/>
      <c r="AE222" s="15"/>
      <c r="AF222" s="15"/>
      <c r="AG222" s="15"/>
    </row>
    <row r="223" spans="1:33" x14ac:dyDescent="0.25">
      <c r="A223" s="98" t="str">
        <f t="shared" si="12"/>
        <v>LLC_BI__Spread_Projections_Driver__cCreatedDate</v>
      </c>
      <c r="B223" s="99" t="str">
        <f t="shared" si="13"/>
        <v/>
      </c>
      <c r="C223" s="108">
        <v>3</v>
      </c>
      <c r="D223" s="110" t="s">
        <v>905</v>
      </c>
      <c r="E223" s="138" t="s">
        <v>945</v>
      </c>
      <c r="F223" s="138" t="s">
        <v>945</v>
      </c>
      <c r="G223" s="70" t="s">
        <v>75</v>
      </c>
      <c r="H223" s="103" t="s">
        <v>74</v>
      </c>
      <c r="I223" s="62" t="s">
        <v>165</v>
      </c>
      <c r="J223" s="109" t="s">
        <v>164</v>
      </c>
      <c r="K223" s="15" t="str">
        <f t="shared" si="14"/>
        <v>LLC_BI__Spread_Projections_Driver__c.CreatedDate</v>
      </c>
      <c r="L223" s="110" t="s">
        <v>909</v>
      </c>
      <c r="M223" s="125" t="s">
        <v>910</v>
      </c>
      <c r="N223" s="279"/>
      <c r="O223" s="279"/>
      <c r="P223" s="262"/>
      <c r="Q223" s="262" t="s">
        <v>903</v>
      </c>
      <c r="R223" s="262" t="s">
        <v>903</v>
      </c>
      <c r="S223" s="262" t="s">
        <v>903</v>
      </c>
      <c r="T223" s="108" t="s">
        <v>903</v>
      </c>
      <c r="U223" s="15"/>
      <c r="V223" s="108" t="s">
        <v>904</v>
      </c>
      <c r="W223" s="15"/>
      <c r="X223" s="15"/>
      <c r="Y223" s="108" t="s">
        <v>904</v>
      </c>
      <c r="Z223" s="15"/>
      <c r="AA223" s="15"/>
      <c r="AB223" s="15"/>
      <c r="AC223" s="15"/>
      <c r="AD223" s="15"/>
      <c r="AE223" s="15"/>
      <c r="AF223" s="15"/>
      <c r="AG223" s="15"/>
    </row>
    <row r="224" spans="1:33" x14ac:dyDescent="0.25">
      <c r="A224" s="98" t="str">
        <f t="shared" si="12"/>
        <v>LLC_BI__Spread_Projections_Driver__cCurrencyIsoCode</v>
      </c>
      <c r="B224" s="99" t="str">
        <f t="shared" si="13"/>
        <v>See picklist options for lengths</v>
      </c>
      <c r="C224" s="108">
        <v>4</v>
      </c>
      <c r="D224" s="15"/>
      <c r="E224" s="138" t="s">
        <v>945</v>
      </c>
      <c r="F224" s="263" t="s">
        <v>899</v>
      </c>
      <c r="G224" s="70" t="s">
        <v>75</v>
      </c>
      <c r="H224" s="103" t="s">
        <v>74</v>
      </c>
      <c r="I224" s="117" t="s">
        <v>911</v>
      </c>
      <c r="J224" s="134" t="s">
        <v>160</v>
      </c>
      <c r="K224" s="278" t="str">
        <f t="shared" si="14"/>
        <v>LLC_BI__Spread_Projections_Driver__c.CurrencyIsoCode</v>
      </c>
      <c r="L224" s="15" t="s">
        <v>912</v>
      </c>
      <c r="M224" s="135" t="s">
        <v>913</v>
      </c>
      <c r="N224" s="190" t="s">
        <v>914</v>
      </c>
      <c r="O224" s="190"/>
      <c r="P224" s="15"/>
      <c r="Q224" s="15"/>
      <c r="R224" s="15"/>
      <c r="S224" s="15"/>
      <c r="T224" s="108" t="s">
        <v>903</v>
      </c>
      <c r="U224" s="15"/>
      <c r="V224" s="108" t="s">
        <v>904</v>
      </c>
      <c r="W224" s="15"/>
      <c r="X224" s="15"/>
      <c r="Y224" s="108" t="s">
        <v>904</v>
      </c>
      <c r="Z224" s="15"/>
      <c r="AA224" s="15"/>
      <c r="AB224" s="15"/>
      <c r="AC224" s="15"/>
      <c r="AD224" s="15"/>
      <c r="AE224" s="15"/>
      <c r="AF224" s="15"/>
      <c r="AG224" s="15"/>
    </row>
    <row r="225" spans="1:33" x14ac:dyDescent="0.25">
      <c r="A225" s="98" t="str">
        <f t="shared" si="12"/>
        <v>LLC_BI__Spread_Projections_Driver__cId</v>
      </c>
      <c r="B225" s="99">
        <f t="shared" si="13"/>
        <v>18</v>
      </c>
      <c r="C225" s="108">
        <v>5</v>
      </c>
      <c r="D225" s="110" t="s">
        <v>905</v>
      </c>
      <c r="E225" s="138" t="s">
        <v>945</v>
      </c>
      <c r="F225" s="138" t="s">
        <v>945</v>
      </c>
      <c r="G225" s="70" t="s">
        <v>75</v>
      </c>
      <c r="H225" s="103" t="s">
        <v>74</v>
      </c>
      <c r="I225" s="124" t="s">
        <v>143</v>
      </c>
      <c r="J225" s="304" t="s">
        <v>143</v>
      </c>
      <c r="K225" s="278" t="str">
        <f t="shared" si="14"/>
        <v>LLC_BI__Spread_Projections_Driver__c.Id</v>
      </c>
      <c r="L225" s="127" t="s">
        <v>143</v>
      </c>
      <c r="M225" s="249" t="s">
        <v>143</v>
      </c>
      <c r="N225" s="221">
        <v>18</v>
      </c>
      <c r="O225" s="221"/>
      <c r="P225" s="206" t="s">
        <v>904</v>
      </c>
      <c r="Q225" s="206" t="s">
        <v>904</v>
      </c>
      <c r="R225" s="206" t="s">
        <v>915</v>
      </c>
      <c r="S225" s="206" t="s">
        <v>904</v>
      </c>
      <c r="T225" s="108" t="s">
        <v>903</v>
      </c>
      <c r="U225" s="15"/>
      <c r="V225" s="108" t="s">
        <v>904</v>
      </c>
      <c r="W225" s="15"/>
      <c r="X225" s="15"/>
      <c r="Y225" s="108" t="s">
        <v>904</v>
      </c>
      <c r="Z225" s="15"/>
      <c r="AA225" s="15"/>
      <c r="AB225" s="15"/>
      <c r="AC225" s="15"/>
      <c r="AD225" s="15"/>
      <c r="AE225" s="15"/>
      <c r="AF225" s="15"/>
      <c r="AG225" s="15"/>
    </row>
    <row r="226" spans="1:33" x14ac:dyDescent="0.25">
      <c r="A226" s="98" t="str">
        <f t="shared" si="12"/>
        <v>LLC_BI__Spread_Projections_Driver__cLastModifiedById</v>
      </c>
      <c r="B226" s="99">
        <f t="shared" si="13"/>
        <v>18</v>
      </c>
      <c r="C226" s="108">
        <v>6</v>
      </c>
      <c r="D226" s="15" t="s">
        <v>905</v>
      </c>
      <c r="E226" s="138" t="s">
        <v>945</v>
      </c>
      <c r="F226" s="263" t="s">
        <v>899</v>
      </c>
      <c r="G226" s="70" t="s">
        <v>75</v>
      </c>
      <c r="H226" s="103" t="s">
        <v>74</v>
      </c>
      <c r="I226" s="104" t="s">
        <v>916</v>
      </c>
      <c r="J226" s="159" t="s">
        <v>175</v>
      </c>
      <c r="K226" s="278" t="str">
        <f t="shared" si="14"/>
        <v>LLC_BI__Spread_Projections_Driver__c.LastModifiedById</v>
      </c>
      <c r="L226" s="15" t="s">
        <v>917</v>
      </c>
      <c r="M226" s="247" t="s">
        <v>908</v>
      </c>
      <c r="N226" s="190">
        <v>18</v>
      </c>
      <c r="O226" s="190"/>
      <c r="P226" s="15"/>
      <c r="Q226" s="15"/>
      <c r="R226" s="15"/>
      <c r="S226" s="15"/>
      <c r="T226" s="108" t="s">
        <v>903</v>
      </c>
      <c r="U226" s="15"/>
      <c r="V226" s="108" t="s">
        <v>904</v>
      </c>
      <c r="W226" s="15"/>
      <c r="X226" s="15"/>
      <c r="Y226" s="108" t="s">
        <v>904</v>
      </c>
      <c r="Z226" s="15"/>
      <c r="AA226" s="15"/>
      <c r="AB226" s="15"/>
      <c r="AC226" s="15"/>
      <c r="AD226" s="15"/>
      <c r="AE226" s="15"/>
      <c r="AF226" s="15"/>
      <c r="AG226" s="15"/>
    </row>
    <row r="227" spans="1:33" x14ac:dyDescent="0.25">
      <c r="A227" s="98" t="str">
        <f t="shared" si="12"/>
        <v>LLC_BI__Spread_Projections_Driver__cLastModifiedDate</v>
      </c>
      <c r="B227" s="99" t="str">
        <f t="shared" si="13"/>
        <v/>
      </c>
      <c r="C227" s="108">
        <v>7</v>
      </c>
      <c r="D227" s="110" t="s">
        <v>905</v>
      </c>
      <c r="E227" s="138" t="s">
        <v>945</v>
      </c>
      <c r="F227" s="138" t="s">
        <v>945</v>
      </c>
      <c r="G227" s="70" t="s">
        <v>75</v>
      </c>
      <c r="H227" s="103" t="s">
        <v>74</v>
      </c>
      <c r="I227" s="124" t="s">
        <v>173</v>
      </c>
      <c r="J227" s="121" t="s">
        <v>172</v>
      </c>
      <c r="K227" s="15" t="str">
        <f t="shared" si="14"/>
        <v>LLC_BI__Spread_Projections_Driver__c.LastModifiedDate</v>
      </c>
      <c r="L227" s="15" t="s">
        <v>918</v>
      </c>
      <c r="M227" s="125" t="s">
        <v>910</v>
      </c>
      <c r="N227" s="190"/>
      <c r="O227" s="190"/>
      <c r="P227" s="206"/>
      <c r="Q227" s="206" t="s">
        <v>903</v>
      </c>
      <c r="R227" s="206" t="s">
        <v>903</v>
      </c>
      <c r="S227" s="206" t="s">
        <v>903</v>
      </c>
      <c r="T227" s="108" t="s">
        <v>903</v>
      </c>
      <c r="U227" s="15"/>
      <c r="V227" s="108" t="s">
        <v>904</v>
      </c>
      <c r="W227" s="15"/>
      <c r="X227" s="15"/>
      <c r="Y227" s="108" t="s">
        <v>904</v>
      </c>
      <c r="Z227" s="15"/>
      <c r="AA227" s="15"/>
      <c r="AB227" s="15"/>
      <c r="AC227" s="15"/>
      <c r="AD227" s="15"/>
      <c r="AE227" s="15"/>
      <c r="AF227" s="15"/>
      <c r="AG227" s="15"/>
    </row>
    <row r="228" spans="1:33" ht="45" x14ac:dyDescent="0.25">
      <c r="A228" s="98" t="str">
        <f t="shared" si="12"/>
        <v>LLC_BI__Spread_Projections_Driver__cLLC_BI__lookupKey__c</v>
      </c>
      <c r="B228" s="99">
        <f t="shared" si="13"/>
        <v>255</v>
      </c>
      <c r="C228" s="108">
        <v>8</v>
      </c>
      <c r="D228" s="15"/>
      <c r="E228" s="138" t="s">
        <v>945</v>
      </c>
      <c r="F228" s="263" t="s">
        <v>899</v>
      </c>
      <c r="G228" s="70" t="s">
        <v>75</v>
      </c>
      <c r="H228" s="103" t="s">
        <v>74</v>
      </c>
      <c r="I228" s="283" t="s">
        <v>193</v>
      </c>
      <c r="J228" s="271" t="s">
        <v>192</v>
      </c>
      <c r="K228" s="278" t="str">
        <f t="shared" si="14"/>
        <v>LLC_BI__Spread_Projections_Driver__c.LLC_BI__lookupKey__c</v>
      </c>
      <c r="L228" s="70" t="s">
        <v>1103</v>
      </c>
      <c r="M228" s="305" t="s">
        <v>931</v>
      </c>
      <c r="N228" s="190">
        <v>255</v>
      </c>
      <c r="O228" s="190"/>
      <c r="P228" s="15"/>
      <c r="Q228" s="15"/>
      <c r="R228" s="15"/>
      <c r="S228" s="15"/>
      <c r="T228" s="108" t="s">
        <v>903</v>
      </c>
      <c r="U228" s="15"/>
      <c r="V228" s="108" t="s">
        <v>903</v>
      </c>
      <c r="W228" s="15"/>
      <c r="X228" s="15"/>
      <c r="Y228" s="108" t="s">
        <v>904</v>
      </c>
      <c r="Z228" s="15"/>
      <c r="AA228" s="15"/>
      <c r="AB228" s="15"/>
      <c r="AC228" s="15"/>
      <c r="AD228" s="15"/>
      <c r="AE228" s="15"/>
      <c r="AF228" s="15"/>
      <c r="AG228" s="15"/>
    </row>
    <row r="229" spans="1:33" x14ac:dyDescent="0.25">
      <c r="A229" s="98" t="str">
        <f t="shared" si="12"/>
        <v>LLC_BI__Spread_Projections_Driver__cOwnerId</v>
      </c>
      <c r="B229" s="99">
        <f t="shared" si="13"/>
        <v>18</v>
      </c>
      <c r="C229" s="108">
        <v>9</v>
      </c>
      <c r="D229" s="15"/>
      <c r="E229" s="138" t="s">
        <v>945</v>
      </c>
      <c r="F229" s="263" t="s">
        <v>899</v>
      </c>
      <c r="G229" s="70" t="s">
        <v>75</v>
      </c>
      <c r="H229" s="103" t="s">
        <v>74</v>
      </c>
      <c r="I229" s="104" t="s">
        <v>934</v>
      </c>
      <c r="J229" s="159" t="s">
        <v>148</v>
      </c>
      <c r="K229" s="278" t="str">
        <f t="shared" si="14"/>
        <v>LLC_BI__Spread_Projections_Driver__c.OwnerId</v>
      </c>
      <c r="L229" s="15" t="s">
        <v>961</v>
      </c>
      <c r="M229" s="247" t="s">
        <v>936</v>
      </c>
      <c r="N229" s="285">
        <v>18</v>
      </c>
      <c r="O229" s="285"/>
      <c r="P229" s="15"/>
      <c r="Q229" s="15"/>
      <c r="R229" s="15"/>
      <c r="S229" s="15"/>
      <c r="T229" s="108" t="s">
        <v>903</v>
      </c>
      <c r="U229" s="15"/>
      <c r="V229" s="108" t="s">
        <v>904</v>
      </c>
      <c r="W229" s="15"/>
      <c r="X229" s="15"/>
      <c r="Y229" s="108" t="s">
        <v>904</v>
      </c>
      <c r="Z229" s="15"/>
      <c r="AA229" s="15"/>
      <c r="AB229" s="15"/>
      <c r="AC229" s="15"/>
      <c r="AD229" s="15"/>
      <c r="AE229" s="15"/>
      <c r="AF229" s="15"/>
      <c r="AG229" s="15"/>
    </row>
    <row r="230" spans="1:33" x14ac:dyDescent="0.25">
      <c r="A230" s="98" t="str">
        <f t="shared" si="12"/>
        <v>LLC_BI__Spread_Projections_Driver__cName</v>
      </c>
      <c r="B230" s="99">
        <f t="shared" si="13"/>
        <v>80</v>
      </c>
      <c r="C230" s="108">
        <v>10</v>
      </c>
      <c r="D230" s="110" t="s">
        <v>905</v>
      </c>
      <c r="E230" s="138" t="s">
        <v>945</v>
      </c>
      <c r="F230" s="263" t="s">
        <v>899</v>
      </c>
      <c r="G230" s="70" t="s">
        <v>75</v>
      </c>
      <c r="H230" s="103" t="s">
        <v>74</v>
      </c>
      <c r="I230" s="104" t="s">
        <v>75</v>
      </c>
      <c r="J230" s="159" t="s">
        <v>28</v>
      </c>
      <c r="K230" s="278" t="str">
        <f t="shared" si="14"/>
        <v>LLC_BI__Spread_Projections_Driver__c.Name</v>
      </c>
      <c r="L230" s="15"/>
      <c r="M230" s="247" t="s">
        <v>993</v>
      </c>
      <c r="N230" s="190">
        <v>80</v>
      </c>
      <c r="O230" s="190"/>
      <c r="P230" s="15"/>
      <c r="Q230" s="15"/>
      <c r="R230" s="15"/>
      <c r="S230" s="15"/>
      <c r="T230" s="108" t="s">
        <v>903</v>
      </c>
      <c r="U230" s="15"/>
      <c r="V230" s="108" t="s">
        <v>904</v>
      </c>
      <c r="W230" s="15"/>
      <c r="X230" s="15"/>
      <c r="Y230" s="108" t="s">
        <v>904</v>
      </c>
      <c r="Z230" s="15"/>
      <c r="AA230" s="15"/>
      <c r="AB230" s="15"/>
      <c r="AC230" s="15"/>
      <c r="AD230" s="15"/>
      <c r="AE230" s="15"/>
      <c r="AF230" s="15"/>
      <c r="AG230" s="15"/>
    </row>
    <row r="231" spans="1:33" ht="30" x14ac:dyDescent="0.25">
      <c r="A231" s="98" t="str">
        <f t="shared" si="12"/>
        <v>LLC_BI__Spread_Projections_Driver__cLLC_BI__Spread_Projections_Template__c</v>
      </c>
      <c r="B231" s="99">
        <f t="shared" si="13"/>
        <v>18</v>
      </c>
      <c r="C231" s="108">
        <v>11</v>
      </c>
      <c r="D231" s="15"/>
      <c r="E231" s="138" t="s">
        <v>945</v>
      </c>
      <c r="F231" s="263" t="s">
        <v>899</v>
      </c>
      <c r="G231" s="70" t="s">
        <v>75</v>
      </c>
      <c r="H231" s="103" t="s">
        <v>74</v>
      </c>
      <c r="I231" s="283" t="s">
        <v>78</v>
      </c>
      <c r="J231" s="271" t="s">
        <v>77</v>
      </c>
      <c r="K231" s="278" t="str">
        <f t="shared" si="14"/>
        <v>LLC_BI__Spread_Projections_Driver__c.LLC_BI__Spread_Projections_Template__c</v>
      </c>
      <c r="L231" s="15" t="s">
        <v>1104</v>
      </c>
      <c r="M231" s="247" t="s">
        <v>1089</v>
      </c>
      <c r="N231" s="190">
        <v>18</v>
      </c>
      <c r="O231" s="190"/>
      <c r="P231" s="15"/>
      <c r="Q231" s="15"/>
      <c r="R231" s="15"/>
      <c r="S231" s="15"/>
      <c r="T231" s="108" t="s">
        <v>903</v>
      </c>
      <c r="U231" s="15"/>
      <c r="V231" s="108" t="s">
        <v>904</v>
      </c>
      <c r="W231" s="15"/>
      <c r="X231" s="15"/>
      <c r="Y231" s="108" t="s">
        <v>904</v>
      </c>
      <c r="Z231" s="15"/>
      <c r="AA231" s="15"/>
      <c r="AB231" s="15"/>
      <c r="AC231" s="15"/>
      <c r="AD231" s="15"/>
      <c r="AE231" s="15"/>
      <c r="AF231" s="15"/>
      <c r="AG231" s="15"/>
    </row>
    <row r="232" spans="1:33" ht="30" x14ac:dyDescent="0.25">
      <c r="A232" s="98" t="str">
        <f t="shared" si="12"/>
        <v>LLC_BI__Spread_Projections_Driver__cLLC_BI__Spread_Statement_Record__c</v>
      </c>
      <c r="B232" s="99">
        <f t="shared" si="13"/>
        <v>18</v>
      </c>
      <c r="C232" s="108">
        <v>12</v>
      </c>
      <c r="D232" s="15"/>
      <c r="E232" s="138" t="s">
        <v>945</v>
      </c>
      <c r="F232" s="263" t="s">
        <v>899</v>
      </c>
      <c r="G232" s="70" t="s">
        <v>75</v>
      </c>
      <c r="H232" s="103" t="s">
        <v>74</v>
      </c>
      <c r="I232" s="283" t="s">
        <v>91</v>
      </c>
      <c r="J232" s="271" t="s">
        <v>90</v>
      </c>
      <c r="K232" s="278" t="str">
        <f t="shared" si="14"/>
        <v>LLC_BI__Spread_Projections_Driver__c.LLC_BI__Spread_Statement_Record__c</v>
      </c>
      <c r="L232" s="15" t="s">
        <v>1105</v>
      </c>
      <c r="M232" s="247" t="s">
        <v>971</v>
      </c>
      <c r="N232" s="190">
        <v>18</v>
      </c>
      <c r="O232" s="190"/>
      <c r="P232" s="15"/>
      <c r="Q232" s="15"/>
      <c r="R232" s="15"/>
      <c r="S232" s="15"/>
      <c r="T232" s="108" t="s">
        <v>903</v>
      </c>
      <c r="U232" s="15"/>
      <c r="V232" s="108" t="s">
        <v>904</v>
      </c>
      <c r="W232" s="15"/>
      <c r="X232" s="15"/>
      <c r="Y232" s="108" t="s">
        <v>904</v>
      </c>
      <c r="Z232" s="15"/>
      <c r="AA232" s="15"/>
      <c r="AB232" s="15"/>
      <c r="AC232" s="15"/>
      <c r="AD232" s="15"/>
      <c r="AE232" s="15"/>
      <c r="AF232" s="15"/>
      <c r="AG232" s="15"/>
    </row>
    <row r="233" spans="1:33" ht="30" x14ac:dyDescent="0.25">
      <c r="A233" s="98" t="str">
        <f t="shared" si="12"/>
        <v>LLC_BI__Spread_Projections_Driver__cLLC_BI__Spread_Statement_Record_Value__c</v>
      </c>
      <c r="B233" s="99">
        <f t="shared" si="13"/>
        <v>18</v>
      </c>
      <c r="C233" s="108">
        <v>13</v>
      </c>
      <c r="D233" s="116"/>
      <c r="E233" s="138" t="s">
        <v>945</v>
      </c>
      <c r="F233" s="263" t="s">
        <v>899</v>
      </c>
      <c r="G233" s="306" t="s">
        <v>75</v>
      </c>
      <c r="H233" s="251" t="s">
        <v>74</v>
      </c>
      <c r="I233" s="307" t="s">
        <v>94</v>
      </c>
      <c r="J233" s="308" t="s">
        <v>93</v>
      </c>
      <c r="K233" s="309" t="str">
        <f t="shared" si="14"/>
        <v>LLC_BI__Spread_Projections_Driver__c.LLC_BI__Spread_Statement_Record_Value__c</v>
      </c>
      <c r="L233" s="116" t="s">
        <v>1106</v>
      </c>
      <c r="M233" s="250" t="s">
        <v>1107</v>
      </c>
      <c r="N233" s="285">
        <v>18</v>
      </c>
      <c r="O233" s="285"/>
      <c r="P233" s="116"/>
      <c r="Q233" s="116"/>
      <c r="R233" s="116"/>
      <c r="S233" s="116"/>
      <c r="T233" s="108" t="s">
        <v>903</v>
      </c>
      <c r="U233" s="116"/>
      <c r="V233" s="108" t="s">
        <v>904</v>
      </c>
      <c r="W233" s="116"/>
      <c r="X233" s="116"/>
      <c r="Y233" s="108" t="s">
        <v>904</v>
      </c>
      <c r="Z233" s="116"/>
      <c r="AA233" s="116"/>
      <c r="AB233" s="116"/>
      <c r="AC233" s="116"/>
      <c r="AD233" s="116"/>
      <c r="AE233" s="116"/>
      <c r="AF233" s="116"/>
      <c r="AG233" s="116"/>
    </row>
    <row r="234" spans="1:33" x14ac:dyDescent="0.25">
      <c r="A234" s="98" t="str">
        <f t="shared" si="12"/>
        <v>LLC_BI__Spread_Projections_Driver__cLLC_BI__Type__c</v>
      </c>
      <c r="B234" s="99" t="str">
        <f t="shared" si="13"/>
        <v>See picklist options for lengths</v>
      </c>
      <c r="C234" s="108">
        <v>14</v>
      </c>
      <c r="D234" s="15"/>
      <c r="E234" s="138" t="s">
        <v>945</v>
      </c>
      <c r="F234" s="263" t="s">
        <v>899</v>
      </c>
      <c r="G234" s="70" t="s">
        <v>75</v>
      </c>
      <c r="H234" s="165" t="s">
        <v>74</v>
      </c>
      <c r="I234" s="117" t="s">
        <v>131</v>
      </c>
      <c r="J234" s="135" t="s">
        <v>275</v>
      </c>
      <c r="K234" s="278" t="str">
        <f t="shared" si="14"/>
        <v>LLC_BI__Spread_Projections_Driver__c.LLC_BI__Type__c</v>
      </c>
      <c r="L234" s="15" t="s">
        <v>1108</v>
      </c>
      <c r="M234" s="135" t="s">
        <v>913</v>
      </c>
      <c r="N234" s="190" t="s">
        <v>914</v>
      </c>
      <c r="O234" s="190"/>
      <c r="P234" s="15"/>
      <c r="Q234" s="15"/>
      <c r="R234" s="15"/>
      <c r="S234" s="15"/>
      <c r="T234" s="108" t="s">
        <v>903</v>
      </c>
      <c r="U234" s="15"/>
      <c r="V234" s="108" t="s">
        <v>904</v>
      </c>
      <c r="W234" s="15"/>
      <c r="X234" s="15"/>
      <c r="Y234" s="108" t="s">
        <v>904</v>
      </c>
      <c r="Z234" s="15"/>
      <c r="AA234" s="15"/>
      <c r="AB234" s="15"/>
      <c r="AC234" s="15"/>
      <c r="AD234" s="15"/>
      <c r="AE234" s="15"/>
      <c r="AF234" s="15"/>
      <c r="AG234" s="15"/>
    </row>
    <row r="235" spans="1:33" x14ac:dyDescent="0.25">
      <c r="A235" s="98" t="str">
        <f t="shared" si="12"/>
        <v>LLC_BI__Spread_Projections_Driver__cLLC_BI__Value__c</v>
      </c>
      <c r="B235" s="99">
        <f t="shared" si="13"/>
        <v>255</v>
      </c>
      <c r="C235" s="108">
        <v>15</v>
      </c>
      <c r="D235" s="15"/>
      <c r="E235" s="138" t="s">
        <v>945</v>
      </c>
      <c r="F235" s="263" t="s">
        <v>899</v>
      </c>
      <c r="G235" s="70" t="s">
        <v>75</v>
      </c>
      <c r="H235" s="165" t="s">
        <v>74</v>
      </c>
      <c r="I235" s="117" t="s">
        <v>278</v>
      </c>
      <c r="J235" s="135" t="s">
        <v>277</v>
      </c>
      <c r="K235" s="278" t="str">
        <f t="shared" si="14"/>
        <v>LLC_BI__Spread_Projections_Driver__c.LLC_BI__Value__c</v>
      </c>
      <c r="L235" s="15" t="s">
        <v>1109</v>
      </c>
      <c r="M235" s="135" t="s">
        <v>925</v>
      </c>
      <c r="N235" s="190">
        <v>255</v>
      </c>
      <c r="O235" s="190"/>
      <c r="P235" s="15"/>
      <c r="Q235" s="15"/>
      <c r="R235" s="15"/>
      <c r="S235" s="15"/>
      <c r="T235" s="108" t="s">
        <v>903</v>
      </c>
      <c r="U235" s="15"/>
      <c r="V235" s="108" t="s">
        <v>904</v>
      </c>
      <c r="W235" s="15"/>
      <c r="X235" s="15"/>
      <c r="Y235" s="108" t="s">
        <v>904</v>
      </c>
      <c r="Z235" s="15"/>
      <c r="AA235" s="15"/>
      <c r="AB235" s="15"/>
      <c r="AC235" s="15"/>
      <c r="AD235" s="15"/>
      <c r="AE235" s="15"/>
      <c r="AF235" s="15"/>
      <c r="AG235" s="15"/>
    </row>
    <row r="236" spans="1:33" x14ac:dyDescent="0.25">
      <c r="A236" s="98" t="str">
        <f t="shared" si="12"/>
        <v>LLC_BI__Spread_Projections_Template__cCreatedById</v>
      </c>
      <c r="B236" s="99">
        <f t="shared" si="13"/>
        <v>18</v>
      </c>
      <c r="C236" s="310">
        <v>1</v>
      </c>
      <c r="D236" s="110" t="s">
        <v>905</v>
      </c>
      <c r="E236" s="311" t="s">
        <v>945</v>
      </c>
      <c r="F236" s="287" t="s">
        <v>899</v>
      </c>
      <c r="G236" s="15" t="s">
        <v>78</v>
      </c>
      <c r="H236" s="15" t="s">
        <v>77</v>
      </c>
      <c r="I236" s="62" t="s">
        <v>906</v>
      </c>
      <c r="J236" s="109" t="s">
        <v>168</v>
      </c>
      <c r="K236" s="312" t="str">
        <f t="shared" si="14"/>
        <v>LLC_BI__Spread_Projections_Template__c.CreatedById</v>
      </c>
      <c r="L236" s="110" t="s">
        <v>1102</v>
      </c>
      <c r="M236" s="15" t="s">
        <v>908</v>
      </c>
      <c r="N236" s="190">
        <v>18</v>
      </c>
      <c r="O236" s="190"/>
      <c r="P236" s="15"/>
      <c r="Q236" s="15"/>
      <c r="R236" s="15"/>
      <c r="S236" s="15"/>
      <c r="T236" s="108" t="s">
        <v>903</v>
      </c>
      <c r="U236" s="15"/>
      <c r="V236" s="108" t="s">
        <v>904</v>
      </c>
      <c r="W236" s="15"/>
      <c r="X236" s="15"/>
      <c r="Y236" s="108" t="s">
        <v>904</v>
      </c>
      <c r="Z236" s="15"/>
      <c r="AA236" s="15"/>
      <c r="AB236" s="15"/>
      <c r="AC236" s="15"/>
      <c r="AD236" s="15"/>
      <c r="AE236" s="15"/>
      <c r="AF236" s="15"/>
      <c r="AG236" s="15"/>
    </row>
    <row r="237" spans="1:33" x14ac:dyDescent="0.25">
      <c r="A237" s="98" t="str">
        <f t="shared" si="12"/>
        <v>LLC_BI__Spread_Projections_Template__cCreatedDate</v>
      </c>
      <c r="B237" s="99" t="str">
        <f t="shared" si="13"/>
        <v/>
      </c>
      <c r="C237" s="310">
        <v>2</v>
      </c>
      <c r="D237" s="110" t="s">
        <v>905</v>
      </c>
      <c r="E237" s="313" t="s">
        <v>945</v>
      </c>
      <c r="F237" s="263" t="s">
        <v>899</v>
      </c>
      <c r="G237" s="15" t="s">
        <v>78</v>
      </c>
      <c r="H237" s="15" t="s">
        <v>77</v>
      </c>
      <c r="I237" s="62" t="s">
        <v>165</v>
      </c>
      <c r="J237" s="109" t="s">
        <v>164</v>
      </c>
      <c r="K237" s="312" t="str">
        <f t="shared" si="14"/>
        <v>LLC_BI__Spread_Projections_Template__c.CreatedDate</v>
      </c>
      <c r="L237" s="110" t="s">
        <v>909</v>
      </c>
      <c r="M237" s="15" t="s">
        <v>910</v>
      </c>
      <c r="N237" s="190"/>
      <c r="O237" s="190"/>
      <c r="P237" s="15"/>
      <c r="Q237" s="15"/>
      <c r="R237" s="15"/>
      <c r="S237" s="15"/>
      <c r="T237" s="108" t="s">
        <v>903</v>
      </c>
      <c r="U237" s="15"/>
      <c r="V237" s="108" t="s">
        <v>904</v>
      </c>
      <c r="W237" s="15"/>
      <c r="X237" s="15"/>
      <c r="Y237" s="108" t="s">
        <v>904</v>
      </c>
      <c r="Z237" s="15"/>
      <c r="AA237" s="15"/>
      <c r="AB237" s="15"/>
      <c r="AC237" s="15"/>
      <c r="AD237" s="15"/>
      <c r="AE237" s="15"/>
      <c r="AF237" s="15"/>
      <c r="AG237" s="15"/>
    </row>
    <row r="238" spans="1:33" x14ac:dyDescent="0.25">
      <c r="A238" s="98" t="str">
        <f t="shared" si="12"/>
        <v>LLC_BI__Spread_Projections_Template__cCurrencyIsoCode</v>
      </c>
      <c r="B238" s="99" t="str">
        <f t="shared" si="13"/>
        <v>See picklist options for lengths</v>
      </c>
      <c r="C238" s="310">
        <v>3</v>
      </c>
      <c r="D238" s="15"/>
      <c r="E238" s="313" t="s">
        <v>945</v>
      </c>
      <c r="F238" s="263" t="s">
        <v>899</v>
      </c>
      <c r="G238" s="15" t="s">
        <v>78</v>
      </c>
      <c r="H238" s="15" t="s">
        <v>77</v>
      </c>
      <c r="I238" s="62" t="s">
        <v>911</v>
      </c>
      <c r="J238" s="109" t="s">
        <v>160</v>
      </c>
      <c r="K238" s="312" t="str">
        <f t="shared" si="14"/>
        <v>LLC_BI__Spread_Projections_Template__c.CurrencyIsoCode</v>
      </c>
      <c r="L238" s="110" t="s">
        <v>912</v>
      </c>
      <c r="M238" s="15" t="s">
        <v>1110</v>
      </c>
      <c r="N238" s="190" t="s">
        <v>914</v>
      </c>
      <c r="O238" s="190"/>
      <c r="P238" s="15"/>
      <c r="Q238" s="15"/>
      <c r="R238" s="15"/>
      <c r="S238" s="15"/>
      <c r="T238" s="108" t="s">
        <v>903</v>
      </c>
      <c r="U238" s="15"/>
      <c r="V238" s="108" t="s">
        <v>904</v>
      </c>
      <c r="W238" s="15"/>
      <c r="X238" s="15"/>
      <c r="Y238" s="108" t="s">
        <v>904</v>
      </c>
      <c r="Z238" s="15"/>
      <c r="AA238" s="15"/>
      <c r="AB238" s="15"/>
      <c r="AC238" s="15"/>
      <c r="AD238" s="15"/>
      <c r="AE238" s="15"/>
      <c r="AF238" s="15"/>
      <c r="AG238" s="15"/>
    </row>
    <row r="239" spans="1:33" x14ac:dyDescent="0.25">
      <c r="A239" s="98" t="str">
        <f t="shared" si="12"/>
        <v>LLC_BI__Spread_Projections_Template__cLLC_BI__Description__c</v>
      </c>
      <c r="B239" s="99">
        <f t="shared" si="13"/>
        <v>255</v>
      </c>
      <c r="C239" s="310">
        <v>4</v>
      </c>
      <c r="D239" s="110" t="s">
        <v>905</v>
      </c>
      <c r="E239" s="313" t="s">
        <v>945</v>
      </c>
      <c r="F239" s="263" t="s">
        <v>899</v>
      </c>
      <c r="G239" s="15" t="s">
        <v>78</v>
      </c>
      <c r="H239" s="15" t="s">
        <v>77</v>
      </c>
      <c r="I239" s="62" t="s">
        <v>1</v>
      </c>
      <c r="J239" s="109" t="s">
        <v>294</v>
      </c>
      <c r="K239" s="312" t="str">
        <f t="shared" ref="K239:K270" si="15">_xlfn.CONCAT(H239,".",J239)</f>
        <v>LLC_BI__Spread_Projections_Template__c.LLC_BI__Description__c</v>
      </c>
      <c r="L239" s="110" t="s">
        <v>1111</v>
      </c>
      <c r="M239" s="15" t="s">
        <v>949</v>
      </c>
      <c r="N239" s="190">
        <v>255</v>
      </c>
      <c r="O239" s="190"/>
      <c r="P239" s="15"/>
      <c r="Q239" s="15"/>
      <c r="R239" s="15"/>
      <c r="S239" s="15"/>
      <c r="T239" s="108" t="s">
        <v>903</v>
      </c>
      <c r="U239" s="15"/>
      <c r="V239" s="108" t="s">
        <v>904</v>
      </c>
      <c r="W239" s="15"/>
      <c r="X239" s="15"/>
      <c r="Y239" s="108" t="s">
        <v>904</v>
      </c>
      <c r="Z239" s="15"/>
      <c r="AA239" s="15"/>
      <c r="AB239" s="15"/>
      <c r="AC239" s="15"/>
      <c r="AD239" s="15"/>
      <c r="AE239" s="15"/>
      <c r="AF239" s="15"/>
      <c r="AG239" s="15"/>
    </row>
    <row r="240" spans="1:33" x14ac:dyDescent="0.25">
      <c r="A240" s="98" t="str">
        <f t="shared" si="12"/>
        <v>LLC_BI__Spread_Projections_Template__cId</v>
      </c>
      <c r="B240" s="99">
        <f t="shared" si="13"/>
        <v>18</v>
      </c>
      <c r="C240" s="310">
        <v>5</v>
      </c>
      <c r="D240" s="110" t="s">
        <v>905</v>
      </c>
      <c r="E240" s="311" t="s">
        <v>945</v>
      </c>
      <c r="F240" s="287" t="s">
        <v>899</v>
      </c>
      <c r="G240" s="15" t="s">
        <v>78</v>
      </c>
      <c r="H240" s="15" t="s">
        <v>77</v>
      </c>
      <c r="I240" s="62" t="s">
        <v>143</v>
      </c>
      <c r="J240" s="109" t="s">
        <v>143</v>
      </c>
      <c r="K240" s="312" t="str">
        <f t="shared" si="15"/>
        <v>LLC_BI__Spread_Projections_Template__c.Id</v>
      </c>
      <c r="L240" s="110" t="s">
        <v>143</v>
      </c>
      <c r="M240" s="15" t="s">
        <v>143</v>
      </c>
      <c r="N240" s="190">
        <v>18</v>
      </c>
      <c r="O240" s="190"/>
      <c r="P240" s="15"/>
      <c r="Q240" s="15"/>
      <c r="R240" s="15"/>
      <c r="S240" s="15" t="s">
        <v>915</v>
      </c>
      <c r="T240" s="108" t="s">
        <v>903</v>
      </c>
      <c r="U240" s="15"/>
      <c r="V240" s="108" t="s">
        <v>904</v>
      </c>
      <c r="W240" s="15"/>
      <c r="X240" s="15"/>
      <c r="Y240" s="108" t="s">
        <v>904</v>
      </c>
      <c r="Z240" s="15"/>
      <c r="AA240" s="15"/>
      <c r="AB240" s="15"/>
      <c r="AC240" s="15"/>
      <c r="AD240" s="15"/>
      <c r="AE240" s="15"/>
      <c r="AF240" s="15"/>
      <c r="AG240" s="15"/>
    </row>
    <row r="241" spans="1:33" x14ac:dyDescent="0.25">
      <c r="A241" s="98" t="str">
        <f t="shared" si="12"/>
        <v>LLC_BI__Spread_Projections_Template__cLastModifiedById</v>
      </c>
      <c r="B241" s="99">
        <f t="shared" si="13"/>
        <v>18</v>
      </c>
      <c r="C241" s="310">
        <v>6</v>
      </c>
      <c r="D241" s="110" t="s">
        <v>905</v>
      </c>
      <c r="E241" s="313" t="s">
        <v>945</v>
      </c>
      <c r="F241" s="263" t="s">
        <v>899</v>
      </c>
      <c r="G241" s="15" t="s">
        <v>78</v>
      </c>
      <c r="H241" s="15" t="s">
        <v>77</v>
      </c>
      <c r="I241" s="62" t="s">
        <v>916</v>
      </c>
      <c r="J241" s="109" t="s">
        <v>175</v>
      </c>
      <c r="K241" s="312" t="str">
        <f t="shared" si="15"/>
        <v>LLC_BI__Spread_Projections_Template__c.LastModifiedById</v>
      </c>
      <c r="L241" s="110" t="s">
        <v>917</v>
      </c>
      <c r="M241" s="15" t="s">
        <v>908</v>
      </c>
      <c r="N241" s="190">
        <v>18</v>
      </c>
      <c r="O241" s="190"/>
      <c r="P241" s="15"/>
      <c r="Q241" s="15"/>
      <c r="R241" s="15"/>
      <c r="S241" s="15"/>
      <c r="T241" s="108" t="s">
        <v>903</v>
      </c>
      <c r="U241" s="15"/>
      <c r="V241" s="108" t="s">
        <v>904</v>
      </c>
      <c r="W241" s="15"/>
      <c r="X241" s="15"/>
      <c r="Y241" s="108" t="s">
        <v>904</v>
      </c>
      <c r="Z241" s="15"/>
      <c r="AA241" s="15"/>
      <c r="AB241" s="15"/>
      <c r="AC241" s="15"/>
      <c r="AD241" s="15"/>
      <c r="AE241" s="15"/>
      <c r="AF241" s="15"/>
      <c r="AG241" s="15"/>
    </row>
    <row r="242" spans="1:33" x14ac:dyDescent="0.25">
      <c r="A242" s="98" t="str">
        <f t="shared" si="12"/>
        <v>LLC_BI__Spread_Projections_Template__cLastModifiedDate</v>
      </c>
      <c r="B242" s="99" t="str">
        <f t="shared" si="13"/>
        <v/>
      </c>
      <c r="C242" s="310">
        <v>7</v>
      </c>
      <c r="D242" s="110" t="s">
        <v>905</v>
      </c>
      <c r="E242" s="313" t="s">
        <v>945</v>
      </c>
      <c r="F242" s="263" t="s">
        <v>899</v>
      </c>
      <c r="G242" s="116" t="s">
        <v>78</v>
      </c>
      <c r="H242" s="116" t="s">
        <v>77</v>
      </c>
      <c r="I242" s="233" t="s">
        <v>173</v>
      </c>
      <c r="J242" s="235" t="s">
        <v>172</v>
      </c>
      <c r="K242" s="312" t="str">
        <f t="shared" si="15"/>
        <v>LLC_BI__Spread_Projections_Template__c.LastModifiedDate</v>
      </c>
      <c r="L242" s="231" t="s">
        <v>918</v>
      </c>
      <c r="M242" s="116" t="s">
        <v>910</v>
      </c>
      <c r="N242" s="285"/>
      <c r="O242" s="285"/>
      <c r="P242" s="116"/>
      <c r="Q242" s="116"/>
      <c r="R242" s="116"/>
      <c r="S242" s="116"/>
      <c r="T242" s="108" t="s">
        <v>903</v>
      </c>
      <c r="U242" s="116"/>
      <c r="V242" s="108" t="s">
        <v>904</v>
      </c>
      <c r="W242" s="116"/>
      <c r="X242" s="116"/>
      <c r="Y242" s="108" t="s">
        <v>904</v>
      </c>
      <c r="Z242" s="116"/>
      <c r="AA242" s="116"/>
      <c r="AB242" s="116"/>
      <c r="AC242" s="116"/>
      <c r="AD242" s="116"/>
      <c r="AE242" s="116"/>
      <c r="AF242" s="116"/>
      <c r="AG242" s="116"/>
    </row>
    <row r="243" spans="1:33" x14ac:dyDescent="0.25">
      <c r="A243" s="98" t="str">
        <f t="shared" si="12"/>
        <v>LLC_BI__Spread_Projections_Template__cLLC_BI__lookupKey__c</v>
      </c>
      <c r="B243" s="99">
        <f t="shared" si="13"/>
        <v>255</v>
      </c>
      <c r="C243" s="310">
        <v>8</v>
      </c>
      <c r="D243" s="15"/>
      <c r="E243" s="313" t="s">
        <v>945</v>
      </c>
      <c r="F243" s="263" t="s">
        <v>899</v>
      </c>
      <c r="G243" s="15" t="s">
        <v>78</v>
      </c>
      <c r="H243" s="15" t="s">
        <v>77</v>
      </c>
      <c r="I243" s="62" t="s">
        <v>193</v>
      </c>
      <c r="J243" s="109" t="s">
        <v>192</v>
      </c>
      <c r="K243" s="312" t="str">
        <f t="shared" si="15"/>
        <v>LLC_BI__Spread_Projections_Template__c.LLC_BI__lookupKey__c</v>
      </c>
      <c r="L243" s="110" t="s">
        <v>958</v>
      </c>
      <c r="M243" s="15" t="s">
        <v>931</v>
      </c>
      <c r="N243" s="190">
        <v>255</v>
      </c>
      <c r="O243" s="190"/>
      <c r="P243" s="15"/>
      <c r="Q243" s="15"/>
      <c r="R243" s="15"/>
      <c r="S243" s="15"/>
      <c r="T243" s="108" t="s">
        <v>903</v>
      </c>
      <c r="U243" s="15"/>
      <c r="V243" s="108" t="s">
        <v>903</v>
      </c>
      <c r="W243" s="15"/>
      <c r="X243" s="15"/>
      <c r="Y243" s="108" t="s">
        <v>904</v>
      </c>
      <c r="Z243" s="15"/>
      <c r="AA243" s="15"/>
      <c r="AB243" s="15"/>
      <c r="AC243" s="15"/>
      <c r="AD243" s="15"/>
      <c r="AE243" s="15"/>
      <c r="AF243" s="15"/>
      <c r="AG243" s="15"/>
    </row>
    <row r="244" spans="1:33" x14ac:dyDescent="0.25">
      <c r="A244" s="98" t="str">
        <f t="shared" si="12"/>
        <v>LLC_BI__Spread_Projections_Template__cOwnerId</v>
      </c>
      <c r="B244" s="99">
        <f t="shared" si="13"/>
        <v>18</v>
      </c>
      <c r="C244" s="310">
        <v>9</v>
      </c>
      <c r="D244" s="110"/>
      <c r="E244" s="311" t="s">
        <v>945</v>
      </c>
      <c r="F244" s="287" t="s">
        <v>899</v>
      </c>
      <c r="G244" s="15" t="s">
        <v>78</v>
      </c>
      <c r="H244" s="15" t="s">
        <v>77</v>
      </c>
      <c r="I244" s="62" t="s">
        <v>934</v>
      </c>
      <c r="J244" s="109" t="s">
        <v>148</v>
      </c>
      <c r="K244" s="312" t="str">
        <f t="shared" si="15"/>
        <v>LLC_BI__Spread_Projections_Template__c.OwnerId</v>
      </c>
      <c r="L244" s="110" t="s">
        <v>961</v>
      </c>
      <c r="M244" s="15" t="s">
        <v>936</v>
      </c>
      <c r="N244" s="190">
        <v>18</v>
      </c>
      <c r="O244" s="190"/>
      <c r="P244" s="15"/>
      <c r="Q244" s="15"/>
      <c r="R244" s="15"/>
      <c r="S244" s="15"/>
      <c r="T244" s="108" t="s">
        <v>903</v>
      </c>
      <c r="U244" s="15"/>
      <c r="V244" s="108" t="s">
        <v>904</v>
      </c>
      <c r="W244" s="15"/>
      <c r="X244" s="15"/>
      <c r="Y244" s="108" t="s">
        <v>904</v>
      </c>
      <c r="Z244" s="15"/>
      <c r="AA244" s="15"/>
      <c r="AB244" s="15"/>
      <c r="AC244" s="15"/>
      <c r="AD244" s="15"/>
      <c r="AE244" s="15"/>
      <c r="AF244" s="15"/>
      <c r="AG244" s="15"/>
    </row>
    <row r="245" spans="1:33" x14ac:dyDescent="0.25">
      <c r="A245" s="98" t="str">
        <f t="shared" si="12"/>
        <v>LLC_BI__Spread_Projections_Template__cLLC_BI__Purpose__c</v>
      </c>
      <c r="B245" s="99" t="str">
        <f t="shared" si="13"/>
        <v>See picklist options for lengths</v>
      </c>
      <c r="C245" s="310">
        <v>10</v>
      </c>
      <c r="D245" s="15" t="s">
        <v>905</v>
      </c>
      <c r="E245" s="313" t="s">
        <v>945</v>
      </c>
      <c r="F245" s="263" t="s">
        <v>899</v>
      </c>
      <c r="G245" s="15" t="s">
        <v>78</v>
      </c>
      <c r="H245" s="15" t="s">
        <v>77</v>
      </c>
      <c r="I245" s="62" t="s">
        <v>301</v>
      </c>
      <c r="J245" s="109" t="s">
        <v>300</v>
      </c>
      <c r="K245" s="312" t="str">
        <f t="shared" si="15"/>
        <v>LLC_BI__Spread_Projections_Template__c.LLC_BI__Purpose__c</v>
      </c>
      <c r="L245" s="110" t="s">
        <v>1112</v>
      </c>
      <c r="M245" s="15" t="s">
        <v>913</v>
      </c>
      <c r="N245" s="190" t="s">
        <v>914</v>
      </c>
      <c r="O245" s="190"/>
      <c r="P245" s="15"/>
      <c r="Q245" s="15"/>
      <c r="R245" s="15"/>
      <c r="S245" s="15"/>
      <c r="T245" s="108" t="s">
        <v>903</v>
      </c>
      <c r="U245" s="15"/>
      <c r="V245" s="108" t="s">
        <v>904</v>
      </c>
      <c r="W245" s="15"/>
      <c r="X245" s="15"/>
      <c r="Y245" s="108" t="s">
        <v>904</v>
      </c>
      <c r="Z245" s="15"/>
      <c r="AA245" s="15"/>
      <c r="AB245" s="15"/>
      <c r="AC245" s="15"/>
      <c r="AD245" s="15"/>
      <c r="AE245" s="15"/>
      <c r="AF245" s="15"/>
      <c r="AG245" s="15"/>
    </row>
    <row r="246" spans="1:33" x14ac:dyDescent="0.25">
      <c r="A246" s="98" t="str">
        <f t="shared" si="12"/>
        <v>LLC_BI__Spread_Projections_Template__cName</v>
      </c>
      <c r="B246" s="99">
        <f t="shared" si="13"/>
        <v>80</v>
      </c>
      <c r="C246" s="310">
        <v>11</v>
      </c>
      <c r="D246" s="15" t="s">
        <v>905</v>
      </c>
      <c r="E246" s="313" t="s">
        <v>945</v>
      </c>
      <c r="F246" s="263" t="s">
        <v>899</v>
      </c>
      <c r="G246" s="15" t="s">
        <v>78</v>
      </c>
      <c r="H246" s="15" t="s">
        <v>77</v>
      </c>
      <c r="I246" s="62" t="s">
        <v>284</v>
      </c>
      <c r="J246" s="109" t="s">
        <v>28</v>
      </c>
      <c r="K246" s="312" t="str">
        <f t="shared" si="15"/>
        <v>LLC_BI__Spread_Projections_Template__c.Name</v>
      </c>
      <c r="L246" s="110" t="s">
        <v>1113</v>
      </c>
      <c r="M246" s="15" t="s">
        <v>925</v>
      </c>
      <c r="N246" s="190">
        <v>80</v>
      </c>
      <c r="O246" s="190"/>
      <c r="P246" s="15"/>
      <c r="Q246" s="15"/>
      <c r="R246" s="15"/>
      <c r="S246" s="15"/>
      <c r="T246" s="108" t="s">
        <v>903</v>
      </c>
      <c r="U246" s="15"/>
      <c r="V246" s="108" t="s">
        <v>903</v>
      </c>
      <c r="W246" s="15"/>
      <c r="X246" s="15"/>
      <c r="Y246" s="108" t="s">
        <v>904</v>
      </c>
      <c r="Z246" s="15"/>
      <c r="AA246" s="15"/>
      <c r="AB246" s="15"/>
      <c r="AC246" s="15"/>
      <c r="AD246" s="15"/>
      <c r="AE246" s="15"/>
      <c r="AF246" s="15"/>
      <c r="AG246" s="15"/>
    </row>
  </sheetData>
  <autoFilter ref="A1:AK246" xr:uid="{00000000-0009-0000-0000-000008000000}"/>
  <pageMargins left="0.7" right="0.7" top="0.75" bottom="0.75" header="0.3" footer="0.511811023622047"/>
  <pageSetup paperSize="9" orientation="portrait" horizontalDpi="300" verticalDpi="300"/>
  <headerFooter>
    <oddHeader>&amp;L&amp;12&amp;K0000ffClassification: Limited&amp;1#</oddHeader>
  </headerFooter>
</worksheet>
</file>

<file path=docMetadata/LabelInfo.xml><?xml version="1.0" encoding="utf-8"?>
<clbl:labelList xmlns:clbl="http://schemas.microsoft.com/office/2020/mipLabelMetadata">
  <clbl:label id="{7bc792f8-6d75-423a-9981-629281829092}" enabled="1" method="Privileged" siteId="{3ded2960-214a-46ff-8cf4-611f125e2398}" contentBits="1" removed="0"/>
</clbl:labelLis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Contents</vt:lpstr>
      <vt:lpstr>Instructions</vt:lpstr>
      <vt:lpstr>Version Control</vt:lpstr>
      <vt:lpstr>Object Info</vt:lpstr>
      <vt:lpstr>Target</vt:lpstr>
      <vt:lpstr>nCino ERD</vt:lpstr>
      <vt:lpstr>nCino_DevProc</vt:lpstr>
      <vt:lpstr>nCino_MDW_full</vt:lpstr>
      <vt:lpstr>nCino_DMW</vt:lpstr>
      <vt:lpstr>Mappings</vt:lpstr>
      <vt:lpstr>Mappings-v0.6</vt:lpstr>
      <vt:lpstr>Kafka | Field Mappings</vt:lpstr>
      <vt:lpstr>Mappings - Consumption</vt:lpstr>
      <vt:lpstr>Mappings - COG</vt:lpstr>
      <vt:lpstr>MDW Picklists</vt:lpstr>
      <vt:lpstr>nCino Picklists</vt:lpstr>
      <vt:lpstr>DataType Conversion</vt:lpstr>
      <vt:lpstr>Checklist</vt:lpstr>
      <vt:lpstr>Sheet19</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Alhassan, Junior (Enterprise Risk Platform)</dc:creator>
  <dc:description/>
  <cp:lastModifiedBy>Dangeti, Ratna Kumar (Credit Systems)</cp:lastModifiedBy>
  <cp:revision>1</cp:revision>
  <dcterms:created xsi:type="dcterms:W3CDTF">2015-06-05T18:17:20Z</dcterms:created>
  <dcterms:modified xsi:type="dcterms:W3CDTF">2023-06-14T13:23:42Z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0x010100FBE482F69591404FA1308A4CC9910081</vt:lpwstr>
  </property>
  <property fmtid="{D5CDD505-2E9C-101B-9397-08002B2CF9AE}" pid="3" name="MSIP_Label_7bc792f8-6d75-423a-9981-629281829092_ActionId">
    <vt:lpwstr>9a3275d2-892b-4d47-a6da-ce22a7ce3fdf</vt:lpwstr>
  </property>
  <property fmtid="{D5CDD505-2E9C-101B-9397-08002B2CF9AE}" pid="4" name="MSIP_Label_7bc792f8-6d75-423a-9981-629281829092_ContentBits">
    <vt:lpwstr>1</vt:lpwstr>
  </property>
  <property fmtid="{D5CDD505-2E9C-101B-9397-08002B2CF9AE}" pid="5" name="MSIP_Label_7bc792f8-6d75-423a-9981-629281829092_Enabled">
    <vt:lpwstr>true</vt:lpwstr>
  </property>
  <property fmtid="{D5CDD505-2E9C-101B-9397-08002B2CF9AE}" pid="6" name="MSIP_Label_7bc792f8-6d75-423a-9981-629281829092_Method">
    <vt:lpwstr>Privileged</vt:lpwstr>
  </property>
  <property fmtid="{D5CDD505-2E9C-101B-9397-08002B2CF9AE}" pid="7" name="MSIP_Label_7bc792f8-6d75-423a-9981-629281829092_Name">
    <vt:lpwstr>7bc792f8-6d75-423a-9981-629281829092</vt:lpwstr>
  </property>
  <property fmtid="{D5CDD505-2E9C-101B-9397-08002B2CF9AE}" pid="8" name="MSIP_Label_7bc792f8-6d75-423a-9981-629281829092_SetDate">
    <vt:lpwstr>2023-03-16T09:55:52Z</vt:lpwstr>
  </property>
  <property fmtid="{D5CDD505-2E9C-101B-9397-08002B2CF9AE}" pid="9" name="MSIP_Label_7bc792f8-6d75-423a-9981-629281829092_SiteId">
    <vt:lpwstr>3ded2960-214a-46ff-8cf4-611f125e2398</vt:lpwstr>
  </property>
  <property fmtid="{D5CDD505-2E9C-101B-9397-08002B2CF9AE}" pid="10" name="MediaServiceImageTags">
    <vt:lpwstr/>
  </property>
</Properties>
</file>