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7701667\git\MyFiles\mappings\"/>
    </mc:Choice>
  </mc:AlternateContent>
  <xr:revisionPtr revIDLastSave="0" documentId="8_{A303A586-C829-4FBC-AB9E-BC55724DE112}" xr6:coauthVersionLast="47" xr6:coauthVersionMax="47" xr10:uidLastSave="{00000000-0000-0000-0000-000000000000}"/>
  <bookViews>
    <workbookView xWindow="-110" yWindow="-110" windowWidth="24220" windowHeight="15620" firstSheet="1" activeTab="3" xr2:uid="{D46DC116-93F7-4BE0-ADE7-9BE48FA42401}"/>
  </bookViews>
  <sheets>
    <sheet name="Version Control" sheetId="10" r:id="rId1"/>
    <sheet name="Contents" sheetId="11" r:id="rId2"/>
    <sheet name="nCino | Object Info" sheetId="3" r:id="rId3"/>
    <sheet name="nCino | Field Mappings" sheetId="1" r:id="rId4"/>
    <sheet name="Kafka | Field Mappings" sheetId="12" r:id="rId5"/>
    <sheet name="nCino | BigQuery Type Lookup" sheetId="4" r:id="rId6"/>
    <sheet name="nCino | Pick List Values" sheetId="2" r:id="rId7"/>
    <sheet name="DMW | Collateral Fields" sheetId="9" r:id="rId8"/>
    <sheet name="DMW | Collateral Types" sheetId="8"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7" hidden="1">'DMW | Collateral Fields'!$A$4:$AG$337</definedName>
    <definedName name="_xlnm._FilterDatabase" localSheetId="5" hidden="1">'nCino | BigQuery Type Lookup'!$A$1:$F$58</definedName>
    <definedName name="_xlnm._FilterDatabase" localSheetId="3" hidden="1">'nCino | Field Mappings'!$A$2:$AO$581</definedName>
    <definedName name="_xlnm._FilterDatabase" localSheetId="6" hidden="1">'nCino | Pick List Values'!$A$1:$I$968</definedName>
    <definedName name="abt" localSheetId="0">#REF!</definedName>
    <definedName name="abt">#REF!</definedName>
    <definedName name="AccessMethod">[1]technical!$A$72:$A$74</definedName>
    <definedName name="afa" localSheetId="0">#REF!</definedName>
    <definedName name="afa">#REF!</definedName>
    <definedName name="Amount">[1]technical!$A$41:$A$43</definedName>
    <definedName name="AP_All_users_Both" xml:space="preserve"> "Guest, Janet (Bio Buisness Analyst)"</definedName>
    <definedName name="AP_All_users_Department" xml:space="preserve"> "WBIO LENDING PRACTICE GRP"</definedName>
    <definedName name="AP_All_users_Full_Name" xml:space="preserve"> "Janet Guest"</definedName>
    <definedName name="AP_All_users_Job_Title" xml:space="preserve"> "Bio Buisness Analyst"</definedName>
    <definedName name="AP_All_users_LNFN" xml:space="preserve"> "Guest, Janet"</definedName>
    <definedName name="AP_Both" xml:space="preserve"> "Guest, Janet (Bio Buisness Analyst)"</definedName>
    <definedName name="AP_Department" xml:space="preserve"> "WBIO LENDING PRACTICE GRP"</definedName>
    <definedName name="AP_Full_Name" xml:space="preserve"> "Janet Guest"</definedName>
    <definedName name="AP_Groupname" xml:space="preserve"> "Not Assigned"</definedName>
    <definedName name="AP_GroupNames_and_All_users_Both" xml:space="preserve"> "Not Assigned; Guest, Janet (Bio Buisness Analyst)"</definedName>
    <definedName name="AP_GroupNames_and_All_users_Department" xml:space="preserve"> "WBIO LENDING PRACTICE GRP"</definedName>
    <definedName name="AP_GroupNames_and_All_users_Full_Name" xml:space="preserve"> "Not Assigned; Janet Guest"</definedName>
    <definedName name="AP_GroupNames_and_All_users_Job_Title" xml:space="preserve"> "Bio Buisness Analyst"</definedName>
    <definedName name="AP_GroupNames_and_All_users_LNFN" xml:space="preserve"> "Not Assigned; Guest, Janet"</definedName>
    <definedName name="AP_Job_Title" xml:space="preserve"> "Bio Buisness Analyst"</definedName>
    <definedName name="AP_LNFN" xml:space="preserve"> "Guest, Janet"</definedName>
    <definedName name="App_Criticality">#REF!</definedName>
    <definedName name="App_Type" localSheetId="0">#REF!</definedName>
    <definedName name="App_Type">#REF!</definedName>
    <definedName name="ApplicationType">[1]technical!$A$89:$A$92</definedName>
    <definedName name="aqe" localSheetId="0">#REF!</definedName>
    <definedName name="aqe">#REF!</definedName>
    <definedName name="aqwerq" localSheetId="0">#REF!</definedName>
    <definedName name="aqwerq">#REF!</definedName>
    <definedName name="asdf" localSheetId="0">#REF!</definedName>
    <definedName name="asdf">#REF!</definedName>
    <definedName name="asdfas" localSheetId="0">#REF!</definedName>
    <definedName name="asdfas">#REF!</definedName>
    <definedName name="asdfasdf" localSheetId="0">#REF!</definedName>
    <definedName name="asdfasdf">#REF!</definedName>
    <definedName name="AV_All_users_Both" xml:space="preserve"> "Not Assigned"</definedName>
    <definedName name="AV_All_users_Department" xml:space="preserve"> "Not Assigned"</definedName>
    <definedName name="AV_All_users_Full_Name" xml:space="preserve"> "Not Assigned"</definedName>
    <definedName name="AV_All_users_Job_Title" xml:space="preserve"> "Not Assigned"</definedName>
    <definedName name="AV_All_users_LNFN" xml:space="preserve"> "Not Assigned"</definedName>
    <definedName name="AV_Both" xml:space="preserve"> "Not Assigned"</definedName>
    <definedName name="AV_Department" xml:space="preserve"> "Not Assigned"</definedName>
    <definedName name="AV_Full_Name" xml:space="preserve"> "Not Assigned"</definedName>
    <definedName name="AV_Groupname" xml:space="preserve"> "Not Assigned"</definedName>
    <definedName name="AV_GroupNames_and_All_users_Both" xml:space="preserve"> "Not Assigned; Not Assigned"</definedName>
    <definedName name="AV_GroupNames_and_All_users_Department" xml:space="preserve"> "Not Assigned"</definedName>
    <definedName name="AV_GroupNames_and_All_users_Full_Name" xml:space="preserve"> "Not Assigned; Not Assigned"</definedName>
    <definedName name="AV_GroupNames_and_All_users_Job_Title" xml:space="preserve"> "Not Assigned"</definedName>
    <definedName name="AV_GroupNames_and_All_users_LNFN" xml:space="preserve"> "Not Assigned; Not Assigned"</definedName>
    <definedName name="AV_Job_Title" xml:space="preserve"> "Not Assigned"</definedName>
    <definedName name="AV_LNFN" xml:space="preserve"> "Not Assigned"</definedName>
    <definedName name="BacklogValues">#REF!</definedName>
    <definedName name="Bank">[1]technical!$A$15:$A$17</definedName>
    <definedName name="Business_Title" xml:space="preserve"> "SunTrust Banks, Inc."</definedName>
    <definedName name="CA_AccountAddress" xml:space="preserve"> "N/A"</definedName>
    <definedName name="CA_AccountCity" xml:space="preserve"> "N/A"</definedName>
    <definedName name="CA_AccountCountry" xml:space="preserve"> "N/A"</definedName>
    <definedName name="CA_AccountName" xml:space="preserve"> "N/A"</definedName>
    <definedName name="CA_AccountPostalCode" xml:space="preserve"> "N/A"</definedName>
    <definedName name="CA_AccountState" xml:space="preserve"> "N/A"</definedName>
    <definedName name="CA_All_users_Both" xml:space="preserve"> "Not Assigned"</definedName>
    <definedName name="CA_All_users_Department" xml:space="preserve"> "Not Assigned"</definedName>
    <definedName name="CA_All_users_Full_Name" xml:space="preserve"> "Not Assigned"</definedName>
    <definedName name="CA_All_users_Job_Title" xml:space="preserve"> "Not Assigned"</definedName>
    <definedName name="CA_All_users_LNFN" xml:space="preserve"> "Not Assigned"</definedName>
    <definedName name="CA_Both" xml:space="preserve"> "Not Assigned"</definedName>
    <definedName name="CA_Department" xml:space="preserve"> "Not Assigned"</definedName>
    <definedName name="CA_Full_Name" xml:space="preserve"> "Not Assigned"</definedName>
    <definedName name="CA_Groupname" xml:space="preserve"> "Not Assigned"</definedName>
    <definedName name="CA_GroupNames_and_All_users_Both" xml:space="preserve"> "Not Assigned; Not Assigned"</definedName>
    <definedName name="CA_GroupNames_and_All_users_Department" xml:space="preserve"> "Not Assigned"</definedName>
    <definedName name="CA_GroupNames_and_All_users_Full_Name" xml:space="preserve"> "Not Assigned; Not Assigned"</definedName>
    <definedName name="CA_GroupNames_and_All_users_Job_Title" xml:space="preserve"> "Not Assigned"</definedName>
    <definedName name="CA_GroupNames_and_All_users_LNFN" xml:space="preserve"> "Not Assigned; Not Assigned"</definedName>
    <definedName name="CA_Job_Title" xml:space="preserve"> "Not Assigned"</definedName>
    <definedName name="CA_LNFN" xml:space="preserve"> "Not Assigned"</definedName>
    <definedName name="CancellationDate">[1]technical!$A$34:$A$38</definedName>
    <definedName name="Category_Titles" xml:space="preserve"> "004 - Document Type"</definedName>
    <definedName name="Change">'[2]Dropdown List'!$A$1:$A$65536</definedName>
    <definedName name="chart1backlog">OFFSET('[3]Burn Down Charts'!$C$3,1,0,COUNT('[3]Burn Down Charts'!$C:$C),1)</definedName>
    <definedName name="chart1burnup">OFFSET('[3]Burn Up Chart'!$U$30,0,0,COUNT('[3]Burn Up Chart'!$U:$U),1)</definedName>
    <definedName name="chart1xaxis">OFFSET('[3]Burn Down Charts'!$B$3,1,0,COUNTA('[3]Burn Down Charts'!$B:$B),1)</definedName>
    <definedName name="chart2backlog">OFFSET('[3]Burn Down Charts'!$U$30,0,0,COUNT('[3]Burn Down Charts'!$U:$U),1)</definedName>
    <definedName name="chart2xaxis">OFFSET('[3]Burn Down Charts'!$T$30,0,0,COUNTA('[3]Burn Down Charts'!$T:$T),1)</definedName>
    <definedName name="Complexity">[1]technical!$A$64:$A$66</definedName>
    <definedName name="complexity_drop_down">[4]table_data!$B$68:$B$70</definedName>
    <definedName name="complexity_na">[4]table_data!$B$80</definedName>
    <definedName name="Contract">[1]technical!$A$20:$A$23</definedName>
    <definedName name="CreatedBy" localSheetId="0">#REF!</definedName>
    <definedName name="CreatedBy">#REF!</definedName>
    <definedName name="CreatedBy2" localSheetId="0">#REF!</definedName>
    <definedName name="CreatedBy2">#REF!</definedName>
    <definedName name="CUR_COMPLETE">SUM('[5]Status by Sprint'!$C$7:$N$7)</definedName>
    <definedName name="Current_Major_Version_Changes" xml:space="preserve"> "N/A"</definedName>
    <definedName name="Data_Sensativity">#REF!</definedName>
    <definedName name="Data_Sensitivity" localSheetId="0">#REF!</definedName>
    <definedName name="Data_Sensitivity">#REF!</definedName>
    <definedName name="DataClassification">[1]technical!$A$77:$A$80</definedName>
    <definedName name="DataModel">[1]technical!$A$50:$A$54</definedName>
    <definedName name="Date_Approved" xml:space="preserve"> "03/27/2013"</definedName>
    <definedName name="Date_Archived" xml:space="preserve"> "Not Archived Yet"</definedName>
    <definedName name="Date_Created" xml:space="preserve"> "03/27/2013"</definedName>
    <definedName name="Date_Expires" xml:space="preserve"> "03/27/2014"</definedName>
    <definedName name="Date_Last_Reviewed" xml:space="preserve"> "N/A"</definedName>
    <definedName name="Date_Submitted" xml:space="preserve"> "Set As Approved"</definedName>
    <definedName name="DC_Both" xml:space="preserve"> "Brewer, John (Corp Risk Policy Group Analyst)"</definedName>
    <definedName name="DC_Department" xml:space="preserve"> "POLICY MANAGEMENT"</definedName>
    <definedName name="DC_Full_Name" xml:space="preserve"> "John Brewer"</definedName>
    <definedName name="DC_Job_Title" xml:space="preserve"> "Corp Risk Policy Group Analyst"</definedName>
    <definedName name="DC_LNFN" xml:space="preserve"> "Brewer, John"</definedName>
    <definedName name="DecomMgr">[1]technical!$A$7:$A$12</definedName>
    <definedName name="Departments" xml:space="preserve"> "POLICY MANAGEMENT"</definedName>
    <definedName name="Document_Title" xml:space="preserve"> "COMPASS Fee Matrix"</definedName>
    <definedName name="dtjn">#REF!</definedName>
    <definedName name="Effective_Date" xml:space="preserve"> "03/27/2013"</definedName>
    <definedName name="eie">#REF!</definedName>
    <definedName name="Environment">[1]technical!$A$95:$A$104</definedName>
    <definedName name="erhja" localSheetId="0">#REF!</definedName>
    <definedName name="erhja">#REF!</definedName>
    <definedName name="FieldType">[6]Reference!$A$1:$A$65536</definedName>
    <definedName name="fsdfsdgdf" localSheetId="0">#REF!</definedName>
    <definedName name="fsdfsdgdf">#REF!</definedName>
    <definedName name="Full_Year" xml:space="preserve"> "2015"</definedName>
    <definedName name="Id_List">#REF!</definedName>
    <definedName name="Implementation" localSheetId="0">#REF!</definedName>
    <definedName name="Implementation">#REF!</definedName>
    <definedName name="Inbound_Outbound" localSheetId="0">#REF!</definedName>
    <definedName name="Inbound_Outbound">#REF!</definedName>
    <definedName name="iop" localSheetId="0">#REF!</definedName>
    <definedName name="iop">#REF!</definedName>
    <definedName name="IP_Status" localSheetId="0">#REF!</definedName>
    <definedName name="IP_Status">#REF!</definedName>
    <definedName name="ityh" localSheetId="0">#REF!</definedName>
    <definedName name="ityh">#REF!</definedName>
    <definedName name="jryjrt" localSheetId="0">#REF!</definedName>
    <definedName name="jryjrt">#REF!</definedName>
    <definedName name="Keywords" xml:space="preserve"> "N/A"</definedName>
    <definedName name="kgk">#REF!</definedName>
    <definedName name="kyti" localSheetId="0">#REF!</definedName>
    <definedName name="kyti">#REF!</definedName>
    <definedName name="Last_Periodic_Review_Date" xml:space="preserve"> "03/27/2013"</definedName>
    <definedName name="Level0_Picklist">#REF!</definedName>
    <definedName name="Level1_Picklist" localSheetId="0">#REF!</definedName>
    <definedName name="Level1_Picklist">#REF!</definedName>
    <definedName name="LevelFit" localSheetId="0">#REF!</definedName>
    <definedName name="LevelFit">#REF!</definedName>
    <definedName name="Lifecycle">[1]technical!$A$83:$A$86</definedName>
    <definedName name="LOE" localSheetId="0">#REF!</definedName>
    <definedName name="LOE">#REF!</definedName>
    <definedName name="Long_Day" xml:space="preserve"> "Wednesday"</definedName>
    <definedName name="Long_Month" xml:space="preserve"> "January"</definedName>
    <definedName name="Next_Periodic_Review_Date" xml:space="preserve"> "03/27/2014"</definedName>
    <definedName name="Next_Review_Date" xml:space="preserve"> "03/27/2014"</definedName>
    <definedName name="nj">#REF!</definedName>
    <definedName name="NoInsertedVariables" xml:space="preserve"> "N/A"</definedName>
    <definedName name="nrtu">#REF!</definedName>
    <definedName name="OPT_16460" xml:space="preserve"> "Sub-Categories of 002 - Line of Business (LOB) Documents not selected."</definedName>
    <definedName name="OPT_16461" xml:space="preserve"> "Sub-Categories of 003 - Corporate Function Documents not selected."</definedName>
    <definedName name="OPT_16520" xml:space="preserve"> "F - Form, Fee Matrix"</definedName>
    <definedName name="OPT_Descr_16460" xml:space="preserve"> "Sub-Categories of 002 - Line of Business (LOB) Documents not selected, or no descriptions were entered."</definedName>
    <definedName name="OPT_Descr_16461" xml:space="preserve"> "Sub-Categories of 003 - Corporate Function Documents not selected, or no descriptions were entered."</definedName>
    <definedName name="OPT_Descr_16520" xml:space="preserve"> "Sub-Categories of 004 - Document Type not selected, or no descriptions were entered."</definedName>
    <definedName name="OPT_HRt_16460" xml:space="preserve"> "Sub-Categories of 002 - Line of Business (LOB) Documents not selected."</definedName>
    <definedName name="OPT_HRt_16461" xml:space="preserve"> "Sub-Categories of 003 - Corporate Function Documents not selected."</definedName>
    <definedName name="OPT_HRt_16520" xml:space="preserve"> "F - Form
Fee Matrix"</definedName>
    <definedName name="OPT_Title_16460" xml:space="preserve"> "Sub-Categories of 002 - Line of Business (LOB) Documents not selected."</definedName>
    <definedName name="OPT_Title_16461" xml:space="preserve"> "Sub-Categories of 003 - Corporate Function Documents not selected."</definedName>
    <definedName name="OPT_Title_16520" xml:space="preserve"> "004 - Document Type"</definedName>
    <definedName name="OPT_ValueDescr_16460" xml:space="preserve"> "Sub-Categories of 002 - Line of Business (LOB) Documents not selected."</definedName>
    <definedName name="OPT_ValueDescr_16461" xml:space="preserve"> "Sub-Categories of 003 - Corporate Function Documents not selected."</definedName>
    <definedName name="OPT_ValueDescr_16520" xml:space="preserve"> "F - Form: 
Fee Matrix:"</definedName>
    <definedName name="Option" xml:space="preserve"> "N/A"</definedName>
    <definedName name="Original_Creation_Date" xml:space="preserve"> "No Date Set"</definedName>
    <definedName name="Originating_Department" xml:space="preserve"> "N/A"</definedName>
    <definedName name="OwnFitGap">#REF!</definedName>
    <definedName name="OwnReq" localSheetId="0">#REF!</definedName>
    <definedName name="OwnReq">#REF!</definedName>
    <definedName name="OwnTech" localSheetId="0">#REF!</definedName>
    <definedName name="OwnTech">#REF!</definedName>
    <definedName name="ParticularRelease" localSheetId="0">OFFSET(#REF!,1,0,MATCH("R1",#REF!,0),1)</definedName>
    <definedName name="ParticularRelease">OFFSET(#REF!,1,0,MATCH("R1",#REF!,0),1)</definedName>
    <definedName name="PO_Both" xml:space="preserve"> "Turbyville, Jacqueline (Business Systems Analyst)"</definedName>
    <definedName name="PO_Department" xml:space="preserve"> "WBIO LENDING PRACTICE GRP"</definedName>
    <definedName name="PO_Full_Name" xml:space="preserve"> "Jacqueline Turbyville"</definedName>
    <definedName name="PO_Job_Title" xml:space="preserve"> "Business Systems Analyst"</definedName>
    <definedName name="PO_LNFN" xml:space="preserve"> "Turbyville, Jacqueline"</definedName>
    <definedName name="PPMDB" xml:space="preserve"> "N/A"</definedName>
    <definedName name="Priority">#REF!</definedName>
    <definedName name="Priority_Picklist">'[7]Business Priority Description'!$A$2:$A$4</definedName>
    <definedName name="qwe" localSheetId="0">#REF!</definedName>
    <definedName name="qwe">#REF!</definedName>
    <definedName name="RD_All_users_Both" xml:space="preserve"> "Not Assigned"</definedName>
    <definedName name="RD_All_users_Department" xml:space="preserve"> "Not Assigned"</definedName>
    <definedName name="RD_All_users_Full_Name" xml:space="preserve"> "Not Assigned"</definedName>
    <definedName name="RD_All_users_Job_Title" xml:space="preserve"> "Not Assigned"</definedName>
    <definedName name="RD_All_users_LNFN" xml:space="preserve"> "Not Assigned"</definedName>
    <definedName name="RD_Both" xml:space="preserve"> "Not Assigned"</definedName>
    <definedName name="RD_Department" xml:space="preserve"> "Not Assigned"</definedName>
    <definedName name="RD_Full_Name" xml:space="preserve"> "Not Assigned"</definedName>
    <definedName name="RD_Groupname" xml:space="preserve"> "Not Assigned"</definedName>
    <definedName name="RD_GroupNames_and_All_users_Both" xml:space="preserve"> "Not Assigned; Not Assigned"</definedName>
    <definedName name="RD_GroupNames_and_All_users_Department" xml:space="preserve"> "Not Assigned"</definedName>
    <definedName name="RD_GroupNames_and_All_users_Full_Name" xml:space="preserve"> "Not Assigned; Not Assigned"</definedName>
    <definedName name="RD_GroupNames_and_All_users_Job_Title" xml:space="preserve"> "Not Assigned"</definedName>
    <definedName name="RD_GroupNames_and_All_users_LNFN" xml:space="preserve"> "Not Assigned; Not Assigned"</definedName>
    <definedName name="RD_Job_Title" xml:space="preserve"> "Not Assigned"</definedName>
    <definedName name="RD_LNFN" xml:space="preserve"> "Not Assigned"</definedName>
    <definedName name="Reference_" xml:space="preserve"> "11332"</definedName>
    <definedName name="Release_List">'[3]Release Planning'!$B$5:$B$16</definedName>
    <definedName name="Req_Picklist" localSheetId="0">#REF!</definedName>
    <definedName name="Req_Picklist">#REF!</definedName>
    <definedName name="Req_Status">'[7]Lockdown Picklist'!$A$2:$A$4</definedName>
    <definedName name="Required" localSheetId="0">#REF!</definedName>
    <definedName name="Required">#REF!</definedName>
    <definedName name="Required_Readers" xml:space="preserve"> "Not Assigned"</definedName>
    <definedName name="Requirement_Types">'[7]Requirement Type Description'!$A$2:$A$9</definedName>
    <definedName name="RV_All_users_Both" xml:space="preserve"> "Dotherow, Patti (Business Systems Analyst)"</definedName>
    <definedName name="RV_All_users_Department" xml:space="preserve"> "WBIO LENDING PRACTICE GRP"</definedName>
    <definedName name="RV_All_users_Full_Name" xml:space="preserve"> "Patti Dotherow"</definedName>
    <definedName name="RV_All_users_Job_Title" xml:space="preserve"> "Business Systems Analyst"</definedName>
    <definedName name="RV_All_users_LNFN" xml:space="preserve"> "Dotherow, Patti"</definedName>
    <definedName name="RV_Both" xml:space="preserve"> "Dotherow, Patti (Business Systems Analyst)"</definedName>
    <definedName name="RV_Department" xml:space="preserve"> "WBIO LENDING PRACTICE GRP"</definedName>
    <definedName name="RV_Full_Name" xml:space="preserve"> "Patti Dotherow"</definedName>
    <definedName name="RV_Groupname" xml:space="preserve"> "Not Assigned"</definedName>
    <definedName name="RV_GroupNames_and_All_users_Both" xml:space="preserve"> "Not Assigned; Dotherow, Patti (Business Systems Analyst)"</definedName>
    <definedName name="RV_GroupNames_and_All_users_Department" xml:space="preserve"> "WBIO LENDING PRACTICE GRP"</definedName>
    <definedName name="RV_GroupNames_and_All_users_Full_Name" xml:space="preserve"> "Not Assigned; Patti Dotherow"</definedName>
    <definedName name="RV_GroupNames_and_All_users_Job_Title" xml:space="preserve"> "Business Systems Analyst"</definedName>
    <definedName name="RV_GroupNames_and_All_users_LNFN" xml:space="preserve"> "Not Assigned; Dotherow, Patti"</definedName>
    <definedName name="RV_Job_Title" xml:space="preserve"> "Business Systems Analyst"</definedName>
    <definedName name="RV_LNFN" xml:space="preserve"> "Dotherow, Patti"</definedName>
    <definedName name="s">#REF!</definedName>
    <definedName name="SAP" localSheetId="0">#REF!</definedName>
    <definedName name="SAP">#REF!</definedName>
    <definedName name="Scope" localSheetId="0">#REF!</definedName>
    <definedName name="Scope">#REF!</definedName>
    <definedName name="Scope_Type">'[7]Scope Description'!$A$2:$A$6</definedName>
    <definedName name="Short_Day" xml:space="preserve"> "28"</definedName>
    <definedName name="Short_Month" xml:space="preserve"> "01"</definedName>
    <definedName name="site_Name" xml:space="preserve"> "SunTrust"</definedName>
    <definedName name="Source">#REF!</definedName>
    <definedName name="Sprint_List">'[3]Release Planning'!$C$5:$C$16</definedName>
    <definedName name="Supersedes" xml:space="preserve"> "N/A"</definedName>
    <definedName name="TableLoadTypes">'[8]Table List'!$W$1:$AA$1</definedName>
    <definedName name="targeting" localSheetId="0">#REF!</definedName>
    <definedName name="targeting">#REF!</definedName>
    <definedName name="TermOfNotice">[1]technical!$A$26:$A$31</definedName>
    <definedName name="Test" localSheetId="0">#REF!</definedName>
    <definedName name="Test">#REF!</definedName>
    <definedName name="test1" localSheetId="0">#REF!</definedName>
    <definedName name="test1">#REF!</definedName>
    <definedName name="test2" localSheetId="0">#REF!</definedName>
    <definedName name="test2">#REF!</definedName>
    <definedName name="Track_Picklist" localSheetId="0">#REF!</definedName>
    <definedName name="Track_Picklist">#REF!</definedName>
    <definedName name="Treasury_Mappings" localSheetId="0">'[9]Feed Repository '!#REF!</definedName>
    <definedName name="Treasury_Mappings">'[9]Feed Repository '!#REF!</definedName>
    <definedName name="TreasuryMappings" localSheetId="0">'[9]Feed Repository '!#REF!</definedName>
    <definedName name="TreasuryMappings">'[9]Feed Repository '!#REF!</definedName>
    <definedName name="Two_Digit_Year" xml:space="preserve"> "15"</definedName>
    <definedName name="Type">#REF!</definedName>
    <definedName name="uio" localSheetId="0">#REF!</definedName>
    <definedName name="uio">#REF!</definedName>
    <definedName name="Undefined" xml:space="preserve"> "N/A"</definedName>
    <definedName name="Version" xml:space="preserve"> "1"</definedName>
    <definedName name="VLookup_Level2">"VLOOKUP(A2,'Level 2'!$D$2:$F$4585,3,FALSE)"</definedName>
    <definedName name="von">#REF!</definedName>
    <definedName name="WR_All_users_Both" xml:space="preserve"> "Not Assigned"</definedName>
    <definedName name="WR_All_users_Department" xml:space="preserve"> "Not Assigned"</definedName>
    <definedName name="WR_All_users_Full_Name" xml:space="preserve"> "Not Assigned"</definedName>
    <definedName name="WR_All_users_Job_Title" xml:space="preserve"> "Not Assigned"</definedName>
    <definedName name="WR_All_users_LNFN" xml:space="preserve"> "Not Assigned"</definedName>
    <definedName name="WR_Both" xml:space="preserve"> "Not Assigned"</definedName>
    <definedName name="WR_Department" xml:space="preserve"> "Not Assigned"</definedName>
    <definedName name="WR_Full_Name" xml:space="preserve"> "Not Assigned"</definedName>
    <definedName name="WR_Groupname" xml:space="preserve"> "Not Assigned"</definedName>
    <definedName name="WR_GroupNames_and_All_users_Both" xml:space="preserve"> "Not Assigned; Not Assigned"</definedName>
    <definedName name="WR_GroupNames_and_All_users_Department" xml:space="preserve"> "Not Assigned"</definedName>
    <definedName name="WR_GroupNames_and_All_users_Full_Name" xml:space="preserve"> "Not Assigned; Not Assigned"</definedName>
    <definedName name="WR_GroupNames_and_All_users_Job_Title" xml:space="preserve"> "Not Assigned"</definedName>
    <definedName name="WR_GroupNames_and_All_users_LNFN" xml:space="preserve"> "Not Assigned; Not Assigned"</definedName>
    <definedName name="WR_Job_Title" xml:space="preserve"> "Not Assigned"</definedName>
    <definedName name="WR_LNFN" xml:space="preserve"> "Not Assigned"</definedName>
    <definedName name="xaxis">OFFSET(#REF!,1,0,COUNTA(#REF!),1)</definedName>
    <definedName name="YES">[1]technical!$A$3</definedName>
    <definedName name="YesNo">[1]technical!$A$3:$A$4</definedName>
    <definedName name="yui" localSheetId="0">#REF!</definedName>
    <definedName name="yu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7" i="1" l="1"/>
  <c r="K337" i="9"/>
  <c r="A337" i="9" s="1"/>
  <c r="K336" i="9"/>
  <c r="A336" i="9" s="1"/>
  <c r="K335" i="9"/>
  <c r="A335" i="9" s="1"/>
  <c r="K334" i="9"/>
  <c r="A334" i="9" s="1"/>
  <c r="K333" i="9"/>
  <c r="A333" i="9" s="1"/>
  <c r="K332" i="9"/>
  <c r="A332" i="9" s="1"/>
  <c r="K331" i="9"/>
  <c r="A331" i="9" s="1"/>
  <c r="K330" i="9"/>
  <c r="A330" i="9" s="1"/>
  <c r="K329" i="9"/>
  <c r="A329" i="9" s="1"/>
  <c r="K328" i="9"/>
  <c r="A328" i="9" s="1"/>
  <c r="K327" i="9"/>
  <c r="A327" i="9" s="1"/>
  <c r="K326" i="9"/>
  <c r="A326" i="9" s="1"/>
  <c r="K325" i="9"/>
  <c r="A325" i="9" s="1"/>
  <c r="K324" i="9"/>
  <c r="A324" i="9" s="1"/>
  <c r="K323" i="9"/>
  <c r="A323" i="9" s="1"/>
  <c r="K322" i="9"/>
  <c r="A322" i="9" s="1"/>
  <c r="K321" i="9"/>
  <c r="A321" i="9" s="1"/>
  <c r="K320" i="9"/>
  <c r="A320" i="9" s="1"/>
  <c r="K319" i="9"/>
  <c r="A319" i="9" s="1"/>
  <c r="K318" i="9"/>
  <c r="A318" i="9" s="1"/>
  <c r="K317" i="9"/>
  <c r="A317" i="9" s="1"/>
  <c r="K316" i="9"/>
  <c r="A316" i="9" s="1"/>
  <c r="K315" i="9"/>
  <c r="A315" i="9" s="1"/>
  <c r="K314" i="9"/>
  <c r="A314" i="9" s="1"/>
  <c r="K313" i="9"/>
  <c r="A313" i="9" s="1"/>
  <c r="K312" i="9"/>
  <c r="A312" i="9" s="1"/>
  <c r="K311" i="9"/>
  <c r="A311" i="9" s="1"/>
  <c r="K310" i="9"/>
  <c r="A310" i="9" s="1"/>
  <c r="K309" i="9"/>
  <c r="A309" i="9" s="1"/>
  <c r="K308" i="9"/>
  <c r="A308" i="9" s="1"/>
  <c r="K307" i="9"/>
  <c r="A307" i="9" s="1"/>
  <c r="K306" i="9"/>
  <c r="A306" i="9" s="1"/>
  <c r="K305" i="9"/>
  <c r="A305" i="9" s="1"/>
  <c r="K304" i="9"/>
  <c r="A304" i="9" s="1"/>
  <c r="K303" i="9"/>
  <c r="A303" i="9" s="1"/>
  <c r="K302" i="9"/>
  <c r="A302" i="9" s="1"/>
  <c r="K301" i="9"/>
  <c r="A301" i="9" s="1"/>
  <c r="K300" i="9"/>
  <c r="A300" i="9" s="1"/>
  <c r="K299" i="9"/>
  <c r="A299" i="9" s="1"/>
  <c r="K298" i="9"/>
  <c r="A298" i="9" s="1"/>
  <c r="K297" i="9"/>
  <c r="A297" i="9" s="1"/>
  <c r="K296" i="9"/>
  <c r="A296" i="9" s="1"/>
  <c r="K295" i="9"/>
  <c r="A295" i="9" s="1"/>
  <c r="K294" i="9"/>
  <c r="A294" i="9" s="1"/>
  <c r="K293" i="9"/>
  <c r="A293" i="9" s="1"/>
  <c r="K292" i="9"/>
  <c r="A292" i="9" s="1"/>
  <c r="K291" i="9"/>
  <c r="A291" i="9" s="1"/>
  <c r="K290" i="9"/>
  <c r="A290" i="9" s="1"/>
  <c r="K289" i="9"/>
  <c r="A289" i="9" s="1"/>
  <c r="K288" i="9"/>
  <c r="A288" i="9" s="1"/>
  <c r="K287" i="9"/>
  <c r="A287" i="9" s="1"/>
  <c r="K286" i="9"/>
  <c r="A286" i="9" s="1"/>
  <c r="K285" i="9"/>
  <c r="A285" i="9" s="1"/>
  <c r="K284" i="9"/>
  <c r="A284" i="9" s="1"/>
  <c r="K283" i="9"/>
  <c r="A283" i="9" s="1"/>
  <c r="K282" i="9"/>
  <c r="A282" i="9" s="1"/>
  <c r="K281" i="9"/>
  <c r="A281" i="9" s="1"/>
  <c r="K280" i="9"/>
  <c r="A280" i="9" s="1"/>
  <c r="K279" i="9"/>
  <c r="A279" i="9" s="1"/>
  <c r="K278" i="9"/>
  <c r="A278" i="9" s="1"/>
  <c r="K277" i="9"/>
  <c r="A277" i="9" s="1"/>
  <c r="K276" i="9"/>
  <c r="A276" i="9" s="1"/>
  <c r="K275" i="9"/>
  <c r="A275" i="9" s="1"/>
  <c r="K274" i="9"/>
  <c r="A274" i="9" s="1"/>
  <c r="K273" i="9"/>
  <c r="A273" i="9" s="1"/>
  <c r="K272" i="9"/>
  <c r="A272" i="9" s="1"/>
  <c r="K271" i="9"/>
  <c r="A271" i="9" s="1"/>
  <c r="K270" i="9"/>
  <c r="A270" i="9" s="1"/>
  <c r="K269" i="9"/>
  <c r="A269" i="9" s="1"/>
  <c r="K268" i="9"/>
  <c r="A268" i="9" s="1"/>
  <c r="K267" i="9"/>
  <c r="A267" i="9" s="1"/>
  <c r="K266" i="9"/>
  <c r="A266" i="9" s="1"/>
  <c r="K265" i="9"/>
  <c r="A265" i="9" s="1"/>
  <c r="K264" i="9"/>
  <c r="A264" i="9" s="1"/>
  <c r="K263" i="9"/>
  <c r="A263" i="9" s="1"/>
  <c r="K262" i="9"/>
  <c r="A262" i="9" s="1"/>
  <c r="K261" i="9"/>
  <c r="A261" i="9" s="1"/>
  <c r="K260" i="9"/>
  <c r="A260" i="9" s="1"/>
  <c r="K259" i="9"/>
  <c r="A259" i="9" s="1"/>
  <c r="K258" i="9"/>
  <c r="A258" i="9" s="1"/>
  <c r="K257" i="9"/>
  <c r="A257" i="9" s="1"/>
  <c r="K256" i="9"/>
  <c r="A256" i="9" s="1"/>
  <c r="K255" i="9"/>
  <c r="A255" i="9" s="1"/>
  <c r="K254" i="9"/>
  <c r="A254" i="9" s="1"/>
  <c r="K253" i="9"/>
  <c r="A253" i="9" s="1"/>
  <c r="K252" i="9"/>
  <c r="A252" i="9" s="1"/>
  <c r="K251" i="9"/>
  <c r="A251" i="9" s="1"/>
  <c r="K250" i="9"/>
  <c r="A250" i="9" s="1"/>
  <c r="K249" i="9"/>
  <c r="A249" i="9" s="1"/>
  <c r="K248" i="9"/>
  <c r="A248" i="9" s="1"/>
  <c r="K247" i="9"/>
  <c r="A247" i="9" s="1"/>
  <c r="K246" i="9"/>
  <c r="A246" i="9" s="1"/>
  <c r="K245" i="9"/>
  <c r="A245" i="9" s="1"/>
  <c r="K244" i="9"/>
  <c r="A244" i="9" s="1"/>
  <c r="K243" i="9"/>
  <c r="A243" i="9" s="1"/>
  <c r="K242" i="9"/>
  <c r="A242" i="9" s="1"/>
  <c r="K241" i="9"/>
  <c r="A241" i="9" s="1"/>
  <c r="K240" i="9"/>
  <c r="A240" i="9" s="1"/>
  <c r="K239" i="9"/>
  <c r="A239" i="9" s="1"/>
  <c r="K238" i="9"/>
  <c r="A238" i="9" s="1"/>
  <c r="K237" i="9"/>
  <c r="A237" i="9" s="1"/>
  <c r="K236" i="9"/>
  <c r="A236" i="9" s="1"/>
  <c r="K235" i="9"/>
  <c r="A235" i="9" s="1"/>
  <c r="K234" i="9"/>
  <c r="A234" i="9" s="1"/>
  <c r="K233" i="9"/>
  <c r="A233" i="9" s="1"/>
  <c r="K232" i="9"/>
  <c r="A232" i="9" s="1"/>
  <c r="K231" i="9"/>
  <c r="A231" i="9" s="1"/>
  <c r="K230" i="9"/>
  <c r="A230" i="9" s="1"/>
  <c r="K229" i="9"/>
  <c r="A229" i="9" s="1"/>
  <c r="K228" i="9"/>
  <c r="A228" i="9" s="1"/>
  <c r="K227" i="9"/>
  <c r="A227" i="9" s="1"/>
  <c r="K226" i="9"/>
  <c r="A226" i="9" s="1"/>
  <c r="K225" i="9"/>
  <c r="A225" i="9" s="1"/>
  <c r="K224" i="9"/>
  <c r="A224" i="9" s="1"/>
  <c r="K223" i="9"/>
  <c r="A223" i="9" s="1"/>
  <c r="K222" i="9"/>
  <c r="A222" i="9" s="1"/>
  <c r="K221" i="9"/>
  <c r="A221" i="9" s="1"/>
  <c r="K220" i="9"/>
  <c r="A220" i="9" s="1"/>
  <c r="K219" i="9"/>
  <c r="A219" i="9" s="1"/>
  <c r="K218" i="9"/>
  <c r="A218" i="9" s="1"/>
  <c r="K217" i="9"/>
  <c r="A217" i="9" s="1"/>
  <c r="K216" i="9"/>
  <c r="A216" i="9" s="1"/>
  <c r="K215" i="9"/>
  <c r="A215" i="9" s="1"/>
  <c r="K214" i="9"/>
  <c r="A214" i="9" s="1"/>
  <c r="K213" i="9"/>
  <c r="A213" i="9" s="1"/>
  <c r="K212" i="9"/>
  <c r="A212" i="9" s="1"/>
  <c r="K211" i="9"/>
  <c r="A211" i="9" s="1"/>
  <c r="K210" i="9"/>
  <c r="A210" i="9" s="1"/>
  <c r="K209" i="9"/>
  <c r="A209" i="9" s="1"/>
  <c r="K208" i="9"/>
  <c r="A208" i="9" s="1"/>
  <c r="K207" i="9"/>
  <c r="A207" i="9" s="1"/>
  <c r="K206" i="9"/>
  <c r="A206" i="9" s="1"/>
  <c r="K205" i="9"/>
  <c r="A205" i="9" s="1"/>
  <c r="K204" i="9"/>
  <c r="A204" i="9" s="1"/>
  <c r="K203" i="9"/>
  <c r="A203" i="9" s="1"/>
  <c r="K202" i="9"/>
  <c r="A202" i="9" s="1"/>
  <c r="K201" i="9"/>
  <c r="A201" i="9" s="1"/>
  <c r="K200" i="9"/>
  <c r="A200" i="9" s="1"/>
  <c r="K199" i="9"/>
  <c r="A199" i="9" s="1"/>
  <c r="K198" i="9"/>
  <c r="A198" i="9" s="1"/>
  <c r="K197" i="9"/>
  <c r="A197" i="9" s="1"/>
  <c r="K196" i="9"/>
  <c r="A196" i="9" s="1"/>
  <c r="K195" i="9"/>
  <c r="A195" i="9" s="1"/>
  <c r="K194" i="9"/>
  <c r="A194" i="9" s="1"/>
  <c r="K193" i="9"/>
  <c r="A193" i="9" s="1"/>
  <c r="K192" i="9"/>
  <c r="A192" i="9" s="1"/>
  <c r="K191" i="9"/>
  <c r="A191" i="9" s="1"/>
  <c r="K190" i="9"/>
  <c r="A190" i="9" s="1"/>
  <c r="K189" i="9"/>
  <c r="A189" i="9" s="1"/>
  <c r="K188" i="9"/>
  <c r="A188" i="9" s="1"/>
  <c r="K187" i="9"/>
  <c r="A187" i="9" s="1"/>
  <c r="K186" i="9"/>
  <c r="A186" i="9" s="1"/>
  <c r="K185" i="9"/>
  <c r="A185" i="9" s="1"/>
  <c r="K184" i="9"/>
  <c r="A184" i="9" s="1"/>
  <c r="K183" i="9"/>
  <c r="A183" i="9" s="1"/>
  <c r="K182" i="9"/>
  <c r="A182" i="9" s="1"/>
  <c r="K181" i="9"/>
  <c r="A181" i="9" s="1"/>
  <c r="K180" i="9"/>
  <c r="A180" i="9" s="1"/>
  <c r="K179" i="9"/>
  <c r="A179" i="9" s="1"/>
  <c r="K178" i="9"/>
  <c r="A178" i="9" s="1"/>
  <c r="K177" i="9"/>
  <c r="A177" i="9" s="1"/>
  <c r="K176" i="9"/>
  <c r="A176" i="9" s="1"/>
  <c r="K175" i="9"/>
  <c r="A175" i="9" s="1"/>
  <c r="K174" i="9"/>
  <c r="A174" i="9" s="1"/>
  <c r="K173" i="9"/>
  <c r="A173" i="9" s="1"/>
  <c r="K172" i="9"/>
  <c r="A172" i="9" s="1"/>
  <c r="K171" i="9"/>
  <c r="A171" i="9" s="1"/>
  <c r="K170" i="9"/>
  <c r="A170" i="9" s="1"/>
  <c r="K169" i="9"/>
  <c r="A169" i="9" s="1"/>
  <c r="K168" i="9"/>
  <c r="A168" i="9" s="1"/>
  <c r="K167" i="9"/>
  <c r="A167" i="9" s="1"/>
  <c r="K166" i="9"/>
  <c r="A166" i="9" s="1"/>
  <c r="K165" i="9"/>
  <c r="A165" i="9" s="1"/>
  <c r="K164" i="9"/>
  <c r="A164" i="9" s="1"/>
  <c r="K163" i="9"/>
  <c r="A163" i="9" s="1"/>
  <c r="K162" i="9"/>
  <c r="A162" i="9" s="1"/>
  <c r="K161" i="9"/>
  <c r="A161" i="9" s="1"/>
  <c r="K160" i="9"/>
  <c r="A160" i="9" s="1"/>
  <c r="K159" i="9"/>
  <c r="A159" i="9" s="1"/>
  <c r="K158" i="9"/>
  <c r="A158" i="9" s="1"/>
  <c r="K157" i="9"/>
  <c r="A157" i="9" s="1"/>
  <c r="K156" i="9"/>
  <c r="A156" i="9" s="1"/>
  <c r="K155" i="9"/>
  <c r="A155" i="9" s="1"/>
  <c r="K154" i="9"/>
  <c r="A154" i="9" s="1"/>
  <c r="K153" i="9"/>
  <c r="A153" i="9" s="1"/>
  <c r="K152" i="9"/>
  <c r="A152" i="9" s="1"/>
  <c r="K151" i="9"/>
  <c r="A151" i="9" s="1"/>
  <c r="K150" i="9"/>
  <c r="A150" i="9" s="1"/>
  <c r="K149" i="9"/>
  <c r="A149" i="9" s="1"/>
  <c r="K148" i="9"/>
  <c r="A148" i="9" s="1"/>
  <c r="K147" i="9"/>
  <c r="A147" i="9" s="1"/>
  <c r="K146" i="9"/>
  <c r="A146" i="9" s="1"/>
  <c r="K145" i="9"/>
  <c r="A145" i="9" s="1"/>
  <c r="K144" i="9"/>
  <c r="A144" i="9" s="1"/>
  <c r="K143" i="9"/>
  <c r="A143" i="9" s="1"/>
  <c r="K142" i="9"/>
  <c r="A142" i="9" s="1"/>
  <c r="K141" i="9"/>
  <c r="A141" i="9" s="1"/>
  <c r="K140" i="9"/>
  <c r="A140" i="9" s="1"/>
  <c r="K139" i="9"/>
  <c r="A139" i="9" s="1"/>
  <c r="K138" i="9"/>
  <c r="A138" i="9" s="1"/>
  <c r="K137" i="9"/>
  <c r="A137" i="9" s="1"/>
  <c r="K136" i="9"/>
  <c r="A136" i="9" s="1"/>
  <c r="K135" i="9"/>
  <c r="A135" i="9" s="1"/>
  <c r="K134" i="9"/>
  <c r="A134" i="9" s="1"/>
  <c r="K133" i="9"/>
  <c r="A133" i="9" s="1"/>
  <c r="K132" i="9"/>
  <c r="A132" i="9" s="1"/>
  <c r="K131" i="9"/>
  <c r="A131" i="9" s="1"/>
  <c r="K130" i="9"/>
  <c r="A130" i="9" s="1"/>
  <c r="K129" i="9"/>
  <c r="A129" i="9" s="1"/>
  <c r="K128" i="9"/>
  <c r="A128" i="9" s="1"/>
  <c r="K127" i="9"/>
  <c r="A127" i="9" s="1"/>
  <c r="K126" i="9"/>
  <c r="A126" i="9" s="1"/>
  <c r="K125" i="9"/>
  <c r="A125" i="9" s="1"/>
  <c r="K124" i="9"/>
  <c r="A124" i="9" s="1"/>
  <c r="K123" i="9"/>
  <c r="A123" i="9" s="1"/>
  <c r="K122" i="9"/>
  <c r="A122" i="9" s="1"/>
  <c r="K121" i="9"/>
  <c r="A121" i="9" s="1"/>
  <c r="K120" i="9"/>
  <c r="A120" i="9" s="1"/>
  <c r="K119" i="9"/>
  <c r="A119" i="9" s="1"/>
  <c r="K118" i="9"/>
  <c r="A118" i="9" s="1"/>
  <c r="K117" i="9"/>
  <c r="A117" i="9" s="1"/>
  <c r="K116" i="9"/>
  <c r="A116" i="9" s="1"/>
  <c r="K115" i="9"/>
  <c r="A115" i="9" s="1"/>
  <c r="K114" i="9"/>
  <c r="A114" i="9" s="1"/>
  <c r="K113" i="9"/>
  <c r="A113" i="9" s="1"/>
  <c r="K112" i="9"/>
  <c r="A112" i="9" s="1"/>
  <c r="K111" i="9"/>
  <c r="A111" i="9" s="1"/>
  <c r="K110" i="9"/>
  <c r="A110" i="9" s="1"/>
  <c r="K109" i="9"/>
  <c r="A109" i="9" s="1"/>
  <c r="K108" i="9"/>
  <c r="A108" i="9" s="1"/>
  <c r="K107" i="9"/>
  <c r="A107" i="9" s="1"/>
  <c r="K106" i="9"/>
  <c r="A106" i="9" s="1"/>
  <c r="K105" i="9"/>
  <c r="A105" i="9" s="1"/>
  <c r="K104" i="9"/>
  <c r="A104" i="9" s="1"/>
  <c r="K103" i="9"/>
  <c r="A103" i="9" s="1"/>
  <c r="K102" i="9"/>
  <c r="A102" i="9" s="1"/>
  <c r="K101" i="9"/>
  <c r="A101" i="9" s="1"/>
  <c r="K100" i="9"/>
  <c r="A100" i="9" s="1"/>
  <c r="K99" i="9"/>
  <c r="L99" i="9" s="1"/>
  <c r="K98" i="9"/>
  <c r="A98" i="9" s="1"/>
  <c r="K97" i="9"/>
  <c r="A97" i="9" s="1"/>
  <c r="K96" i="9"/>
  <c r="A96" i="9" s="1"/>
  <c r="K95" i="9"/>
  <c r="A95" i="9" s="1"/>
  <c r="K94" i="9"/>
  <c r="A94" i="9" s="1"/>
  <c r="K93" i="9"/>
  <c r="A93" i="9" s="1"/>
  <c r="K92" i="9"/>
  <c r="A92" i="9" s="1"/>
  <c r="K91" i="9"/>
  <c r="A91" i="9" s="1"/>
  <c r="K90" i="9"/>
  <c r="A90" i="9" s="1"/>
  <c r="K89" i="9"/>
  <c r="A89" i="9" s="1"/>
  <c r="K88" i="9"/>
  <c r="A88" i="9" s="1"/>
  <c r="K87" i="9"/>
  <c r="A87" i="9" s="1"/>
  <c r="K86" i="9"/>
  <c r="A86" i="9" s="1"/>
  <c r="K85" i="9"/>
  <c r="A85" i="9" s="1"/>
  <c r="K84" i="9"/>
  <c r="A84" i="9" s="1"/>
  <c r="K83" i="9"/>
  <c r="A83" i="9" s="1"/>
  <c r="K82" i="9"/>
  <c r="A82" i="9" s="1"/>
  <c r="K81" i="9"/>
  <c r="A81" i="9" s="1"/>
  <c r="K80" i="9"/>
  <c r="A80" i="9" s="1"/>
  <c r="K79" i="9"/>
  <c r="A79" i="9" s="1"/>
  <c r="K78" i="9"/>
  <c r="A78" i="9" s="1"/>
  <c r="K77" i="9"/>
  <c r="A77" i="9" s="1"/>
  <c r="K76" i="9"/>
  <c r="A76" i="9" s="1"/>
  <c r="K75" i="9"/>
  <c r="A75" i="9" s="1"/>
  <c r="K74" i="9"/>
  <c r="A74" i="9" s="1"/>
  <c r="K73" i="9"/>
  <c r="A73" i="9" s="1"/>
  <c r="K72" i="9"/>
  <c r="A72" i="9" s="1"/>
  <c r="K71" i="9"/>
  <c r="A71" i="9" s="1"/>
  <c r="K70" i="9"/>
  <c r="A70" i="9" s="1"/>
  <c r="K69" i="9"/>
  <c r="A69" i="9" s="1"/>
  <c r="K68" i="9"/>
  <c r="A68" i="9" s="1"/>
  <c r="K67" i="9"/>
  <c r="A67" i="9" s="1"/>
  <c r="K66" i="9"/>
  <c r="A66" i="9" s="1"/>
  <c r="K65" i="9"/>
  <c r="A65" i="9" s="1"/>
  <c r="K64" i="9"/>
  <c r="A64" i="9" s="1"/>
  <c r="K63" i="9"/>
  <c r="A63" i="9" s="1"/>
  <c r="K62" i="9"/>
  <c r="A62" i="9" s="1"/>
  <c r="K61" i="9"/>
  <c r="A61" i="9" s="1"/>
  <c r="K60" i="9"/>
  <c r="A60" i="9" s="1"/>
  <c r="K59" i="9"/>
  <c r="A59" i="9" s="1"/>
  <c r="K58" i="9"/>
  <c r="A58" i="9" s="1"/>
  <c r="K57" i="9"/>
  <c r="A57" i="9" s="1"/>
  <c r="K56" i="9"/>
  <c r="A56" i="9" s="1"/>
  <c r="K55" i="9"/>
  <c r="A55" i="9" s="1"/>
  <c r="K54" i="9"/>
  <c r="A54" i="9" s="1"/>
  <c r="K53" i="9"/>
  <c r="A53" i="9" s="1"/>
  <c r="K52" i="9"/>
  <c r="A52" i="9" s="1"/>
  <c r="K51" i="9"/>
  <c r="A51" i="9" s="1"/>
  <c r="K50" i="9"/>
  <c r="A50" i="9" s="1"/>
  <c r="K49" i="9"/>
  <c r="A49" i="9" s="1"/>
  <c r="K48" i="9"/>
  <c r="A48" i="9" s="1"/>
  <c r="K47" i="9"/>
  <c r="A47" i="9" s="1"/>
  <c r="K46" i="9"/>
  <c r="A46" i="9" s="1"/>
  <c r="K45" i="9"/>
  <c r="A45" i="9" s="1"/>
  <c r="K44" i="9"/>
  <c r="A44" i="9" s="1"/>
  <c r="K43" i="9"/>
  <c r="A43" i="9" s="1"/>
  <c r="K42" i="9"/>
  <c r="A42" i="9" s="1"/>
  <c r="K41" i="9"/>
  <c r="A41" i="9" s="1"/>
  <c r="K40" i="9"/>
  <c r="A40" i="9" s="1"/>
  <c r="K39" i="9"/>
  <c r="A39" i="9" s="1"/>
  <c r="K38" i="9"/>
  <c r="A38" i="9" s="1"/>
  <c r="K37" i="9"/>
  <c r="A37" i="9" s="1"/>
  <c r="K36" i="9"/>
  <c r="A36" i="9" s="1"/>
  <c r="K35" i="9"/>
  <c r="A35" i="9" s="1"/>
  <c r="K34" i="9"/>
  <c r="A34" i="9" s="1"/>
  <c r="K33" i="9"/>
  <c r="A33" i="9" s="1"/>
  <c r="K32" i="9"/>
  <c r="A32" i="9" s="1"/>
  <c r="K31" i="9"/>
  <c r="A31" i="9" s="1"/>
  <c r="K30" i="9"/>
  <c r="A30" i="9" s="1"/>
  <c r="K29" i="9"/>
  <c r="A29" i="9" s="1"/>
  <c r="K28" i="9"/>
  <c r="A28" i="9" s="1"/>
  <c r="K27" i="9"/>
  <c r="A27" i="9" s="1"/>
  <c r="K26" i="9"/>
  <c r="A26" i="9" s="1"/>
  <c r="K25" i="9"/>
  <c r="A25" i="9" s="1"/>
  <c r="K24" i="9"/>
  <c r="A24" i="9" s="1"/>
  <c r="K23" i="9"/>
  <c r="A23" i="9" s="1"/>
  <c r="K22" i="9"/>
  <c r="A22" i="9" s="1"/>
  <c r="K21" i="9"/>
  <c r="A21" i="9" s="1"/>
  <c r="K20" i="9"/>
  <c r="A20" i="9" s="1"/>
  <c r="K19" i="9"/>
  <c r="A19" i="9" s="1"/>
  <c r="K18" i="9"/>
  <c r="A18" i="9" s="1"/>
  <c r="K17" i="9"/>
  <c r="A17" i="9" s="1"/>
  <c r="K16" i="9"/>
  <c r="A16" i="9" s="1"/>
  <c r="K15" i="9"/>
  <c r="A15" i="9" s="1"/>
  <c r="K14" i="9"/>
  <c r="A14" i="9" s="1"/>
  <c r="K13" i="9"/>
  <c r="A13" i="9" s="1"/>
  <c r="K12" i="9"/>
  <c r="A12" i="9" s="1"/>
  <c r="K11" i="9"/>
  <c r="A11" i="9" s="1"/>
  <c r="K10" i="9"/>
  <c r="A10" i="9" s="1"/>
  <c r="K9" i="9"/>
  <c r="A9" i="9" s="1"/>
  <c r="K8" i="9"/>
  <c r="A8" i="9" s="1"/>
  <c r="K7" i="9"/>
  <c r="A7" i="9" s="1"/>
  <c r="K6" i="9"/>
  <c r="A6" i="9" s="1"/>
  <c r="K5" i="9"/>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3" i="1"/>
  <c r="F4" i="1" l="1"/>
  <c r="A5" i="9"/>
  <c r="G4" i="1"/>
  <c r="G12" i="1"/>
  <c r="G20" i="1"/>
  <c r="G28" i="1"/>
  <c r="G36" i="1"/>
  <c r="G44" i="1"/>
  <c r="G52" i="1"/>
  <c r="G60" i="1"/>
  <c r="G68" i="1"/>
  <c r="G76" i="1"/>
  <c r="G84" i="1"/>
  <c r="G92" i="1"/>
  <c r="G100" i="1"/>
  <c r="G108" i="1"/>
  <c r="G116" i="1"/>
  <c r="G124" i="1"/>
  <c r="G132" i="1"/>
  <c r="G140" i="1"/>
  <c r="G148" i="1"/>
  <c r="G156" i="1"/>
  <c r="G164" i="1"/>
  <c r="G172" i="1"/>
  <c r="G180" i="1"/>
  <c r="G188" i="1"/>
  <c r="G196" i="1"/>
  <c r="G204" i="1"/>
  <c r="G212" i="1"/>
  <c r="G220" i="1"/>
  <c r="G228" i="1"/>
  <c r="G236" i="1"/>
  <c r="G244" i="1"/>
  <c r="G252" i="1"/>
  <c r="G260" i="1"/>
  <c r="G268" i="1"/>
  <c r="G276" i="1"/>
  <c r="G284" i="1"/>
  <c r="G292" i="1"/>
  <c r="G300" i="1"/>
  <c r="G308" i="1"/>
  <c r="G316" i="1"/>
  <c r="G324" i="1"/>
  <c r="G332" i="1"/>
  <c r="G340" i="1"/>
  <c r="G348" i="1"/>
  <c r="G356" i="1"/>
  <c r="G364" i="1"/>
  <c r="G372" i="1"/>
  <c r="G380" i="1"/>
  <c r="G388" i="1"/>
  <c r="G396" i="1"/>
  <c r="G404" i="1"/>
  <c r="G412" i="1"/>
  <c r="G420" i="1"/>
  <c r="G428" i="1"/>
  <c r="G436" i="1"/>
  <c r="G444" i="1"/>
  <c r="G452" i="1"/>
  <c r="G460" i="1"/>
  <c r="G468" i="1"/>
  <c r="G476" i="1"/>
  <c r="G484" i="1"/>
  <c r="G492" i="1"/>
  <c r="G500" i="1"/>
  <c r="G508" i="1"/>
  <c r="G516" i="1"/>
  <c r="G524" i="1"/>
  <c r="G532" i="1"/>
  <c r="G540" i="1"/>
  <c r="G548" i="1"/>
  <c r="G556" i="1"/>
  <c r="G564" i="1"/>
  <c r="G572" i="1"/>
  <c r="G580" i="1"/>
  <c r="F9" i="1"/>
  <c r="F17" i="1"/>
  <c r="F25" i="1"/>
  <c r="F33" i="1"/>
  <c r="F41" i="1"/>
  <c r="F49" i="1"/>
  <c r="F57" i="1"/>
  <c r="F65" i="1"/>
  <c r="G5" i="1"/>
  <c r="G13" i="1"/>
  <c r="G21" i="1"/>
  <c r="G29" i="1"/>
  <c r="G37" i="1"/>
  <c r="G45" i="1"/>
  <c r="G53" i="1"/>
  <c r="G61" i="1"/>
  <c r="G69" i="1"/>
  <c r="G77" i="1"/>
  <c r="G85" i="1"/>
  <c r="G93" i="1"/>
  <c r="G101" i="1"/>
  <c r="G109" i="1"/>
  <c r="G117" i="1"/>
  <c r="G125" i="1"/>
  <c r="G133" i="1"/>
  <c r="G141" i="1"/>
  <c r="G149" i="1"/>
  <c r="G157" i="1"/>
  <c r="G165" i="1"/>
  <c r="G173" i="1"/>
  <c r="G181" i="1"/>
  <c r="G189" i="1"/>
  <c r="G197" i="1"/>
  <c r="G205" i="1"/>
  <c r="G213" i="1"/>
  <c r="G221" i="1"/>
  <c r="G229" i="1"/>
  <c r="G237" i="1"/>
  <c r="G245" i="1"/>
  <c r="G253" i="1"/>
  <c r="G261" i="1"/>
  <c r="G269" i="1"/>
  <c r="G277" i="1"/>
  <c r="G285" i="1"/>
  <c r="G293" i="1"/>
  <c r="G301" i="1"/>
  <c r="G309" i="1"/>
  <c r="G317" i="1"/>
  <c r="G325" i="1"/>
  <c r="G333" i="1"/>
  <c r="G341" i="1"/>
  <c r="G349" i="1"/>
  <c r="G357" i="1"/>
  <c r="G365" i="1"/>
  <c r="G373" i="1"/>
  <c r="G381" i="1"/>
  <c r="G389" i="1"/>
  <c r="G397" i="1"/>
  <c r="G405" i="1"/>
  <c r="G413" i="1"/>
  <c r="G421" i="1"/>
  <c r="G429" i="1"/>
  <c r="G437" i="1"/>
  <c r="G445" i="1"/>
  <c r="G453" i="1"/>
  <c r="G461" i="1"/>
  <c r="G469" i="1"/>
  <c r="G477" i="1"/>
  <c r="G485" i="1"/>
  <c r="G493" i="1"/>
  <c r="G501" i="1"/>
  <c r="G509" i="1"/>
  <c r="G517" i="1"/>
  <c r="G525" i="1"/>
  <c r="G533" i="1"/>
  <c r="G541" i="1"/>
  <c r="G549" i="1"/>
  <c r="G557" i="1"/>
  <c r="G565" i="1"/>
  <c r="G573" i="1"/>
  <c r="G581" i="1"/>
  <c r="F10" i="1"/>
  <c r="F18" i="1"/>
  <c r="F26" i="1"/>
  <c r="F34" i="1"/>
  <c r="G6" i="1"/>
  <c r="G14" i="1"/>
  <c r="G22" i="1"/>
  <c r="G30" i="1"/>
  <c r="G38" i="1"/>
  <c r="G46" i="1"/>
  <c r="G54" i="1"/>
  <c r="G62" i="1"/>
  <c r="G70" i="1"/>
  <c r="G78" i="1"/>
  <c r="G86" i="1"/>
  <c r="G94" i="1"/>
  <c r="G102" i="1"/>
  <c r="G110" i="1"/>
  <c r="G118" i="1"/>
  <c r="G126" i="1"/>
  <c r="G134" i="1"/>
  <c r="G142" i="1"/>
  <c r="G150" i="1"/>
  <c r="G158" i="1"/>
  <c r="G166" i="1"/>
  <c r="G174" i="1"/>
  <c r="G182" i="1"/>
  <c r="G190" i="1"/>
  <c r="G198" i="1"/>
  <c r="G206" i="1"/>
  <c r="G214" i="1"/>
  <c r="G222" i="1"/>
  <c r="G230" i="1"/>
  <c r="G238" i="1"/>
  <c r="G246" i="1"/>
  <c r="G254" i="1"/>
  <c r="G262" i="1"/>
  <c r="G270" i="1"/>
  <c r="G278" i="1"/>
  <c r="G286" i="1"/>
  <c r="G294" i="1"/>
  <c r="G302" i="1"/>
  <c r="G310" i="1"/>
  <c r="G318" i="1"/>
  <c r="G326" i="1"/>
  <c r="G334" i="1"/>
  <c r="G342" i="1"/>
  <c r="G350" i="1"/>
  <c r="G358" i="1"/>
  <c r="G366" i="1"/>
  <c r="G374" i="1"/>
  <c r="G382" i="1"/>
  <c r="G390" i="1"/>
  <c r="G398" i="1"/>
  <c r="G406" i="1"/>
  <c r="G414" i="1"/>
  <c r="G422" i="1"/>
  <c r="G430" i="1"/>
  <c r="G438" i="1"/>
  <c r="G446" i="1"/>
  <c r="G454" i="1"/>
  <c r="G462" i="1"/>
  <c r="G470" i="1"/>
  <c r="G478" i="1"/>
  <c r="G486" i="1"/>
  <c r="G494" i="1"/>
  <c r="G502" i="1"/>
  <c r="G510" i="1"/>
  <c r="G518" i="1"/>
  <c r="G526" i="1"/>
  <c r="G534" i="1"/>
  <c r="G542" i="1"/>
  <c r="G550" i="1"/>
  <c r="G558" i="1"/>
  <c r="G566" i="1"/>
  <c r="G574" i="1"/>
  <c r="G3" i="1"/>
  <c r="F11" i="1"/>
  <c r="F19" i="1"/>
  <c r="F27" i="1"/>
  <c r="F35" i="1"/>
  <c r="G7" i="1"/>
  <c r="G15" i="1"/>
  <c r="G23" i="1"/>
  <c r="G31" i="1"/>
  <c r="G39" i="1"/>
  <c r="G47" i="1"/>
  <c r="G55" i="1"/>
  <c r="G63" i="1"/>
  <c r="G71" i="1"/>
  <c r="G79" i="1"/>
  <c r="G87" i="1"/>
  <c r="G95" i="1"/>
  <c r="G103" i="1"/>
  <c r="G111" i="1"/>
  <c r="G119" i="1"/>
  <c r="G127" i="1"/>
  <c r="G135" i="1"/>
  <c r="G143" i="1"/>
  <c r="G151" i="1"/>
  <c r="G159" i="1"/>
  <c r="G167" i="1"/>
  <c r="G175" i="1"/>
  <c r="G183" i="1"/>
  <c r="G191" i="1"/>
  <c r="G199" i="1"/>
  <c r="G207" i="1"/>
  <c r="G215" i="1"/>
  <c r="G223" i="1"/>
  <c r="G231" i="1"/>
  <c r="G239" i="1"/>
  <c r="G247" i="1"/>
  <c r="G255" i="1"/>
  <c r="G263" i="1"/>
  <c r="G271" i="1"/>
  <c r="G279" i="1"/>
  <c r="G287" i="1"/>
  <c r="G295" i="1"/>
  <c r="G303" i="1"/>
  <c r="G311" i="1"/>
  <c r="G319" i="1"/>
  <c r="G327" i="1"/>
  <c r="G335" i="1"/>
  <c r="G343" i="1"/>
  <c r="G351" i="1"/>
  <c r="G359" i="1"/>
  <c r="G367" i="1"/>
  <c r="G375" i="1"/>
  <c r="G383" i="1"/>
  <c r="G391" i="1"/>
  <c r="G399" i="1"/>
  <c r="G407" i="1"/>
  <c r="G415" i="1"/>
  <c r="G423" i="1"/>
  <c r="G431" i="1"/>
  <c r="G439" i="1"/>
  <c r="G447" i="1"/>
  <c r="G455" i="1"/>
  <c r="G463" i="1"/>
  <c r="G471" i="1"/>
  <c r="G479" i="1"/>
  <c r="G487" i="1"/>
  <c r="G495" i="1"/>
  <c r="G503" i="1"/>
  <c r="G511" i="1"/>
  <c r="G519" i="1"/>
  <c r="G527" i="1"/>
  <c r="G535" i="1"/>
  <c r="G543" i="1"/>
  <c r="G551" i="1"/>
  <c r="G559" i="1"/>
  <c r="G567" i="1"/>
  <c r="G575" i="1"/>
  <c r="F12" i="1"/>
  <c r="F20" i="1"/>
  <c r="F28" i="1"/>
  <c r="F36" i="1"/>
  <c r="F44" i="1"/>
  <c r="F52" i="1"/>
  <c r="F60" i="1"/>
  <c r="F68" i="1"/>
  <c r="F76" i="1"/>
  <c r="F84" i="1"/>
  <c r="F92" i="1"/>
  <c r="F100" i="1"/>
  <c r="G8" i="1"/>
  <c r="G16" i="1"/>
  <c r="G24" i="1"/>
  <c r="G32" i="1"/>
  <c r="G40" i="1"/>
  <c r="G48" i="1"/>
  <c r="G56" i="1"/>
  <c r="G64" i="1"/>
  <c r="G72" i="1"/>
  <c r="G80" i="1"/>
  <c r="G88" i="1"/>
  <c r="G96" i="1"/>
  <c r="G104" i="1"/>
  <c r="G112" i="1"/>
  <c r="G120" i="1"/>
  <c r="G128" i="1"/>
  <c r="G136" i="1"/>
  <c r="G144" i="1"/>
  <c r="G152" i="1"/>
  <c r="G160" i="1"/>
  <c r="G168" i="1"/>
  <c r="G176" i="1"/>
  <c r="G184" i="1"/>
  <c r="G192" i="1"/>
  <c r="G200" i="1"/>
  <c r="G208" i="1"/>
  <c r="G216" i="1"/>
  <c r="G224" i="1"/>
  <c r="G232" i="1"/>
  <c r="G240" i="1"/>
  <c r="G248" i="1"/>
  <c r="G256" i="1"/>
  <c r="G264" i="1"/>
  <c r="G272" i="1"/>
  <c r="G280" i="1"/>
  <c r="G288" i="1"/>
  <c r="G296" i="1"/>
  <c r="G304" i="1"/>
  <c r="G312" i="1"/>
  <c r="G320" i="1"/>
  <c r="G328" i="1"/>
  <c r="G336" i="1"/>
  <c r="G344" i="1"/>
  <c r="G352" i="1"/>
  <c r="G360" i="1"/>
  <c r="G368" i="1"/>
  <c r="G376" i="1"/>
  <c r="G384" i="1"/>
  <c r="G392" i="1"/>
  <c r="G400" i="1"/>
  <c r="G408" i="1"/>
  <c r="G416" i="1"/>
  <c r="G424" i="1"/>
  <c r="G432" i="1"/>
  <c r="G440" i="1"/>
  <c r="G448" i="1"/>
  <c r="G456" i="1"/>
  <c r="G464" i="1"/>
  <c r="G472" i="1"/>
  <c r="G480" i="1"/>
  <c r="G488" i="1"/>
  <c r="G496" i="1"/>
  <c r="G504" i="1"/>
  <c r="G512" i="1"/>
  <c r="G520" i="1"/>
  <c r="G528" i="1"/>
  <c r="G536" i="1"/>
  <c r="G544" i="1"/>
  <c r="G552" i="1"/>
  <c r="G560" i="1"/>
  <c r="G568" i="1"/>
  <c r="G576" i="1"/>
  <c r="F5" i="1"/>
  <c r="F13" i="1"/>
  <c r="F21" i="1"/>
  <c r="F29" i="1"/>
  <c r="F37" i="1"/>
  <c r="F45" i="1"/>
  <c r="F53" i="1"/>
  <c r="F61" i="1"/>
  <c r="F69" i="1"/>
  <c r="F77" i="1"/>
  <c r="F85" i="1"/>
  <c r="G9" i="1"/>
  <c r="G17" i="1"/>
  <c r="G25" i="1"/>
  <c r="G33" i="1"/>
  <c r="G41" i="1"/>
  <c r="G49" i="1"/>
  <c r="G57" i="1"/>
  <c r="G65" i="1"/>
  <c r="G73" i="1"/>
  <c r="G81" i="1"/>
  <c r="G89" i="1"/>
  <c r="G97" i="1"/>
  <c r="G105" i="1"/>
  <c r="G113" i="1"/>
  <c r="G121" i="1"/>
  <c r="G129" i="1"/>
  <c r="G137" i="1"/>
  <c r="G145" i="1"/>
  <c r="G153" i="1"/>
  <c r="G161" i="1"/>
  <c r="G169" i="1"/>
  <c r="G177" i="1"/>
  <c r="G185" i="1"/>
  <c r="G193" i="1"/>
  <c r="G201" i="1"/>
  <c r="G209" i="1"/>
  <c r="G217" i="1"/>
  <c r="G225" i="1"/>
  <c r="G233" i="1"/>
  <c r="G241" i="1"/>
  <c r="G249" i="1"/>
  <c r="G257" i="1"/>
  <c r="G265" i="1"/>
  <c r="G273" i="1"/>
  <c r="G281" i="1"/>
  <c r="G289" i="1"/>
  <c r="G297" i="1"/>
  <c r="G305" i="1"/>
  <c r="G313" i="1"/>
  <c r="G321" i="1"/>
  <c r="G329" i="1"/>
  <c r="G337" i="1"/>
  <c r="G345" i="1"/>
  <c r="G353" i="1"/>
  <c r="G361" i="1"/>
  <c r="G369" i="1"/>
  <c r="G377" i="1"/>
  <c r="G385" i="1"/>
  <c r="G393" i="1"/>
  <c r="G401" i="1"/>
  <c r="G409" i="1"/>
  <c r="G417" i="1"/>
  <c r="G425" i="1"/>
  <c r="G433" i="1"/>
  <c r="G441" i="1"/>
  <c r="G449" i="1"/>
  <c r="G457" i="1"/>
  <c r="G465" i="1"/>
  <c r="G473" i="1"/>
  <c r="G481" i="1"/>
  <c r="G489" i="1"/>
  <c r="G497" i="1"/>
  <c r="G505" i="1"/>
  <c r="G513" i="1"/>
  <c r="G521" i="1"/>
  <c r="G529" i="1"/>
  <c r="G537" i="1"/>
  <c r="G545" i="1"/>
  <c r="G553" i="1"/>
  <c r="G561" i="1"/>
  <c r="G569" i="1"/>
  <c r="G577" i="1"/>
  <c r="F6" i="1"/>
  <c r="F14" i="1"/>
  <c r="F22" i="1"/>
  <c r="F30" i="1"/>
  <c r="F38" i="1"/>
  <c r="F46" i="1"/>
  <c r="F54" i="1"/>
  <c r="F62" i="1"/>
  <c r="F70" i="1"/>
  <c r="F78" i="1"/>
  <c r="F86" i="1"/>
  <c r="G10" i="1"/>
  <c r="G18" i="1"/>
  <c r="G26" i="1"/>
  <c r="G34" i="1"/>
  <c r="G42" i="1"/>
  <c r="G50" i="1"/>
  <c r="G58" i="1"/>
  <c r="G66" i="1"/>
  <c r="G74" i="1"/>
  <c r="G82" i="1"/>
  <c r="G90" i="1"/>
  <c r="G98" i="1"/>
  <c r="G106" i="1"/>
  <c r="G114" i="1"/>
  <c r="G122" i="1"/>
  <c r="G130" i="1"/>
  <c r="G138" i="1"/>
  <c r="G146" i="1"/>
  <c r="G154" i="1"/>
  <c r="G162" i="1"/>
  <c r="G170" i="1"/>
  <c r="G178" i="1"/>
  <c r="G186" i="1"/>
  <c r="G194" i="1"/>
  <c r="G202" i="1"/>
  <c r="G210" i="1"/>
  <c r="G218" i="1"/>
  <c r="G226" i="1"/>
  <c r="G234" i="1"/>
  <c r="G242" i="1"/>
  <c r="G250" i="1"/>
  <c r="G258" i="1"/>
  <c r="G266" i="1"/>
  <c r="G274" i="1"/>
  <c r="G282" i="1"/>
  <c r="G290" i="1"/>
  <c r="G298" i="1"/>
  <c r="G306" i="1"/>
  <c r="G314" i="1"/>
  <c r="G322" i="1"/>
  <c r="G330" i="1"/>
  <c r="G338" i="1"/>
  <c r="G346" i="1"/>
  <c r="G354" i="1"/>
  <c r="G362" i="1"/>
  <c r="G370" i="1"/>
  <c r="G378" i="1"/>
  <c r="G386" i="1"/>
  <c r="G394" i="1"/>
  <c r="G402" i="1"/>
  <c r="G410" i="1"/>
  <c r="G418" i="1"/>
  <c r="G426" i="1"/>
  <c r="G434" i="1"/>
  <c r="G442" i="1"/>
  <c r="G450" i="1"/>
  <c r="G458" i="1"/>
  <c r="G466" i="1"/>
  <c r="G474" i="1"/>
  <c r="G482" i="1"/>
  <c r="G490" i="1"/>
  <c r="G498" i="1"/>
  <c r="G506" i="1"/>
  <c r="G514" i="1"/>
  <c r="G522" i="1"/>
  <c r="G530" i="1"/>
  <c r="G538" i="1"/>
  <c r="G546" i="1"/>
  <c r="G554" i="1"/>
  <c r="G562" i="1"/>
  <c r="G570" i="1"/>
  <c r="G578" i="1"/>
  <c r="F7" i="1"/>
  <c r="F15" i="1"/>
  <c r="F23" i="1"/>
  <c r="F31" i="1"/>
  <c r="F39" i="1"/>
  <c r="F47" i="1"/>
  <c r="F55" i="1"/>
  <c r="F63" i="1"/>
  <c r="F71" i="1"/>
  <c r="F79" i="1"/>
  <c r="F87" i="1"/>
  <c r="F95" i="1"/>
  <c r="F103" i="1"/>
  <c r="F579" i="1"/>
  <c r="F571" i="1"/>
  <c r="F563" i="1"/>
  <c r="F555" i="1"/>
  <c r="F547" i="1"/>
  <c r="F539" i="1"/>
  <c r="F531" i="1"/>
  <c r="F523" i="1"/>
  <c r="F515" i="1"/>
  <c r="F507" i="1"/>
  <c r="F499" i="1"/>
  <c r="F491" i="1"/>
  <c r="F483" i="1"/>
  <c r="F475" i="1"/>
  <c r="F467" i="1"/>
  <c r="F459" i="1"/>
  <c r="F451" i="1"/>
  <c r="F443" i="1"/>
  <c r="F435" i="1"/>
  <c r="F427" i="1"/>
  <c r="F419" i="1"/>
  <c r="F411" i="1"/>
  <c r="F403" i="1"/>
  <c r="F395" i="1"/>
  <c r="F387" i="1"/>
  <c r="F379" i="1"/>
  <c r="F371" i="1"/>
  <c r="F363" i="1"/>
  <c r="F355" i="1"/>
  <c r="F347" i="1"/>
  <c r="F339" i="1"/>
  <c r="F331" i="1"/>
  <c r="F323" i="1"/>
  <c r="F315" i="1"/>
  <c r="F307" i="1"/>
  <c r="F299" i="1"/>
  <c r="F291" i="1"/>
  <c r="F283" i="1"/>
  <c r="F275" i="1"/>
  <c r="F267" i="1"/>
  <c r="F259" i="1"/>
  <c r="F251" i="1"/>
  <c r="F243" i="1"/>
  <c r="F235" i="1"/>
  <c r="F227" i="1"/>
  <c r="F219" i="1"/>
  <c r="F211" i="1"/>
  <c r="F203" i="1"/>
  <c r="F195" i="1"/>
  <c r="F187" i="1"/>
  <c r="F179" i="1"/>
  <c r="F171" i="1"/>
  <c r="F163" i="1"/>
  <c r="F155" i="1"/>
  <c r="F147" i="1"/>
  <c r="F139" i="1"/>
  <c r="F131" i="1"/>
  <c r="F123" i="1"/>
  <c r="F115" i="1"/>
  <c r="F107" i="1"/>
  <c r="F97" i="1"/>
  <c r="F83" i="1"/>
  <c r="F67" i="1"/>
  <c r="F48" i="1"/>
  <c r="G579" i="1"/>
  <c r="G515" i="1"/>
  <c r="G451" i="1"/>
  <c r="G387" i="1"/>
  <c r="G323" i="1"/>
  <c r="G259" i="1"/>
  <c r="G195" i="1"/>
  <c r="G131" i="1"/>
  <c r="G67" i="1"/>
  <c r="F578" i="1"/>
  <c r="F570" i="1"/>
  <c r="F562" i="1"/>
  <c r="F554" i="1"/>
  <c r="F546" i="1"/>
  <c r="F538" i="1"/>
  <c r="F530" i="1"/>
  <c r="F522" i="1"/>
  <c r="F514" i="1"/>
  <c r="F506" i="1"/>
  <c r="F498" i="1"/>
  <c r="F490" i="1"/>
  <c r="F482" i="1"/>
  <c r="F474" i="1"/>
  <c r="F466" i="1"/>
  <c r="F458" i="1"/>
  <c r="F450" i="1"/>
  <c r="F442" i="1"/>
  <c r="F434" i="1"/>
  <c r="F426" i="1"/>
  <c r="F418" i="1"/>
  <c r="F410" i="1"/>
  <c r="F402" i="1"/>
  <c r="F394" i="1"/>
  <c r="F386" i="1"/>
  <c r="F378" i="1"/>
  <c r="F370" i="1"/>
  <c r="F362" i="1"/>
  <c r="F354" i="1"/>
  <c r="F346" i="1"/>
  <c r="F338" i="1"/>
  <c r="F330" i="1"/>
  <c r="F322" i="1"/>
  <c r="F314" i="1"/>
  <c r="F306" i="1"/>
  <c r="F298" i="1"/>
  <c r="F290" i="1"/>
  <c r="F282" i="1"/>
  <c r="F274" i="1"/>
  <c r="F266" i="1"/>
  <c r="F258" i="1"/>
  <c r="F250" i="1"/>
  <c r="F242" i="1"/>
  <c r="F234" i="1"/>
  <c r="F226" i="1"/>
  <c r="F218" i="1"/>
  <c r="F210" i="1"/>
  <c r="F202" i="1"/>
  <c r="F194" i="1"/>
  <c r="F186" i="1"/>
  <c r="F178" i="1"/>
  <c r="F170" i="1"/>
  <c r="F162" i="1"/>
  <c r="F154" i="1"/>
  <c r="F146" i="1"/>
  <c r="F138" i="1"/>
  <c r="F130" i="1"/>
  <c r="F122" i="1"/>
  <c r="F114" i="1"/>
  <c r="F106" i="1"/>
  <c r="F96" i="1"/>
  <c r="F82" i="1"/>
  <c r="F66" i="1"/>
  <c r="F43" i="1"/>
  <c r="G571" i="1"/>
  <c r="G507" i="1"/>
  <c r="G443" i="1"/>
  <c r="G379" i="1"/>
  <c r="G315" i="1"/>
  <c r="G251" i="1"/>
  <c r="G187" i="1"/>
  <c r="G123" i="1"/>
  <c r="G59" i="1"/>
  <c r="F577" i="1"/>
  <c r="F569" i="1"/>
  <c r="F561" i="1"/>
  <c r="F553" i="1"/>
  <c r="F545" i="1"/>
  <c r="F537" i="1"/>
  <c r="F529" i="1"/>
  <c r="F521" i="1"/>
  <c r="F513" i="1"/>
  <c r="F505" i="1"/>
  <c r="F497" i="1"/>
  <c r="F489" i="1"/>
  <c r="F481" i="1"/>
  <c r="F473" i="1"/>
  <c r="F465" i="1"/>
  <c r="F457" i="1"/>
  <c r="F449" i="1"/>
  <c r="F441" i="1"/>
  <c r="F433" i="1"/>
  <c r="F425" i="1"/>
  <c r="F417" i="1"/>
  <c r="F409" i="1"/>
  <c r="F401" i="1"/>
  <c r="F393" i="1"/>
  <c r="F385" i="1"/>
  <c r="F377" i="1"/>
  <c r="F369" i="1"/>
  <c r="F361" i="1"/>
  <c r="F353" i="1"/>
  <c r="F345" i="1"/>
  <c r="F337" i="1"/>
  <c r="F329" i="1"/>
  <c r="F321" i="1"/>
  <c r="F313" i="1"/>
  <c r="F305" i="1"/>
  <c r="F297" i="1"/>
  <c r="F289" i="1"/>
  <c r="F281" i="1"/>
  <c r="F273" i="1"/>
  <c r="F265" i="1"/>
  <c r="F257" i="1"/>
  <c r="F249" i="1"/>
  <c r="F241" i="1"/>
  <c r="F233" i="1"/>
  <c r="F225" i="1"/>
  <c r="F217" i="1"/>
  <c r="F209" i="1"/>
  <c r="F201" i="1"/>
  <c r="F193" i="1"/>
  <c r="F185" i="1"/>
  <c r="F177" i="1"/>
  <c r="F169" i="1"/>
  <c r="F161" i="1"/>
  <c r="F153" i="1"/>
  <c r="F145" i="1"/>
  <c r="F137" i="1"/>
  <c r="F129" i="1"/>
  <c r="F121" i="1"/>
  <c r="F113" i="1"/>
  <c r="F105" i="1"/>
  <c r="F94" i="1"/>
  <c r="F81" i="1"/>
  <c r="F64" i="1"/>
  <c r="F42" i="1"/>
  <c r="G563" i="1"/>
  <c r="G499" i="1"/>
  <c r="G435" i="1"/>
  <c r="G371" i="1"/>
  <c r="G307" i="1"/>
  <c r="G243" i="1"/>
  <c r="G179" i="1"/>
  <c r="G115" i="1"/>
  <c r="G51" i="1"/>
  <c r="F576" i="1"/>
  <c r="F568" i="1"/>
  <c r="F560" i="1"/>
  <c r="F552" i="1"/>
  <c r="F544" i="1"/>
  <c r="F536" i="1"/>
  <c r="F528" i="1"/>
  <c r="F520" i="1"/>
  <c r="F512" i="1"/>
  <c r="F504" i="1"/>
  <c r="F496" i="1"/>
  <c r="F488" i="1"/>
  <c r="F480" i="1"/>
  <c r="F472" i="1"/>
  <c r="F464" i="1"/>
  <c r="F456" i="1"/>
  <c r="F448" i="1"/>
  <c r="F440" i="1"/>
  <c r="F432" i="1"/>
  <c r="F424" i="1"/>
  <c r="F416" i="1"/>
  <c r="F408" i="1"/>
  <c r="F400" i="1"/>
  <c r="F392" i="1"/>
  <c r="F384" i="1"/>
  <c r="F376" i="1"/>
  <c r="F368" i="1"/>
  <c r="F360" i="1"/>
  <c r="F352" i="1"/>
  <c r="F344" i="1"/>
  <c r="F336" i="1"/>
  <c r="F328" i="1"/>
  <c r="F320" i="1"/>
  <c r="F312" i="1"/>
  <c r="F304" i="1"/>
  <c r="F296" i="1"/>
  <c r="F288" i="1"/>
  <c r="F280" i="1"/>
  <c r="F272" i="1"/>
  <c r="F264" i="1"/>
  <c r="F256" i="1"/>
  <c r="F248" i="1"/>
  <c r="F240" i="1"/>
  <c r="F232" i="1"/>
  <c r="F224" i="1"/>
  <c r="F216" i="1"/>
  <c r="F208" i="1"/>
  <c r="F200" i="1"/>
  <c r="F192" i="1"/>
  <c r="F184" i="1"/>
  <c r="F176" i="1"/>
  <c r="F168" i="1"/>
  <c r="F160" i="1"/>
  <c r="F152" i="1"/>
  <c r="F144" i="1"/>
  <c r="F136" i="1"/>
  <c r="F128" i="1"/>
  <c r="F120" i="1"/>
  <c r="F112" i="1"/>
  <c r="F104" i="1"/>
  <c r="F93" i="1"/>
  <c r="F80" i="1"/>
  <c r="F59" i="1"/>
  <c r="F40" i="1"/>
  <c r="G555" i="1"/>
  <c r="G491" i="1"/>
  <c r="G427" i="1"/>
  <c r="G363" i="1"/>
  <c r="G299" i="1"/>
  <c r="G235" i="1"/>
  <c r="G171" i="1"/>
  <c r="G107" i="1"/>
  <c r="G43" i="1"/>
  <c r="F575" i="1"/>
  <c r="F567" i="1"/>
  <c r="F559" i="1"/>
  <c r="F551" i="1"/>
  <c r="F543" i="1"/>
  <c r="F535" i="1"/>
  <c r="F527" i="1"/>
  <c r="F519" i="1"/>
  <c r="F511" i="1"/>
  <c r="F503" i="1"/>
  <c r="F495" i="1"/>
  <c r="F487" i="1"/>
  <c r="F479" i="1"/>
  <c r="F471" i="1"/>
  <c r="F463" i="1"/>
  <c r="F455" i="1"/>
  <c r="F447" i="1"/>
  <c r="F439" i="1"/>
  <c r="F431" i="1"/>
  <c r="F423" i="1"/>
  <c r="F415" i="1"/>
  <c r="F407" i="1"/>
  <c r="F399" i="1"/>
  <c r="F391" i="1"/>
  <c r="F383" i="1"/>
  <c r="F375" i="1"/>
  <c r="F367" i="1"/>
  <c r="F359" i="1"/>
  <c r="F351" i="1"/>
  <c r="F343" i="1"/>
  <c r="F335" i="1"/>
  <c r="F327" i="1"/>
  <c r="F319" i="1"/>
  <c r="F311" i="1"/>
  <c r="F303" i="1"/>
  <c r="F295" i="1"/>
  <c r="F287" i="1"/>
  <c r="F279" i="1"/>
  <c r="F271" i="1"/>
  <c r="F263" i="1"/>
  <c r="F255" i="1"/>
  <c r="F247" i="1"/>
  <c r="F239" i="1"/>
  <c r="F231" i="1"/>
  <c r="F223" i="1"/>
  <c r="F215" i="1"/>
  <c r="F207" i="1"/>
  <c r="F199" i="1"/>
  <c r="F191" i="1"/>
  <c r="F183" i="1"/>
  <c r="F175" i="1"/>
  <c r="F167" i="1"/>
  <c r="F159" i="1"/>
  <c r="F151" i="1"/>
  <c r="F143" i="1"/>
  <c r="F135" i="1"/>
  <c r="F127" i="1"/>
  <c r="F119" i="1"/>
  <c r="F111" i="1"/>
  <c r="F102" i="1"/>
  <c r="F91" i="1"/>
  <c r="F75" i="1"/>
  <c r="F58" i="1"/>
  <c r="F32" i="1"/>
  <c r="G547" i="1"/>
  <c r="G483" i="1"/>
  <c r="G419" i="1"/>
  <c r="G355" i="1"/>
  <c r="G291" i="1"/>
  <c r="G227" i="1"/>
  <c r="G163" i="1"/>
  <c r="G99" i="1"/>
  <c r="G35" i="1"/>
  <c r="F3" i="1"/>
  <c r="F574" i="1"/>
  <c r="F566" i="1"/>
  <c r="F558" i="1"/>
  <c r="F550" i="1"/>
  <c r="F542" i="1"/>
  <c r="F534" i="1"/>
  <c r="F526" i="1"/>
  <c r="F518" i="1"/>
  <c r="F510" i="1"/>
  <c r="F502" i="1"/>
  <c r="F494" i="1"/>
  <c r="F486" i="1"/>
  <c r="F478" i="1"/>
  <c r="F470" i="1"/>
  <c r="F462" i="1"/>
  <c r="F454" i="1"/>
  <c r="F446" i="1"/>
  <c r="F438" i="1"/>
  <c r="F430" i="1"/>
  <c r="F422" i="1"/>
  <c r="F414" i="1"/>
  <c r="F406" i="1"/>
  <c r="F398" i="1"/>
  <c r="F390" i="1"/>
  <c r="F382" i="1"/>
  <c r="F374" i="1"/>
  <c r="F366" i="1"/>
  <c r="F358" i="1"/>
  <c r="F350" i="1"/>
  <c r="F342" i="1"/>
  <c r="F334" i="1"/>
  <c r="F326" i="1"/>
  <c r="F318" i="1"/>
  <c r="F310" i="1"/>
  <c r="F302" i="1"/>
  <c r="F294" i="1"/>
  <c r="F286" i="1"/>
  <c r="F278" i="1"/>
  <c r="F270" i="1"/>
  <c r="F262" i="1"/>
  <c r="F254" i="1"/>
  <c r="F246" i="1"/>
  <c r="F238" i="1"/>
  <c r="F230" i="1"/>
  <c r="F222" i="1"/>
  <c r="F214" i="1"/>
  <c r="F206" i="1"/>
  <c r="F198" i="1"/>
  <c r="F190" i="1"/>
  <c r="F182" i="1"/>
  <c r="F174" i="1"/>
  <c r="F166" i="1"/>
  <c r="F158" i="1"/>
  <c r="F150" i="1"/>
  <c r="F142" i="1"/>
  <c r="F134" i="1"/>
  <c r="F126" i="1"/>
  <c r="F118" i="1"/>
  <c r="F110" i="1"/>
  <c r="F101" i="1"/>
  <c r="F90" i="1"/>
  <c r="F74" i="1"/>
  <c r="F56" i="1"/>
  <c r="F24" i="1"/>
  <c r="G539" i="1"/>
  <c r="G475" i="1"/>
  <c r="G411" i="1"/>
  <c r="G347" i="1"/>
  <c r="G283" i="1"/>
  <c r="G219" i="1"/>
  <c r="G155" i="1"/>
  <c r="G91" i="1"/>
  <c r="G27" i="1"/>
  <c r="F581" i="1"/>
  <c r="F573" i="1"/>
  <c r="F565" i="1"/>
  <c r="F557" i="1"/>
  <c r="F549" i="1"/>
  <c r="F541" i="1"/>
  <c r="F533" i="1"/>
  <c r="F525" i="1"/>
  <c r="F517" i="1"/>
  <c r="F509" i="1"/>
  <c r="F501" i="1"/>
  <c r="F493" i="1"/>
  <c r="F485" i="1"/>
  <c r="F477" i="1"/>
  <c r="F469" i="1"/>
  <c r="F461" i="1"/>
  <c r="F453" i="1"/>
  <c r="F445" i="1"/>
  <c r="F437" i="1"/>
  <c r="F429" i="1"/>
  <c r="F421" i="1"/>
  <c r="F413" i="1"/>
  <c r="F405" i="1"/>
  <c r="F397" i="1"/>
  <c r="F389" i="1"/>
  <c r="F381" i="1"/>
  <c r="F373" i="1"/>
  <c r="F365" i="1"/>
  <c r="F357" i="1"/>
  <c r="F349" i="1"/>
  <c r="F341" i="1"/>
  <c r="F333" i="1"/>
  <c r="F325" i="1"/>
  <c r="F317" i="1"/>
  <c r="F309" i="1"/>
  <c r="F301" i="1"/>
  <c r="F293" i="1"/>
  <c r="F285" i="1"/>
  <c r="F277" i="1"/>
  <c r="F269" i="1"/>
  <c r="F261" i="1"/>
  <c r="F253" i="1"/>
  <c r="F245" i="1"/>
  <c r="F237" i="1"/>
  <c r="F229" i="1"/>
  <c r="F221" i="1"/>
  <c r="F213" i="1"/>
  <c r="F205" i="1"/>
  <c r="F197" i="1"/>
  <c r="F189" i="1"/>
  <c r="F181" i="1"/>
  <c r="F173" i="1"/>
  <c r="F165" i="1"/>
  <c r="F157" i="1"/>
  <c r="F149" i="1"/>
  <c r="F141" i="1"/>
  <c r="F133" i="1"/>
  <c r="F125" i="1"/>
  <c r="F117" i="1"/>
  <c r="F109" i="1"/>
  <c r="F99" i="1"/>
  <c r="F89" i="1"/>
  <c r="F73" i="1"/>
  <c r="F51" i="1"/>
  <c r="F16" i="1"/>
  <c r="G531" i="1"/>
  <c r="G467" i="1"/>
  <c r="G403" i="1"/>
  <c r="G339" i="1"/>
  <c r="G275" i="1"/>
  <c r="G211" i="1"/>
  <c r="G147" i="1"/>
  <c r="G83" i="1"/>
  <c r="G19" i="1"/>
  <c r="F580" i="1"/>
  <c r="F572" i="1"/>
  <c r="F564" i="1"/>
  <c r="F556" i="1"/>
  <c r="F548" i="1"/>
  <c r="F540" i="1"/>
  <c r="F532" i="1"/>
  <c r="F524" i="1"/>
  <c r="F516" i="1"/>
  <c r="F508" i="1"/>
  <c r="F500" i="1"/>
  <c r="F492" i="1"/>
  <c r="F484" i="1"/>
  <c r="F476" i="1"/>
  <c r="F468" i="1"/>
  <c r="F460" i="1"/>
  <c r="F452" i="1"/>
  <c r="F444" i="1"/>
  <c r="F436" i="1"/>
  <c r="F428" i="1"/>
  <c r="F420" i="1"/>
  <c r="F412" i="1"/>
  <c r="F404" i="1"/>
  <c r="F396" i="1"/>
  <c r="F388" i="1"/>
  <c r="F380" i="1"/>
  <c r="F372" i="1"/>
  <c r="F364" i="1"/>
  <c r="F356" i="1"/>
  <c r="F348" i="1"/>
  <c r="F340" i="1"/>
  <c r="F332" i="1"/>
  <c r="F324" i="1"/>
  <c r="F316" i="1"/>
  <c r="F308" i="1"/>
  <c r="F300" i="1"/>
  <c r="F292" i="1"/>
  <c r="F284" i="1"/>
  <c r="F276" i="1"/>
  <c r="F268" i="1"/>
  <c r="F260" i="1"/>
  <c r="F252" i="1"/>
  <c r="F244" i="1"/>
  <c r="F236" i="1"/>
  <c r="F228" i="1"/>
  <c r="F220" i="1"/>
  <c r="F212" i="1"/>
  <c r="F204" i="1"/>
  <c r="F196" i="1"/>
  <c r="F188" i="1"/>
  <c r="F180" i="1"/>
  <c r="F172" i="1"/>
  <c r="F164" i="1"/>
  <c r="F156" i="1"/>
  <c r="F148" i="1"/>
  <c r="F140" i="1"/>
  <c r="F132" i="1"/>
  <c r="F124" i="1"/>
  <c r="F116" i="1"/>
  <c r="F108" i="1"/>
  <c r="F98" i="1"/>
  <c r="F88" i="1"/>
  <c r="F72" i="1"/>
  <c r="F50" i="1"/>
  <c r="F8" i="1"/>
  <c r="G523" i="1"/>
  <c r="G459" i="1"/>
  <c r="G395" i="1"/>
  <c r="G331" i="1"/>
  <c r="G267" i="1"/>
  <c r="G203" i="1"/>
  <c r="G139" i="1"/>
  <c r="G75" i="1"/>
  <c r="G11" i="1"/>
  <c r="A99" i="9"/>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3" i="1"/>
  <c r="V580" i="1" l="1"/>
  <c r="X580" i="1"/>
  <c r="W580" i="1"/>
  <c r="Y580" i="1"/>
  <c r="Q580" i="1"/>
  <c r="V572" i="1"/>
  <c r="X572" i="1"/>
  <c r="Y572" i="1"/>
  <c r="W572" i="1"/>
  <c r="Q572" i="1"/>
  <c r="V564" i="1"/>
  <c r="X564" i="1"/>
  <c r="Y564" i="1"/>
  <c r="Q564" i="1"/>
  <c r="W564" i="1"/>
  <c r="V556" i="1"/>
  <c r="X556" i="1"/>
  <c r="W556" i="1"/>
  <c r="Y556" i="1"/>
  <c r="Q556" i="1"/>
  <c r="V548" i="1"/>
  <c r="X548" i="1"/>
  <c r="W548" i="1"/>
  <c r="Y548" i="1"/>
  <c r="AO548" i="1" s="1"/>
  <c r="Q548" i="1"/>
  <c r="V540" i="1"/>
  <c r="X540" i="1"/>
  <c r="Y540" i="1"/>
  <c r="W540" i="1"/>
  <c r="Q540" i="1"/>
  <c r="V532" i="1"/>
  <c r="X532" i="1"/>
  <c r="W532" i="1"/>
  <c r="Y532" i="1"/>
  <c r="AO532" i="1" s="1"/>
  <c r="Q532" i="1"/>
  <c r="V524" i="1"/>
  <c r="W524" i="1"/>
  <c r="X524" i="1"/>
  <c r="Y524" i="1"/>
  <c r="AO524" i="1" s="1"/>
  <c r="Q524" i="1"/>
  <c r="V516" i="1"/>
  <c r="W516" i="1"/>
  <c r="AE516" i="1" s="1"/>
  <c r="X516" i="1"/>
  <c r="Y516" i="1"/>
  <c r="Q516" i="1"/>
  <c r="V508" i="1"/>
  <c r="W508" i="1"/>
  <c r="Y508" i="1"/>
  <c r="X508" i="1"/>
  <c r="Q508" i="1"/>
  <c r="V500" i="1"/>
  <c r="W500" i="1"/>
  <c r="Y500" i="1"/>
  <c r="X500" i="1"/>
  <c r="Q500" i="1"/>
  <c r="V492" i="1"/>
  <c r="W492" i="1"/>
  <c r="Y492" i="1"/>
  <c r="X492" i="1"/>
  <c r="Q492" i="1"/>
  <c r="V484" i="1"/>
  <c r="W484" i="1"/>
  <c r="AE484" i="1" s="1"/>
  <c r="Y484" i="1"/>
  <c r="X484" i="1"/>
  <c r="Q484" i="1"/>
  <c r="V476" i="1"/>
  <c r="W476" i="1"/>
  <c r="X476" i="1"/>
  <c r="Y476" i="1"/>
  <c r="AO476" i="1" s="1"/>
  <c r="Q476" i="1"/>
  <c r="V468" i="1"/>
  <c r="W468" i="1"/>
  <c r="X468" i="1"/>
  <c r="Y468" i="1"/>
  <c r="Q468" i="1"/>
  <c r="V460" i="1"/>
  <c r="Y460" i="1"/>
  <c r="W460" i="1"/>
  <c r="X460" i="1"/>
  <c r="AN460" i="1" s="1"/>
  <c r="Q460" i="1"/>
  <c r="Y452" i="1"/>
  <c r="W452" i="1"/>
  <c r="AM452" i="1" s="1"/>
  <c r="V452" i="1"/>
  <c r="X452" i="1"/>
  <c r="Q452" i="1"/>
  <c r="Y444" i="1"/>
  <c r="W444" i="1"/>
  <c r="V444" i="1"/>
  <c r="X444" i="1"/>
  <c r="Q444" i="1"/>
  <c r="Y436" i="1"/>
  <c r="W436" i="1"/>
  <c r="V436" i="1"/>
  <c r="X436" i="1"/>
  <c r="Q436" i="1"/>
  <c r="V428" i="1"/>
  <c r="Y428" i="1"/>
  <c r="W428" i="1"/>
  <c r="X428" i="1"/>
  <c r="Q428" i="1"/>
  <c r="V420" i="1"/>
  <c r="W420" i="1"/>
  <c r="AM420" i="1" s="1"/>
  <c r="Y420" i="1"/>
  <c r="X420" i="1"/>
  <c r="Q420" i="1"/>
  <c r="V412" i="1"/>
  <c r="W412" i="1"/>
  <c r="Y412" i="1"/>
  <c r="X412" i="1"/>
  <c r="AF412" i="1" s="1"/>
  <c r="Q412" i="1"/>
  <c r="V404" i="1"/>
  <c r="W404" i="1"/>
  <c r="Y404" i="1"/>
  <c r="X404" i="1"/>
  <c r="Q404" i="1"/>
  <c r="V396" i="1"/>
  <c r="W396" i="1"/>
  <c r="Y396" i="1"/>
  <c r="X396" i="1"/>
  <c r="AN396" i="1" s="1"/>
  <c r="Q396" i="1"/>
  <c r="V388" i="1"/>
  <c r="W388" i="1"/>
  <c r="Y388" i="1"/>
  <c r="X388" i="1"/>
  <c r="Q388" i="1"/>
  <c r="V380" i="1"/>
  <c r="W380" i="1"/>
  <c r="Y380" i="1"/>
  <c r="X380" i="1"/>
  <c r="AN380" i="1" s="1"/>
  <c r="Q380" i="1"/>
  <c r="V372" i="1"/>
  <c r="W372" i="1"/>
  <c r="Y372" i="1"/>
  <c r="X372" i="1"/>
  <c r="AN372" i="1" s="1"/>
  <c r="Q372" i="1"/>
  <c r="V364" i="1"/>
  <c r="Y364" i="1"/>
  <c r="W364" i="1"/>
  <c r="X364" i="1"/>
  <c r="Q364" i="1"/>
  <c r="V356" i="1"/>
  <c r="W356" i="1"/>
  <c r="X356" i="1"/>
  <c r="Y356" i="1"/>
  <c r="Q356" i="1"/>
  <c r="Y348" i="1"/>
  <c r="V348" i="1"/>
  <c r="W348" i="1"/>
  <c r="X348" i="1"/>
  <c r="Q348" i="1"/>
  <c r="Y340" i="1"/>
  <c r="V340" i="1"/>
  <c r="W340" i="1"/>
  <c r="X340" i="1"/>
  <c r="Q340" i="1"/>
  <c r="Y332" i="1"/>
  <c r="V332" i="1"/>
  <c r="W332" i="1"/>
  <c r="X332" i="1"/>
  <c r="Q332" i="1"/>
  <c r="V324" i="1"/>
  <c r="W324" i="1"/>
  <c r="Y324" i="1"/>
  <c r="X324" i="1"/>
  <c r="Q324" i="1"/>
  <c r="V316" i="1"/>
  <c r="W316" i="1"/>
  <c r="Y316" i="1"/>
  <c r="X316" i="1"/>
  <c r="Q316" i="1"/>
  <c r="V308" i="1"/>
  <c r="W308" i="1"/>
  <c r="Y308" i="1"/>
  <c r="X308" i="1"/>
  <c r="AN308" i="1" s="1"/>
  <c r="Q308" i="1"/>
  <c r="V300" i="1"/>
  <c r="W300" i="1"/>
  <c r="Y300" i="1"/>
  <c r="X300" i="1"/>
  <c r="Q300" i="1"/>
  <c r="V292" i="1"/>
  <c r="W292" i="1"/>
  <c r="Y292" i="1"/>
  <c r="X292" i="1"/>
  <c r="Q292" i="1"/>
  <c r="V284" i="1"/>
  <c r="W284" i="1"/>
  <c r="Y284" i="1"/>
  <c r="X284" i="1"/>
  <c r="Q284" i="1"/>
  <c r="V276" i="1"/>
  <c r="W276" i="1"/>
  <c r="Y276" i="1"/>
  <c r="X276" i="1"/>
  <c r="Q276" i="1"/>
  <c r="V268" i="1"/>
  <c r="W268" i="1"/>
  <c r="X268" i="1"/>
  <c r="AF268" i="1" s="1"/>
  <c r="Y268" i="1"/>
  <c r="Q268" i="1"/>
  <c r="V260" i="1"/>
  <c r="W260" i="1"/>
  <c r="X260" i="1"/>
  <c r="Y260" i="1"/>
  <c r="Q260" i="1"/>
  <c r="V252" i="1"/>
  <c r="W252" i="1"/>
  <c r="X252" i="1"/>
  <c r="Y252" i="1"/>
  <c r="Q252" i="1"/>
  <c r="W244" i="1"/>
  <c r="V244" i="1"/>
  <c r="X244" i="1"/>
  <c r="Y244" i="1"/>
  <c r="Q244" i="1"/>
  <c r="W236" i="1"/>
  <c r="V236" i="1"/>
  <c r="X236" i="1"/>
  <c r="Y236" i="1"/>
  <c r="Q236" i="1"/>
  <c r="W228" i="1"/>
  <c r="V228" i="1"/>
  <c r="X228" i="1"/>
  <c r="Y228" i="1"/>
  <c r="Q228" i="1"/>
  <c r="W220" i="1"/>
  <c r="V220" i="1"/>
  <c r="X220" i="1"/>
  <c r="Y220" i="1"/>
  <c r="Q220" i="1"/>
  <c r="W212" i="1"/>
  <c r="V212" i="1"/>
  <c r="X212" i="1"/>
  <c r="Y212" i="1"/>
  <c r="Q212" i="1"/>
  <c r="W204" i="1"/>
  <c r="V204" i="1"/>
  <c r="X204" i="1"/>
  <c r="Y204" i="1"/>
  <c r="Q204" i="1"/>
  <c r="W196" i="1"/>
  <c r="V196" i="1"/>
  <c r="X196" i="1"/>
  <c r="Y196" i="1"/>
  <c r="Q196" i="1"/>
  <c r="W188" i="1"/>
  <c r="V188" i="1"/>
  <c r="X188" i="1"/>
  <c r="Y188" i="1"/>
  <c r="Q188" i="1"/>
  <c r="W180" i="1"/>
  <c r="V180" i="1"/>
  <c r="X180" i="1"/>
  <c r="Y180" i="1"/>
  <c r="Q180" i="1"/>
  <c r="V172" i="1"/>
  <c r="W172" i="1"/>
  <c r="X172" i="1"/>
  <c r="Y172" i="1"/>
  <c r="Q172" i="1"/>
  <c r="V164" i="1"/>
  <c r="W164" i="1"/>
  <c r="X164" i="1"/>
  <c r="Y164" i="1"/>
  <c r="Q164" i="1"/>
  <c r="V156" i="1"/>
  <c r="W156" i="1"/>
  <c r="X156" i="1"/>
  <c r="Y156" i="1"/>
  <c r="Q156" i="1"/>
  <c r="V148" i="1"/>
  <c r="W148" i="1"/>
  <c r="X148" i="1"/>
  <c r="Y148" i="1"/>
  <c r="Q148" i="1"/>
  <c r="V140" i="1"/>
  <c r="W140" i="1"/>
  <c r="X140" i="1"/>
  <c r="Y140" i="1"/>
  <c r="Q140" i="1"/>
  <c r="V132" i="1"/>
  <c r="W132" i="1"/>
  <c r="X132" i="1"/>
  <c r="Q132" i="1"/>
  <c r="Y132" i="1"/>
  <c r="V124" i="1"/>
  <c r="W124" i="1"/>
  <c r="X124" i="1"/>
  <c r="Y124" i="1"/>
  <c r="Q124" i="1"/>
  <c r="V116" i="1"/>
  <c r="W116" i="1"/>
  <c r="X116" i="1"/>
  <c r="Y116" i="1"/>
  <c r="Q116" i="1"/>
  <c r="V108" i="1"/>
  <c r="W108" i="1"/>
  <c r="X108" i="1"/>
  <c r="Y108" i="1"/>
  <c r="Q108" i="1"/>
  <c r="V100" i="1"/>
  <c r="W100" i="1"/>
  <c r="X100" i="1"/>
  <c r="Y100" i="1"/>
  <c r="Q100" i="1"/>
  <c r="V92" i="1"/>
  <c r="W92" i="1"/>
  <c r="X92" i="1"/>
  <c r="Y92" i="1"/>
  <c r="Q92" i="1"/>
  <c r="V84" i="1"/>
  <c r="W84" i="1"/>
  <c r="X84" i="1"/>
  <c r="Y84" i="1"/>
  <c r="Q84" i="1"/>
  <c r="V76" i="1"/>
  <c r="W76" i="1"/>
  <c r="X76" i="1"/>
  <c r="Y76" i="1"/>
  <c r="Q76" i="1"/>
  <c r="V68" i="1"/>
  <c r="W68" i="1"/>
  <c r="X68" i="1"/>
  <c r="Y68" i="1"/>
  <c r="Q68" i="1"/>
  <c r="V60" i="1"/>
  <c r="W60" i="1"/>
  <c r="X60" i="1"/>
  <c r="Y60" i="1"/>
  <c r="Q60" i="1"/>
  <c r="V52" i="1"/>
  <c r="W52" i="1"/>
  <c r="X52" i="1"/>
  <c r="Y52" i="1"/>
  <c r="Q52" i="1"/>
  <c r="V44" i="1"/>
  <c r="W44" i="1"/>
  <c r="X44" i="1"/>
  <c r="Y44" i="1"/>
  <c r="Q44" i="1"/>
  <c r="V36" i="1"/>
  <c r="W36" i="1"/>
  <c r="X36" i="1"/>
  <c r="Y36" i="1"/>
  <c r="Q36" i="1"/>
  <c r="V28" i="1"/>
  <c r="W28" i="1"/>
  <c r="X28" i="1"/>
  <c r="Y28" i="1"/>
  <c r="Q28" i="1"/>
  <c r="V20" i="1"/>
  <c r="W20" i="1"/>
  <c r="X20" i="1"/>
  <c r="Y20" i="1"/>
  <c r="Q20" i="1"/>
  <c r="V12" i="1"/>
  <c r="W12" i="1"/>
  <c r="X12" i="1"/>
  <c r="Y12" i="1"/>
  <c r="Q12" i="1"/>
  <c r="V4" i="1"/>
  <c r="AL4" i="1" s="1"/>
  <c r="W4" i="1"/>
  <c r="X4" i="1"/>
  <c r="Q4" i="1"/>
  <c r="Y4" i="1"/>
  <c r="Y545" i="1"/>
  <c r="X545" i="1"/>
  <c r="V545" i="1"/>
  <c r="Q545" i="1"/>
  <c r="W545" i="1"/>
  <c r="Y497" i="1"/>
  <c r="V497" i="1"/>
  <c r="Q497" i="1"/>
  <c r="X497" i="1"/>
  <c r="W497" i="1"/>
  <c r="Y457" i="1"/>
  <c r="V457" i="1"/>
  <c r="AL457" i="1" s="1"/>
  <c r="X457" i="1"/>
  <c r="W457" i="1"/>
  <c r="Q457" i="1"/>
  <c r="Y409" i="1"/>
  <c r="V409" i="1"/>
  <c r="W409" i="1"/>
  <c r="X409" i="1"/>
  <c r="Q409" i="1"/>
  <c r="Y393" i="1"/>
  <c r="V393" i="1"/>
  <c r="W393" i="1"/>
  <c r="X393" i="1"/>
  <c r="Q393" i="1"/>
  <c r="Y361" i="1"/>
  <c r="V361" i="1"/>
  <c r="X361" i="1"/>
  <c r="W361" i="1"/>
  <c r="Q361" i="1"/>
  <c r="Y321" i="1"/>
  <c r="V321" i="1"/>
  <c r="W321" i="1"/>
  <c r="X321" i="1"/>
  <c r="Q321" i="1"/>
  <c r="W161" i="1"/>
  <c r="V161" i="1"/>
  <c r="AL161" i="1" s="1"/>
  <c r="X161" i="1"/>
  <c r="Y161" i="1"/>
  <c r="Q161" i="1"/>
  <c r="Y579" i="1"/>
  <c r="X579" i="1"/>
  <c r="Q579" i="1"/>
  <c r="V579" i="1"/>
  <c r="W579" i="1"/>
  <c r="Y571" i="1"/>
  <c r="V571" i="1"/>
  <c r="Q571" i="1"/>
  <c r="X571" i="1"/>
  <c r="AN571" i="1" s="1"/>
  <c r="W571" i="1"/>
  <c r="Y563" i="1"/>
  <c r="V563" i="1"/>
  <c r="W563" i="1"/>
  <c r="X563" i="1"/>
  <c r="Q563" i="1"/>
  <c r="Y555" i="1"/>
  <c r="V555" i="1"/>
  <c r="W555" i="1"/>
  <c r="X555" i="1"/>
  <c r="Q555" i="1"/>
  <c r="Y547" i="1"/>
  <c r="X547" i="1"/>
  <c r="Q547" i="1"/>
  <c r="V547" i="1"/>
  <c r="W547" i="1"/>
  <c r="Y539" i="1"/>
  <c r="V539" i="1"/>
  <c r="AL539" i="1" s="1"/>
  <c r="Q539" i="1"/>
  <c r="X539" i="1"/>
  <c r="W539" i="1"/>
  <c r="Y531" i="1"/>
  <c r="V531" i="1"/>
  <c r="W531" i="1"/>
  <c r="Q531" i="1"/>
  <c r="X531" i="1"/>
  <c r="Y523" i="1"/>
  <c r="V523" i="1"/>
  <c r="W523" i="1"/>
  <c r="X523" i="1"/>
  <c r="Q523" i="1"/>
  <c r="Y515" i="1"/>
  <c r="X515" i="1"/>
  <c r="W515" i="1"/>
  <c r="Q515" i="1"/>
  <c r="V515" i="1"/>
  <c r="Y507" i="1"/>
  <c r="X507" i="1"/>
  <c r="W507" i="1"/>
  <c r="Q507" i="1"/>
  <c r="V507" i="1"/>
  <c r="AL507" i="1" s="1"/>
  <c r="Y499" i="1"/>
  <c r="X499" i="1"/>
  <c r="W499" i="1"/>
  <c r="Q499" i="1"/>
  <c r="V499" i="1"/>
  <c r="Y491" i="1"/>
  <c r="X491" i="1"/>
  <c r="W491" i="1"/>
  <c r="Q491" i="1"/>
  <c r="V491" i="1"/>
  <c r="Y483" i="1"/>
  <c r="X483" i="1"/>
  <c r="W483" i="1"/>
  <c r="Q483" i="1"/>
  <c r="V483" i="1"/>
  <c r="Y475" i="1"/>
  <c r="V475" i="1"/>
  <c r="W475" i="1"/>
  <c r="X475" i="1"/>
  <c r="Q475" i="1"/>
  <c r="Y467" i="1"/>
  <c r="V467" i="1"/>
  <c r="W467" i="1"/>
  <c r="X467" i="1"/>
  <c r="Q467" i="1"/>
  <c r="Y459" i="1"/>
  <c r="V459" i="1"/>
  <c r="W459" i="1"/>
  <c r="X459" i="1"/>
  <c r="Q459" i="1"/>
  <c r="Y451" i="1"/>
  <c r="V451" i="1"/>
  <c r="W451" i="1"/>
  <c r="X451" i="1"/>
  <c r="Q451" i="1"/>
  <c r="Y443" i="1"/>
  <c r="V443" i="1"/>
  <c r="W443" i="1"/>
  <c r="X443" i="1"/>
  <c r="Q443" i="1"/>
  <c r="Y435" i="1"/>
  <c r="V435" i="1"/>
  <c r="W435" i="1"/>
  <c r="X435" i="1"/>
  <c r="Q435" i="1"/>
  <c r="Y427" i="1"/>
  <c r="V427" i="1"/>
  <c r="X427" i="1"/>
  <c r="W427" i="1"/>
  <c r="AM427" i="1" s="1"/>
  <c r="Q427" i="1"/>
  <c r="Y419" i="1"/>
  <c r="V419" i="1"/>
  <c r="W419" i="1"/>
  <c r="X419" i="1"/>
  <c r="Q419" i="1"/>
  <c r="Y411" i="1"/>
  <c r="V411" i="1"/>
  <c r="W411" i="1"/>
  <c r="X411" i="1"/>
  <c r="Q411" i="1"/>
  <c r="Y403" i="1"/>
  <c r="V403" i="1"/>
  <c r="W403" i="1"/>
  <c r="X403" i="1"/>
  <c r="Q403" i="1"/>
  <c r="Y395" i="1"/>
  <c r="V395" i="1"/>
  <c r="W395" i="1"/>
  <c r="X395" i="1"/>
  <c r="Q395" i="1"/>
  <c r="Y387" i="1"/>
  <c r="V387" i="1"/>
  <c r="W387" i="1"/>
  <c r="X387" i="1"/>
  <c r="Q387" i="1"/>
  <c r="Y379" i="1"/>
  <c r="V379" i="1"/>
  <c r="W379" i="1"/>
  <c r="X379" i="1"/>
  <c r="Q379" i="1"/>
  <c r="Y371" i="1"/>
  <c r="V371" i="1"/>
  <c r="W371" i="1"/>
  <c r="X371" i="1"/>
  <c r="Q371" i="1"/>
  <c r="Y363" i="1"/>
  <c r="V363" i="1"/>
  <c r="W363" i="1"/>
  <c r="X363" i="1"/>
  <c r="Q363" i="1"/>
  <c r="Y355" i="1"/>
  <c r="X355" i="1"/>
  <c r="W355" i="1"/>
  <c r="Q355" i="1"/>
  <c r="V355" i="1"/>
  <c r="Y347" i="1"/>
  <c r="V347" i="1"/>
  <c r="X347" i="1"/>
  <c r="W347" i="1"/>
  <c r="Q347" i="1"/>
  <c r="Y339" i="1"/>
  <c r="V339" i="1"/>
  <c r="X339" i="1"/>
  <c r="W339" i="1"/>
  <c r="Q339" i="1"/>
  <c r="Y331" i="1"/>
  <c r="V331" i="1"/>
  <c r="X331" i="1"/>
  <c r="W331" i="1"/>
  <c r="Q331" i="1"/>
  <c r="Y323" i="1"/>
  <c r="X323" i="1"/>
  <c r="V323" i="1"/>
  <c r="W323" i="1"/>
  <c r="Q323" i="1"/>
  <c r="Y315" i="1"/>
  <c r="V315" i="1"/>
  <c r="W315" i="1"/>
  <c r="X315" i="1"/>
  <c r="Q315" i="1"/>
  <c r="Y307" i="1"/>
  <c r="X307" i="1"/>
  <c r="W307" i="1"/>
  <c r="Q307" i="1"/>
  <c r="V307" i="1"/>
  <c r="Y299" i="1"/>
  <c r="V299" i="1"/>
  <c r="Q299" i="1"/>
  <c r="X299" i="1"/>
  <c r="W299" i="1"/>
  <c r="Y291" i="1"/>
  <c r="X291" i="1"/>
  <c r="V291" i="1"/>
  <c r="W291" i="1"/>
  <c r="Q291" i="1"/>
  <c r="Y283" i="1"/>
  <c r="V283" i="1"/>
  <c r="W283" i="1"/>
  <c r="X283" i="1"/>
  <c r="Q283" i="1"/>
  <c r="Y275" i="1"/>
  <c r="X275" i="1"/>
  <c r="W275" i="1"/>
  <c r="Q275" i="1"/>
  <c r="V275" i="1"/>
  <c r="W267" i="1"/>
  <c r="V267" i="1"/>
  <c r="X267" i="1"/>
  <c r="Y267" i="1"/>
  <c r="Q267" i="1"/>
  <c r="W259" i="1"/>
  <c r="V259" i="1"/>
  <c r="X259" i="1"/>
  <c r="Y259" i="1"/>
  <c r="Q259" i="1"/>
  <c r="W251" i="1"/>
  <c r="X251" i="1"/>
  <c r="V251" i="1"/>
  <c r="Y251" i="1"/>
  <c r="Q251" i="1"/>
  <c r="W243" i="1"/>
  <c r="X243" i="1"/>
  <c r="V243" i="1"/>
  <c r="Y243" i="1"/>
  <c r="Q243" i="1"/>
  <c r="W235" i="1"/>
  <c r="X235" i="1"/>
  <c r="Y235" i="1"/>
  <c r="V235" i="1"/>
  <c r="Q235" i="1"/>
  <c r="W227" i="1"/>
  <c r="X227" i="1"/>
  <c r="Y227" i="1"/>
  <c r="V227" i="1"/>
  <c r="Q227" i="1"/>
  <c r="W219" i="1"/>
  <c r="X219" i="1"/>
  <c r="Y219" i="1"/>
  <c r="V219" i="1"/>
  <c r="Q219" i="1"/>
  <c r="W211" i="1"/>
  <c r="X211" i="1"/>
  <c r="Y211" i="1"/>
  <c r="V211" i="1"/>
  <c r="Q211" i="1"/>
  <c r="W203" i="1"/>
  <c r="X203" i="1"/>
  <c r="Y203" i="1"/>
  <c r="V203" i="1"/>
  <c r="Q203" i="1"/>
  <c r="W195" i="1"/>
  <c r="X195" i="1"/>
  <c r="Y195" i="1"/>
  <c r="V195" i="1"/>
  <c r="Q195" i="1"/>
  <c r="W187" i="1"/>
  <c r="X187" i="1"/>
  <c r="Y187" i="1"/>
  <c r="V187" i="1"/>
  <c r="Q187" i="1"/>
  <c r="W179" i="1"/>
  <c r="X179" i="1"/>
  <c r="Y179" i="1"/>
  <c r="V179" i="1"/>
  <c r="Q179" i="1"/>
  <c r="V171" i="1"/>
  <c r="W171" i="1"/>
  <c r="Y171" i="1"/>
  <c r="X171" i="1"/>
  <c r="Q171" i="1"/>
  <c r="V163" i="1"/>
  <c r="W163" i="1"/>
  <c r="Y163" i="1"/>
  <c r="X163" i="1"/>
  <c r="Q163" i="1"/>
  <c r="V155" i="1"/>
  <c r="X155" i="1"/>
  <c r="W155" i="1"/>
  <c r="Y155" i="1"/>
  <c r="Q155" i="1"/>
  <c r="V147" i="1"/>
  <c r="X147" i="1"/>
  <c r="W147" i="1"/>
  <c r="Y147" i="1"/>
  <c r="Q147" i="1"/>
  <c r="V139" i="1"/>
  <c r="X139" i="1"/>
  <c r="W139" i="1"/>
  <c r="Y139" i="1"/>
  <c r="Q139" i="1"/>
  <c r="V131" i="1"/>
  <c r="X131" i="1"/>
  <c r="W131" i="1"/>
  <c r="Y131" i="1"/>
  <c r="Q131" i="1"/>
  <c r="V123" i="1"/>
  <c r="X123" i="1"/>
  <c r="W123" i="1"/>
  <c r="Y123" i="1"/>
  <c r="Q123" i="1"/>
  <c r="V115" i="1"/>
  <c r="X115" i="1"/>
  <c r="W115" i="1"/>
  <c r="Y115" i="1"/>
  <c r="Q115" i="1"/>
  <c r="V107" i="1"/>
  <c r="X107" i="1"/>
  <c r="W107" i="1"/>
  <c r="Y107" i="1"/>
  <c r="Q107" i="1"/>
  <c r="V99" i="1"/>
  <c r="X99" i="1"/>
  <c r="W99" i="1"/>
  <c r="Y99" i="1"/>
  <c r="Q99" i="1"/>
  <c r="V91" i="1"/>
  <c r="X91" i="1"/>
  <c r="W91" i="1"/>
  <c r="Y91" i="1"/>
  <c r="Q91" i="1"/>
  <c r="V83" i="1"/>
  <c r="X83" i="1"/>
  <c r="W83" i="1"/>
  <c r="Y83" i="1"/>
  <c r="Q83" i="1"/>
  <c r="V75" i="1"/>
  <c r="X75" i="1"/>
  <c r="W75" i="1"/>
  <c r="Y75" i="1"/>
  <c r="Q75" i="1"/>
  <c r="V67" i="1"/>
  <c r="X67" i="1"/>
  <c r="W67" i="1"/>
  <c r="Y67" i="1"/>
  <c r="Q67" i="1"/>
  <c r="V59" i="1"/>
  <c r="X59" i="1"/>
  <c r="W59" i="1"/>
  <c r="Y59" i="1"/>
  <c r="Q59" i="1"/>
  <c r="V51" i="1"/>
  <c r="X51" i="1"/>
  <c r="W51" i="1"/>
  <c r="Y51" i="1"/>
  <c r="Q51" i="1"/>
  <c r="V43" i="1"/>
  <c r="X43" i="1"/>
  <c r="W43" i="1"/>
  <c r="Y43" i="1"/>
  <c r="Q43" i="1"/>
  <c r="V35" i="1"/>
  <c r="X35" i="1"/>
  <c r="W35" i="1"/>
  <c r="Y35" i="1"/>
  <c r="Q35" i="1"/>
  <c r="V27" i="1"/>
  <c r="X27" i="1"/>
  <c r="W27" i="1"/>
  <c r="Y27" i="1"/>
  <c r="Q27" i="1"/>
  <c r="V19" i="1"/>
  <c r="X19" i="1"/>
  <c r="W19" i="1"/>
  <c r="Y19" i="1"/>
  <c r="Q19" i="1"/>
  <c r="V11" i="1"/>
  <c r="X11" i="1"/>
  <c r="W11" i="1"/>
  <c r="Y11" i="1"/>
  <c r="Q11" i="1"/>
  <c r="Y553" i="1"/>
  <c r="X553" i="1"/>
  <c r="Q553" i="1"/>
  <c r="V553" i="1"/>
  <c r="W553" i="1"/>
  <c r="Y505" i="1"/>
  <c r="V505" i="1"/>
  <c r="Q505" i="1"/>
  <c r="X505" i="1"/>
  <c r="W505" i="1"/>
  <c r="Y465" i="1"/>
  <c r="AO465" i="1" s="1"/>
  <c r="X465" i="1"/>
  <c r="W465" i="1"/>
  <c r="V465" i="1"/>
  <c r="Q465" i="1"/>
  <c r="Y417" i="1"/>
  <c r="AG417" i="1" s="1"/>
  <c r="V417" i="1"/>
  <c r="AL417" i="1" s="1"/>
  <c r="Q417" i="1"/>
  <c r="X417" i="1"/>
  <c r="W417" i="1"/>
  <c r="Y385" i="1"/>
  <c r="V385" i="1"/>
  <c r="Q385" i="1"/>
  <c r="X385" i="1"/>
  <c r="W385" i="1"/>
  <c r="Y353" i="1"/>
  <c r="X353" i="1"/>
  <c r="V353" i="1"/>
  <c r="AL353" i="1" s="1"/>
  <c r="W353" i="1"/>
  <c r="Q353" i="1"/>
  <c r="Y329" i="1"/>
  <c r="V329" i="1"/>
  <c r="AL329" i="1" s="1"/>
  <c r="W329" i="1"/>
  <c r="Q329" i="1"/>
  <c r="X329" i="1"/>
  <c r="W169" i="1"/>
  <c r="V169" i="1"/>
  <c r="X169" i="1"/>
  <c r="Y169" i="1"/>
  <c r="Q169" i="1"/>
  <c r="V578" i="1"/>
  <c r="AL578" i="1" s="1"/>
  <c r="Y578" i="1"/>
  <c r="AO578" i="1" s="1"/>
  <c r="Q578" i="1"/>
  <c r="W578" i="1"/>
  <c r="X578" i="1"/>
  <c r="AF578" i="1" s="1"/>
  <c r="V570" i="1"/>
  <c r="Y570" i="1"/>
  <c r="W570" i="1"/>
  <c r="X570" i="1"/>
  <c r="Q570" i="1"/>
  <c r="V562" i="1"/>
  <c r="Y562" i="1"/>
  <c r="AO562" i="1" s="1"/>
  <c r="W562" i="1"/>
  <c r="X562" i="1"/>
  <c r="Q562" i="1"/>
  <c r="V554" i="1"/>
  <c r="Y554" i="1"/>
  <c r="AO554" i="1" s="1"/>
  <c r="Q554" i="1"/>
  <c r="W554" i="1"/>
  <c r="X554" i="1"/>
  <c r="V546" i="1"/>
  <c r="AL546" i="1" s="1"/>
  <c r="Y546" i="1"/>
  <c r="AG546" i="1" s="1"/>
  <c r="Q546" i="1"/>
  <c r="W546" i="1"/>
  <c r="X546" i="1"/>
  <c r="V538" i="1"/>
  <c r="Y538" i="1"/>
  <c r="AO538" i="1" s="1"/>
  <c r="W538" i="1"/>
  <c r="X538" i="1"/>
  <c r="Q538" i="1"/>
  <c r="V530" i="1"/>
  <c r="Y530" i="1"/>
  <c r="AO530" i="1" s="1"/>
  <c r="W530" i="1"/>
  <c r="Q530" i="1"/>
  <c r="X530" i="1"/>
  <c r="V522" i="1"/>
  <c r="W522" i="1"/>
  <c r="AM522" i="1" s="1"/>
  <c r="X522" i="1"/>
  <c r="Y522" i="1"/>
  <c r="Q522" i="1"/>
  <c r="V514" i="1"/>
  <c r="AL514" i="1" s="1"/>
  <c r="W514" i="1"/>
  <c r="Y514" i="1"/>
  <c r="X514" i="1"/>
  <c r="Q514" i="1"/>
  <c r="V506" i="1"/>
  <c r="W506" i="1"/>
  <c r="Y506" i="1"/>
  <c r="X506" i="1"/>
  <c r="Q506" i="1"/>
  <c r="V498" i="1"/>
  <c r="W498" i="1"/>
  <c r="Y498" i="1"/>
  <c r="X498" i="1"/>
  <c r="Q498" i="1"/>
  <c r="V490" i="1"/>
  <c r="W490" i="1"/>
  <c r="Y490" i="1"/>
  <c r="X490" i="1"/>
  <c r="Q490" i="1"/>
  <c r="V482" i="1"/>
  <c r="W482" i="1"/>
  <c r="Y482" i="1"/>
  <c r="X482" i="1"/>
  <c r="Q482" i="1"/>
  <c r="Y474" i="1"/>
  <c r="X474" i="1"/>
  <c r="AN474" i="1" s="1"/>
  <c r="W474" i="1"/>
  <c r="Q474" i="1"/>
  <c r="V474" i="1"/>
  <c r="V466" i="1"/>
  <c r="W466" i="1"/>
  <c r="Y466" i="1"/>
  <c r="X466" i="1"/>
  <c r="Q466" i="1"/>
  <c r="Y458" i="1"/>
  <c r="V458" i="1"/>
  <c r="W458" i="1"/>
  <c r="X458" i="1"/>
  <c r="Q458" i="1"/>
  <c r="Y450" i="1"/>
  <c r="X450" i="1"/>
  <c r="V450" i="1"/>
  <c r="Q450" i="1"/>
  <c r="W450" i="1"/>
  <c r="Y442" i="1"/>
  <c r="V442" i="1"/>
  <c r="Q442" i="1"/>
  <c r="X442" i="1"/>
  <c r="W442" i="1"/>
  <c r="Y434" i="1"/>
  <c r="X434" i="1"/>
  <c r="W434" i="1"/>
  <c r="Q434" i="1"/>
  <c r="V434" i="1"/>
  <c r="V426" i="1"/>
  <c r="Y426" i="1"/>
  <c r="W426" i="1"/>
  <c r="X426" i="1"/>
  <c r="Q426" i="1"/>
  <c r="V418" i="1"/>
  <c r="W418" i="1"/>
  <c r="Y418" i="1"/>
  <c r="X418" i="1"/>
  <c r="Q418" i="1"/>
  <c r="V410" i="1"/>
  <c r="W410" i="1"/>
  <c r="Y410" i="1"/>
  <c r="X410" i="1"/>
  <c r="Q410" i="1"/>
  <c r="V402" i="1"/>
  <c r="W402" i="1"/>
  <c r="Y402" i="1"/>
  <c r="X402" i="1"/>
  <c r="Q402" i="1"/>
  <c r="V394" i="1"/>
  <c r="W394" i="1"/>
  <c r="Y394" i="1"/>
  <c r="X394" i="1"/>
  <c r="Q394" i="1"/>
  <c r="V386" i="1"/>
  <c r="W386" i="1"/>
  <c r="Y386" i="1"/>
  <c r="X386" i="1"/>
  <c r="Q386" i="1"/>
  <c r="V378" i="1"/>
  <c r="W378" i="1"/>
  <c r="Y378" i="1"/>
  <c r="X378" i="1"/>
  <c r="Q378" i="1"/>
  <c r="V370" i="1"/>
  <c r="W370" i="1"/>
  <c r="Y370" i="1"/>
  <c r="X370" i="1"/>
  <c r="Q370" i="1"/>
  <c r="Y362" i="1"/>
  <c r="V362" i="1"/>
  <c r="W362" i="1"/>
  <c r="X362" i="1"/>
  <c r="Q362" i="1"/>
  <c r="V354" i="1"/>
  <c r="W354" i="1"/>
  <c r="Y354" i="1"/>
  <c r="X354" i="1"/>
  <c r="Q354" i="1"/>
  <c r="Y346" i="1"/>
  <c r="W346" i="1"/>
  <c r="X346" i="1"/>
  <c r="V346" i="1"/>
  <c r="Q346" i="1"/>
  <c r="Y338" i="1"/>
  <c r="W338" i="1"/>
  <c r="X338" i="1"/>
  <c r="V338" i="1"/>
  <c r="Q338" i="1"/>
  <c r="Y330" i="1"/>
  <c r="W330" i="1"/>
  <c r="X330" i="1"/>
  <c r="Q330" i="1"/>
  <c r="V330" i="1"/>
  <c r="V322" i="1"/>
  <c r="W322" i="1"/>
  <c r="Y322" i="1"/>
  <c r="X322" i="1"/>
  <c r="Q322" i="1"/>
  <c r="V314" i="1"/>
  <c r="W314" i="1"/>
  <c r="Y314" i="1"/>
  <c r="X314" i="1"/>
  <c r="Q314" i="1"/>
  <c r="V306" i="1"/>
  <c r="W306" i="1"/>
  <c r="Y306" i="1"/>
  <c r="X306" i="1"/>
  <c r="Q306" i="1"/>
  <c r="V298" i="1"/>
  <c r="W298" i="1"/>
  <c r="Y298" i="1"/>
  <c r="X298" i="1"/>
  <c r="Q298" i="1"/>
  <c r="V290" i="1"/>
  <c r="W290" i="1"/>
  <c r="Y290" i="1"/>
  <c r="X290" i="1"/>
  <c r="Q290" i="1"/>
  <c r="V282" i="1"/>
  <c r="W282" i="1"/>
  <c r="Y282" i="1"/>
  <c r="X282" i="1"/>
  <c r="Q282" i="1"/>
  <c r="V274" i="1"/>
  <c r="W274" i="1"/>
  <c r="Y274" i="1"/>
  <c r="X274" i="1"/>
  <c r="Q274" i="1"/>
  <c r="Y266" i="1"/>
  <c r="V266" i="1"/>
  <c r="Q266" i="1"/>
  <c r="X266" i="1"/>
  <c r="W266" i="1"/>
  <c r="V258" i="1"/>
  <c r="W258" i="1"/>
  <c r="Y258" i="1"/>
  <c r="X258" i="1"/>
  <c r="Q258" i="1"/>
  <c r="W250" i="1"/>
  <c r="X250" i="1"/>
  <c r="Y250" i="1"/>
  <c r="V250" i="1"/>
  <c r="Q250" i="1"/>
  <c r="W242" i="1"/>
  <c r="X242" i="1"/>
  <c r="V242" i="1"/>
  <c r="Y242" i="1"/>
  <c r="Q242" i="1"/>
  <c r="W234" i="1"/>
  <c r="V234" i="1"/>
  <c r="X234" i="1"/>
  <c r="Y234" i="1"/>
  <c r="AO234" i="1" s="1"/>
  <c r="Q234" i="1"/>
  <c r="W226" i="1"/>
  <c r="V226" i="1"/>
  <c r="X226" i="1"/>
  <c r="Y226" i="1"/>
  <c r="Q226" i="1"/>
  <c r="W218" i="1"/>
  <c r="AE218" i="1" s="1"/>
  <c r="V218" i="1"/>
  <c r="X218" i="1"/>
  <c r="Y218" i="1"/>
  <c r="Q218" i="1"/>
  <c r="W210" i="1"/>
  <c r="V210" i="1"/>
  <c r="X210" i="1"/>
  <c r="Y210" i="1"/>
  <c r="Q210" i="1"/>
  <c r="W202" i="1"/>
  <c r="V202" i="1"/>
  <c r="X202" i="1"/>
  <c r="Y202" i="1"/>
  <c r="Q202" i="1"/>
  <c r="W194" i="1"/>
  <c r="V194" i="1"/>
  <c r="X194" i="1"/>
  <c r="Y194" i="1"/>
  <c r="Q194" i="1"/>
  <c r="W186" i="1"/>
  <c r="AE186" i="1" s="1"/>
  <c r="V186" i="1"/>
  <c r="X186" i="1"/>
  <c r="Y186" i="1"/>
  <c r="Q186" i="1"/>
  <c r="W178" i="1"/>
  <c r="V178" i="1"/>
  <c r="X178" i="1"/>
  <c r="Y178" i="1"/>
  <c r="Q178" i="1"/>
  <c r="V170" i="1"/>
  <c r="W170" i="1"/>
  <c r="Y170" i="1"/>
  <c r="AG170" i="1" s="1"/>
  <c r="X170" i="1"/>
  <c r="Q170" i="1"/>
  <c r="V162" i="1"/>
  <c r="W162" i="1"/>
  <c r="Y162" i="1"/>
  <c r="X162" i="1"/>
  <c r="Q162" i="1"/>
  <c r="V154" i="1"/>
  <c r="W154" i="1"/>
  <c r="X154" i="1"/>
  <c r="Y154" i="1"/>
  <c r="Q154" i="1"/>
  <c r="V146" i="1"/>
  <c r="W146" i="1"/>
  <c r="X146" i="1"/>
  <c r="Y146" i="1"/>
  <c r="Q146" i="1"/>
  <c r="V138" i="1"/>
  <c r="W138" i="1"/>
  <c r="X138" i="1"/>
  <c r="Y138" i="1"/>
  <c r="Q138" i="1"/>
  <c r="V130" i="1"/>
  <c r="W130" i="1"/>
  <c r="X130" i="1"/>
  <c r="Y130" i="1"/>
  <c r="Q130" i="1"/>
  <c r="V122" i="1"/>
  <c r="W122" i="1"/>
  <c r="X122" i="1"/>
  <c r="Y122" i="1"/>
  <c r="Q122" i="1"/>
  <c r="V114" i="1"/>
  <c r="W114" i="1"/>
  <c r="X114" i="1"/>
  <c r="Y114" i="1"/>
  <c r="Q114" i="1"/>
  <c r="V106" i="1"/>
  <c r="W106" i="1"/>
  <c r="X106" i="1"/>
  <c r="Y106" i="1"/>
  <c r="Q106" i="1"/>
  <c r="V98" i="1"/>
  <c r="W98" i="1"/>
  <c r="X98" i="1"/>
  <c r="Y98" i="1"/>
  <c r="Q98" i="1"/>
  <c r="V90" i="1"/>
  <c r="W90" i="1"/>
  <c r="X90" i="1"/>
  <c r="Y90" i="1"/>
  <c r="Q90" i="1"/>
  <c r="V82" i="1"/>
  <c r="W82" i="1"/>
  <c r="X82" i="1"/>
  <c r="Y82" i="1"/>
  <c r="Q82" i="1"/>
  <c r="V74" i="1"/>
  <c r="W74" i="1"/>
  <c r="X74" i="1"/>
  <c r="Y74" i="1"/>
  <c r="Q74" i="1"/>
  <c r="V66" i="1"/>
  <c r="W66" i="1"/>
  <c r="X66" i="1"/>
  <c r="Y66" i="1"/>
  <c r="Q66" i="1"/>
  <c r="V58" i="1"/>
  <c r="W58" i="1"/>
  <c r="X58" i="1"/>
  <c r="Y58" i="1"/>
  <c r="Q58" i="1"/>
  <c r="V50" i="1"/>
  <c r="W50" i="1"/>
  <c r="X50" i="1"/>
  <c r="Y50" i="1"/>
  <c r="Q50" i="1"/>
  <c r="V42" i="1"/>
  <c r="W42" i="1"/>
  <c r="X42" i="1"/>
  <c r="Y42" i="1"/>
  <c r="Q42" i="1"/>
  <c r="V34" i="1"/>
  <c r="W34" i="1"/>
  <c r="AM34" i="1" s="1"/>
  <c r="X34" i="1"/>
  <c r="Y34" i="1"/>
  <c r="Q34" i="1"/>
  <c r="V26" i="1"/>
  <c r="W26" i="1"/>
  <c r="X26" i="1"/>
  <c r="Y26" i="1"/>
  <c r="Q26" i="1"/>
  <c r="V18" i="1"/>
  <c r="W18" i="1"/>
  <c r="X18" i="1"/>
  <c r="Y18" i="1"/>
  <c r="Q18" i="1"/>
  <c r="V10" i="1"/>
  <c r="W10" i="1"/>
  <c r="X10" i="1"/>
  <c r="Y10" i="1"/>
  <c r="Q10" i="1"/>
  <c r="Y537" i="1"/>
  <c r="X537" i="1"/>
  <c r="V537" i="1"/>
  <c r="W537" i="1"/>
  <c r="Q537" i="1"/>
  <c r="Y489" i="1"/>
  <c r="V489" i="1"/>
  <c r="Q489" i="1"/>
  <c r="X489" i="1"/>
  <c r="W489" i="1"/>
  <c r="Y449" i="1"/>
  <c r="V449" i="1"/>
  <c r="X449" i="1"/>
  <c r="W449" i="1"/>
  <c r="Q449" i="1"/>
  <c r="Y401" i="1"/>
  <c r="V401" i="1"/>
  <c r="Q401" i="1"/>
  <c r="X401" i="1"/>
  <c r="W401" i="1"/>
  <c r="Y369" i="1"/>
  <c r="X369" i="1"/>
  <c r="Q369" i="1"/>
  <c r="W369" i="1"/>
  <c r="V369" i="1"/>
  <c r="Y345" i="1"/>
  <c r="V345" i="1"/>
  <c r="Q345" i="1"/>
  <c r="W345" i="1"/>
  <c r="X345" i="1"/>
  <c r="Y337" i="1"/>
  <c r="V337" i="1"/>
  <c r="W337" i="1"/>
  <c r="X337" i="1"/>
  <c r="Q337" i="1"/>
  <c r="Y313" i="1"/>
  <c r="V313" i="1"/>
  <c r="W313" i="1"/>
  <c r="X313" i="1"/>
  <c r="Q313" i="1"/>
  <c r="Y305" i="1"/>
  <c r="V305" i="1"/>
  <c r="W305" i="1"/>
  <c r="X305" i="1"/>
  <c r="Q305" i="1"/>
  <c r="Y297" i="1"/>
  <c r="V297" i="1"/>
  <c r="W297" i="1"/>
  <c r="X297" i="1"/>
  <c r="Q297" i="1"/>
  <c r="Y289" i="1"/>
  <c r="V289" i="1"/>
  <c r="AL289" i="1" s="1"/>
  <c r="W289" i="1"/>
  <c r="X289" i="1"/>
  <c r="Q289" i="1"/>
  <c r="Y281" i="1"/>
  <c r="V281" i="1"/>
  <c r="W281" i="1"/>
  <c r="X281" i="1"/>
  <c r="Q281" i="1"/>
  <c r="W273" i="1"/>
  <c r="Y273" i="1"/>
  <c r="V273" i="1"/>
  <c r="X273" i="1"/>
  <c r="Q273" i="1"/>
  <c r="W265" i="1"/>
  <c r="V265" i="1"/>
  <c r="AL265" i="1" s="1"/>
  <c r="Y265" i="1"/>
  <c r="X265" i="1"/>
  <c r="Q265" i="1"/>
  <c r="W257" i="1"/>
  <c r="Y257" i="1"/>
  <c r="X257" i="1"/>
  <c r="Q257" i="1"/>
  <c r="V257" i="1"/>
  <c r="W249" i="1"/>
  <c r="X249" i="1"/>
  <c r="V249" i="1"/>
  <c r="Y249" i="1"/>
  <c r="Q249" i="1"/>
  <c r="W241" i="1"/>
  <c r="X241" i="1"/>
  <c r="V241" i="1"/>
  <c r="Y241" i="1"/>
  <c r="Q241" i="1"/>
  <c r="W233" i="1"/>
  <c r="X233" i="1"/>
  <c r="Y233" i="1"/>
  <c r="V233" i="1"/>
  <c r="Q233" i="1"/>
  <c r="W225" i="1"/>
  <c r="X225" i="1"/>
  <c r="Y225" i="1"/>
  <c r="V225" i="1"/>
  <c r="AL225" i="1" s="1"/>
  <c r="Q225" i="1"/>
  <c r="W217" i="1"/>
  <c r="X217" i="1"/>
  <c r="Y217" i="1"/>
  <c r="Q217" i="1"/>
  <c r="V217" i="1"/>
  <c r="W193" i="1"/>
  <c r="X193" i="1"/>
  <c r="Y193" i="1"/>
  <c r="V193" i="1"/>
  <c r="Q193" i="1"/>
  <c r="V153" i="1"/>
  <c r="X153" i="1"/>
  <c r="W153" i="1"/>
  <c r="Y153" i="1"/>
  <c r="Q153" i="1"/>
  <c r="V145" i="1"/>
  <c r="X145" i="1"/>
  <c r="W145" i="1"/>
  <c r="Y145" i="1"/>
  <c r="Q145" i="1"/>
  <c r="V137" i="1"/>
  <c r="X137" i="1"/>
  <c r="AF137" i="1" s="1"/>
  <c r="W137" i="1"/>
  <c r="Y137" i="1"/>
  <c r="Q137" i="1"/>
  <c r="V129" i="1"/>
  <c r="X129" i="1"/>
  <c r="W129" i="1"/>
  <c r="Y129" i="1"/>
  <c r="Q129" i="1"/>
  <c r="V121" i="1"/>
  <c r="X121" i="1"/>
  <c r="W121" i="1"/>
  <c r="Y121" i="1"/>
  <c r="Q121" i="1"/>
  <c r="V113" i="1"/>
  <c r="X113" i="1"/>
  <c r="W113" i="1"/>
  <c r="AE113" i="1" s="1"/>
  <c r="Y113" i="1"/>
  <c r="Q113" i="1"/>
  <c r="V105" i="1"/>
  <c r="X105" i="1"/>
  <c r="W105" i="1"/>
  <c r="Y105" i="1"/>
  <c r="Q105" i="1"/>
  <c r="V97" i="1"/>
  <c r="AL97" i="1" s="1"/>
  <c r="X97" i="1"/>
  <c r="W97" i="1"/>
  <c r="Y97" i="1"/>
  <c r="Q97" i="1"/>
  <c r="V89" i="1"/>
  <c r="X89" i="1"/>
  <c r="Q89" i="1"/>
  <c r="W89" i="1"/>
  <c r="Y89" i="1"/>
  <c r="V81" i="1"/>
  <c r="X81" i="1"/>
  <c r="W81" i="1"/>
  <c r="Y81" i="1"/>
  <c r="Q81" i="1"/>
  <c r="V73" i="1"/>
  <c r="AL73" i="1" s="1"/>
  <c r="X73" i="1"/>
  <c r="W73" i="1"/>
  <c r="Y73" i="1"/>
  <c r="Q73" i="1"/>
  <c r="V65" i="1"/>
  <c r="X65" i="1"/>
  <c r="W65" i="1"/>
  <c r="Y65" i="1"/>
  <c r="Q65" i="1"/>
  <c r="V57" i="1"/>
  <c r="X57" i="1"/>
  <c r="W57" i="1"/>
  <c r="Y57" i="1"/>
  <c r="Q57" i="1"/>
  <c r="V49" i="1"/>
  <c r="X49" i="1"/>
  <c r="W49" i="1"/>
  <c r="Y49" i="1"/>
  <c r="Q49" i="1"/>
  <c r="V41" i="1"/>
  <c r="X41" i="1"/>
  <c r="W41" i="1"/>
  <c r="Y41" i="1"/>
  <c r="Q41" i="1"/>
  <c r="V33" i="1"/>
  <c r="AL33" i="1" s="1"/>
  <c r="X33" i="1"/>
  <c r="W33" i="1"/>
  <c r="Y33" i="1"/>
  <c r="Q33" i="1"/>
  <c r="V25" i="1"/>
  <c r="X25" i="1"/>
  <c r="W25" i="1"/>
  <c r="Y25" i="1"/>
  <c r="Q25" i="1"/>
  <c r="V17" i="1"/>
  <c r="X17" i="1"/>
  <c r="W17" i="1"/>
  <c r="Y17" i="1"/>
  <c r="Q17" i="1"/>
  <c r="V9" i="1"/>
  <c r="AL9" i="1" s="1"/>
  <c r="X9" i="1"/>
  <c r="W9" i="1"/>
  <c r="AE9" i="1" s="1"/>
  <c r="Y9" i="1"/>
  <c r="Q9" i="1"/>
  <c r="Y577" i="1"/>
  <c r="X577" i="1"/>
  <c r="V577" i="1"/>
  <c r="Q577" i="1"/>
  <c r="W577" i="1"/>
  <c r="Y513" i="1"/>
  <c r="V513" i="1"/>
  <c r="Q513" i="1"/>
  <c r="X513" i="1"/>
  <c r="W513" i="1"/>
  <c r="Y441" i="1"/>
  <c r="V441" i="1"/>
  <c r="X441" i="1"/>
  <c r="W441" i="1"/>
  <c r="Q441" i="1"/>
  <c r="W185" i="1"/>
  <c r="X185" i="1"/>
  <c r="Y185" i="1"/>
  <c r="Q185" i="1"/>
  <c r="V185" i="1"/>
  <c r="V576" i="1"/>
  <c r="W576" i="1"/>
  <c r="X576" i="1"/>
  <c r="Y576" i="1"/>
  <c r="AG576" i="1" s="1"/>
  <c r="Q576" i="1"/>
  <c r="V568" i="1"/>
  <c r="W568" i="1"/>
  <c r="Q568" i="1"/>
  <c r="X568" i="1"/>
  <c r="Y568" i="1"/>
  <c r="V560" i="1"/>
  <c r="AL560" i="1" s="1"/>
  <c r="W560" i="1"/>
  <c r="Q560" i="1"/>
  <c r="X560" i="1"/>
  <c r="Y560" i="1"/>
  <c r="V552" i="1"/>
  <c r="W552" i="1"/>
  <c r="Q552" i="1"/>
  <c r="X552" i="1"/>
  <c r="Y552" i="1"/>
  <c r="V544" i="1"/>
  <c r="W544" i="1"/>
  <c r="X544" i="1"/>
  <c r="Y544" i="1"/>
  <c r="Q544" i="1"/>
  <c r="V536" i="1"/>
  <c r="W536" i="1"/>
  <c r="Q536" i="1"/>
  <c r="X536" i="1"/>
  <c r="Y536" i="1"/>
  <c r="V528" i="1"/>
  <c r="AL528" i="1" s="1"/>
  <c r="W528" i="1"/>
  <c r="X528" i="1"/>
  <c r="Y528" i="1"/>
  <c r="AO528" i="1" s="1"/>
  <c r="Q528" i="1"/>
  <c r="V520" i="1"/>
  <c r="W520" i="1"/>
  <c r="Q520" i="1"/>
  <c r="Y520" i="1"/>
  <c r="AG520" i="1" s="1"/>
  <c r="X520" i="1"/>
  <c r="V512" i="1"/>
  <c r="W512" i="1"/>
  <c r="Y512" i="1"/>
  <c r="X512" i="1"/>
  <c r="AN512" i="1" s="1"/>
  <c r="Q512" i="1"/>
  <c r="V504" i="1"/>
  <c r="W504" i="1"/>
  <c r="Y504" i="1"/>
  <c r="X504" i="1"/>
  <c r="Q504" i="1"/>
  <c r="V496" i="1"/>
  <c r="W496" i="1"/>
  <c r="Y496" i="1"/>
  <c r="X496" i="1"/>
  <c r="Q496" i="1"/>
  <c r="V488" i="1"/>
  <c r="W488" i="1"/>
  <c r="Y488" i="1"/>
  <c r="X488" i="1"/>
  <c r="Q488" i="1"/>
  <c r="V480" i="1"/>
  <c r="X480" i="1"/>
  <c r="W480" i="1"/>
  <c r="Y480" i="1"/>
  <c r="Q480" i="1"/>
  <c r="X472" i="1"/>
  <c r="Y472" i="1"/>
  <c r="Q472" i="1"/>
  <c r="W472" i="1"/>
  <c r="V472" i="1"/>
  <c r="V464" i="1"/>
  <c r="X464" i="1"/>
  <c r="W464" i="1"/>
  <c r="Q464" i="1"/>
  <c r="Y464" i="1"/>
  <c r="Y456" i="1"/>
  <c r="W456" i="1"/>
  <c r="X456" i="1"/>
  <c r="V456" i="1"/>
  <c r="Q456" i="1"/>
  <c r="Y448" i="1"/>
  <c r="W448" i="1"/>
  <c r="X448" i="1"/>
  <c r="Q448" i="1"/>
  <c r="V448" i="1"/>
  <c r="Y440" i="1"/>
  <c r="W440" i="1"/>
  <c r="X440" i="1"/>
  <c r="V440" i="1"/>
  <c r="Q440" i="1"/>
  <c r="Y432" i="1"/>
  <c r="W432" i="1"/>
  <c r="X432" i="1"/>
  <c r="Q432" i="1"/>
  <c r="V432" i="1"/>
  <c r="V424" i="1"/>
  <c r="W424" i="1"/>
  <c r="Y424" i="1"/>
  <c r="AO424" i="1" s="1"/>
  <c r="X424" i="1"/>
  <c r="Q424" i="1"/>
  <c r="V416" i="1"/>
  <c r="W416" i="1"/>
  <c r="Y416" i="1"/>
  <c r="X416" i="1"/>
  <c r="AF416" i="1" s="1"/>
  <c r="Q416" i="1"/>
  <c r="V408" i="1"/>
  <c r="W408" i="1"/>
  <c r="Y408" i="1"/>
  <c r="AO408" i="1" s="1"/>
  <c r="X408" i="1"/>
  <c r="Q408" i="1"/>
  <c r="V400" i="1"/>
  <c r="W400" i="1"/>
  <c r="Y400" i="1"/>
  <c r="X400" i="1"/>
  <c r="Q400" i="1"/>
  <c r="V392" i="1"/>
  <c r="W392" i="1"/>
  <c r="Y392" i="1"/>
  <c r="X392" i="1"/>
  <c r="Q392" i="1"/>
  <c r="V384" i="1"/>
  <c r="W384" i="1"/>
  <c r="Y384" i="1"/>
  <c r="X384" i="1"/>
  <c r="Q384" i="1"/>
  <c r="V376" i="1"/>
  <c r="W376" i="1"/>
  <c r="Y376" i="1"/>
  <c r="X376" i="1"/>
  <c r="Q376" i="1"/>
  <c r="V368" i="1"/>
  <c r="X368" i="1"/>
  <c r="W368" i="1"/>
  <c r="Y368" i="1"/>
  <c r="Q368" i="1"/>
  <c r="X360" i="1"/>
  <c r="Y360" i="1"/>
  <c r="V360" i="1"/>
  <c r="Q360" i="1"/>
  <c r="W360" i="1"/>
  <c r="V352" i="1"/>
  <c r="X352" i="1"/>
  <c r="W352" i="1"/>
  <c r="Y352" i="1"/>
  <c r="Q352" i="1"/>
  <c r="Y344" i="1"/>
  <c r="V344" i="1"/>
  <c r="W344" i="1"/>
  <c r="X344" i="1"/>
  <c r="Q344" i="1"/>
  <c r="Y336" i="1"/>
  <c r="V336" i="1"/>
  <c r="W336" i="1"/>
  <c r="X336" i="1"/>
  <c r="Q336" i="1"/>
  <c r="Y328" i="1"/>
  <c r="V328" i="1"/>
  <c r="W328" i="1"/>
  <c r="X328" i="1"/>
  <c r="Q328" i="1"/>
  <c r="V320" i="1"/>
  <c r="W320" i="1"/>
  <c r="Y320" i="1"/>
  <c r="X320" i="1"/>
  <c r="Q320" i="1"/>
  <c r="V312" i="1"/>
  <c r="W312" i="1"/>
  <c r="Y312" i="1"/>
  <c r="X312" i="1"/>
  <c r="Q312" i="1"/>
  <c r="V304" i="1"/>
  <c r="W304" i="1"/>
  <c r="Y304" i="1"/>
  <c r="X304" i="1"/>
  <c r="Q304" i="1"/>
  <c r="V296" i="1"/>
  <c r="W296" i="1"/>
  <c r="Y296" i="1"/>
  <c r="X296" i="1"/>
  <c r="Q296" i="1"/>
  <c r="V288" i="1"/>
  <c r="W288" i="1"/>
  <c r="Y288" i="1"/>
  <c r="X288" i="1"/>
  <c r="Q288" i="1"/>
  <c r="V280" i="1"/>
  <c r="W280" i="1"/>
  <c r="Y280" i="1"/>
  <c r="X280" i="1"/>
  <c r="Q280" i="1"/>
  <c r="V272" i="1"/>
  <c r="X272" i="1"/>
  <c r="W272" i="1"/>
  <c r="Y272" i="1"/>
  <c r="Q272" i="1"/>
  <c r="X264" i="1"/>
  <c r="Y264" i="1"/>
  <c r="V264" i="1"/>
  <c r="W264" i="1"/>
  <c r="Q264" i="1"/>
  <c r="V256" i="1"/>
  <c r="X256" i="1"/>
  <c r="W256" i="1"/>
  <c r="Q256" i="1"/>
  <c r="Y256" i="1"/>
  <c r="W248" i="1"/>
  <c r="V248" i="1"/>
  <c r="Y248" i="1"/>
  <c r="X248" i="1"/>
  <c r="Q248" i="1"/>
  <c r="W240" i="1"/>
  <c r="Y240" i="1"/>
  <c r="V240" i="1"/>
  <c r="X240" i="1"/>
  <c r="Q240" i="1"/>
  <c r="W232" i="1"/>
  <c r="V232" i="1"/>
  <c r="Y232" i="1"/>
  <c r="Q232" i="1"/>
  <c r="X232" i="1"/>
  <c r="W224" i="1"/>
  <c r="V224" i="1"/>
  <c r="X224" i="1"/>
  <c r="Y224" i="1"/>
  <c r="Q224" i="1"/>
  <c r="W216" i="1"/>
  <c r="V216" i="1"/>
  <c r="X216" i="1"/>
  <c r="Q216" i="1"/>
  <c r="Y216" i="1"/>
  <c r="W208" i="1"/>
  <c r="V208" i="1"/>
  <c r="X208" i="1"/>
  <c r="Y208" i="1"/>
  <c r="Q208" i="1"/>
  <c r="W200" i="1"/>
  <c r="V200" i="1"/>
  <c r="Q200" i="1"/>
  <c r="X200" i="1"/>
  <c r="Y200" i="1"/>
  <c r="W192" i="1"/>
  <c r="V192" i="1"/>
  <c r="X192" i="1"/>
  <c r="Q192" i="1"/>
  <c r="Y192" i="1"/>
  <c r="W184" i="1"/>
  <c r="V184" i="1"/>
  <c r="Q184" i="1"/>
  <c r="X184" i="1"/>
  <c r="Y184" i="1"/>
  <c r="W176" i="1"/>
  <c r="V176" i="1"/>
  <c r="X176" i="1"/>
  <c r="Q176" i="1"/>
  <c r="Y176" i="1"/>
  <c r="V168" i="1"/>
  <c r="W168" i="1"/>
  <c r="X168" i="1"/>
  <c r="Y168" i="1"/>
  <c r="Q168" i="1"/>
  <c r="V160" i="1"/>
  <c r="W160" i="1"/>
  <c r="X160" i="1"/>
  <c r="Y160" i="1"/>
  <c r="Q160" i="1"/>
  <c r="V152" i="1"/>
  <c r="W152" i="1"/>
  <c r="X152" i="1"/>
  <c r="Y152" i="1"/>
  <c r="AG152" i="1" s="1"/>
  <c r="Q152" i="1"/>
  <c r="V144" i="1"/>
  <c r="W144" i="1"/>
  <c r="X144" i="1"/>
  <c r="Y144" i="1"/>
  <c r="AG144" i="1" s="1"/>
  <c r="Q144" i="1"/>
  <c r="V136" i="1"/>
  <c r="W136" i="1"/>
  <c r="X136" i="1"/>
  <c r="Y136" i="1"/>
  <c r="Q136" i="1"/>
  <c r="V128" i="1"/>
  <c r="W128" i="1"/>
  <c r="X128" i="1"/>
  <c r="Y128" i="1"/>
  <c r="Q128" i="1"/>
  <c r="V120" i="1"/>
  <c r="W120" i="1"/>
  <c r="X120" i="1"/>
  <c r="AN120" i="1" s="1"/>
  <c r="Y120" i="1"/>
  <c r="Q120" i="1"/>
  <c r="V112" i="1"/>
  <c r="W112" i="1"/>
  <c r="X112" i="1"/>
  <c r="Y112" i="1"/>
  <c r="AO112" i="1" s="1"/>
  <c r="Q112" i="1"/>
  <c r="V104" i="1"/>
  <c r="W104" i="1"/>
  <c r="X104" i="1"/>
  <c r="Y104" i="1"/>
  <c r="Q104" i="1"/>
  <c r="V96" i="1"/>
  <c r="W96" i="1"/>
  <c r="X96" i="1"/>
  <c r="Y96" i="1"/>
  <c r="Q96" i="1"/>
  <c r="V88" i="1"/>
  <c r="W88" i="1"/>
  <c r="X88" i="1"/>
  <c r="Y88" i="1"/>
  <c r="Q88" i="1"/>
  <c r="V80" i="1"/>
  <c r="W80" i="1"/>
  <c r="X80" i="1"/>
  <c r="Y80" i="1"/>
  <c r="Q80" i="1"/>
  <c r="V72" i="1"/>
  <c r="W72" i="1"/>
  <c r="X72" i="1"/>
  <c r="Y72" i="1"/>
  <c r="Q72" i="1"/>
  <c r="V64" i="1"/>
  <c r="W64" i="1"/>
  <c r="X64" i="1"/>
  <c r="Y64" i="1"/>
  <c r="Q64" i="1"/>
  <c r="V56" i="1"/>
  <c r="W56" i="1"/>
  <c r="X56" i="1"/>
  <c r="Y56" i="1"/>
  <c r="Q56" i="1"/>
  <c r="V48" i="1"/>
  <c r="W48" i="1"/>
  <c r="X48" i="1"/>
  <c r="Y48" i="1"/>
  <c r="Q48" i="1"/>
  <c r="V40" i="1"/>
  <c r="W40" i="1"/>
  <c r="X40" i="1"/>
  <c r="Y40" i="1"/>
  <c r="Q40" i="1"/>
  <c r="V32" i="1"/>
  <c r="W32" i="1"/>
  <c r="X32" i="1"/>
  <c r="Y32" i="1"/>
  <c r="Q32" i="1"/>
  <c r="V24" i="1"/>
  <c r="W24" i="1"/>
  <c r="X24" i="1"/>
  <c r="Y24" i="1"/>
  <c r="Q24" i="1"/>
  <c r="V16" i="1"/>
  <c r="W16" i="1"/>
  <c r="X16" i="1"/>
  <c r="Y16" i="1"/>
  <c r="Q16" i="1"/>
  <c r="V8" i="1"/>
  <c r="W8" i="1"/>
  <c r="X8" i="1"/>
  <c r="Y8" i="1"/>
  <c r="Q8" i="1"/>
  <c r="Y569" i="1"/>
  <c r="X569" i="1"/>
  <c r="V569" i="1"/>
  <c r="W569" i="1"/>
  <c r="Q569" i="1"/>
  <c r="Y481" i="1"/>
  <c r="X481" i="1"/>
  <c r="Q481" i="1"/>
  <c r="W481" i="1"/>
  <c r="V481" i="1"/>
  <c r="AL481" i="1" s="1"/>
  <c r="W209" i="1"/>
  <c r="X209" i="1"/>
  <c r="Y209" i="1"/>
  <c r="Q209" i="1"/>
  <c r="V209" i="1"/>
  <c r="Y575" i="1"/>
  <c r="AO575" i="1" s="1"/>
  <c r="V575" i="1"/>
  <c r="Q575" i="1"/>
  <c r="W575" i="1"/>
  <c r="X575" i="1"/>
  <c r="Y567" i="1"/>
  <c r="V567" i="1"/>
  <c r="Q567" i="1"/>
  <c r="W567" i="1"/>
  <c r="X567" i="1"/>
  <c r="Y559" i="1"/>
  <c r="V559" i="1"/>
  <c r="Q559" i="1"/>
  <c r="W559" i="1"/>
  <c r="X559" i="1"/>
  <c r="Y551" i="1"/>
  <c r="V551" i="1"/>
  <c r="W551" i="1"/>
  <c r="Q551" i="1"/>
  <c r="X551" i="1"/>
  <c r="Y543" i="1"/>
  <c r="V543" i="1"/>
  <c r="Q543" i="1"/>
  <c r="W543" i="1"/>
  <c r="X543" i="1"/>
  <c r="AN543" i="1" s="1"/>
  <c r="Y535" i="1"/>
  <c r="AO535" i="1" s="1"/>
  <c r="V535" i="1"/>
  <c r="Q535" i="1"/>
  <c r="W535" i="1"/>
  <c r="X535" i="1"/>
  <c r="AN535" i="1" s="1"/>
  <c r="Y527" i="1"/>
  <c r="V527" i="1"/>
  <c r="X527" i="1"/>
  <c r="AN527" i="1" s="1"/>
  <c r="Q527" i="1"/>
  <c r="W527" i="1"/>
  <c r="Y519" i="1"/>
  <c r="V519" i="1"/>
  <c r="W519" i="1"/>
  <c r="AM519" i="1" s="1"/>
  <c r="X519" i="1"/>
  <c r="Q519" i="1"/>
  <c r="Y511" i="1"/>
  <c r="AO511" i="1" s="1"/>
  <c r="X511" i="1"/>
  <c r="Q511" i="1"/>
  <c r="V511" i="1"/>
  <c r="W511" i="1"/>
  <c r="Y503" i="1"/>
  <c r="X503" i="1"/>
  <c r="Q503" i="1"/>
  <c r="V503" i="1"/>
  <c r="W503" i="1"/>
  <c r="AE503" i="1" s="1"/>
  <c r="Y495" i="1"/>
  <c r="X495" i="1"/>
  <c r="Q495" i="1"/>
  <c r="V495" i="1"/>
  <c r="W495" i="1"/>
  <c r="Y487" i="1"/>
  <c r="X487" i="1"/>
  <c r="Q487" i="1"/>
  <c r="V487" i="1"/>
  <c r="W487" i="1"/>
  <c r="Y479" i="1"/>
  <c r="W479" i="1"/>
  <c r="X479" i="1"/>
  <c r="V479" i="1"/>
  <c r="Q479" i="1"/>
  <c r="Y471" i="1"/>
  <c r="W471" i="1"/>
  <c r="AM471" i="1" s="1"/>
  <c r="V471" i="1"/>
  <c r="X471" i="1"/>
  <c r="Q471" i="1"/>
  <c r="Y463" i="1"/>
  <c r="AO463" i="1" s="1"/>
  <c r="W463" i="1"/>
  <c r="X463" i="1"/>
  <c r="Q463" i="1"/>
  <c r="V463" i="1"/>
  <c r="Y455" i="1"/>
  <c r="V455" i="1"/>
  <c r="X455" i="1"/>
  <c r="AF455" i="1" s="1"/>
  <c r="Q455" i="1"/>
  <c r="W455" i="1"/>
  <c r="AM455" i="1" s="1"/>
  <c r="Y447" i="1"/>
  <c r="V447" i="1"/>
  <c r="W447" i="1"/>
  <c r="Q447" i="1"/>
  <c r="X447" i="1"/>
  <c r="Y439" i="1"/>
  <c r="V439" i="1"/>
  <c r="Q439" i="1"/>
  <c r="W439" i="1"/>
  <c r="X439" i="1"/>
  <c r="Y431" i="1"/>
  <c r="V431" i="1"/>
  <c r="W431" i="1"/>
  <c r="Q431" i="1"/>
  <c r="X431" i="1"/>
  <c r="Y423" i="1"/>
  <c r="V423" i="1"/>
  <c r="W423" i="1"/>
  <c r="X423" i="1"/>
  <c r="AN423" i="1" s="1"/>
  <c r="Q423" i="1"/>
  <c r="Y415" i="1"/>
  <c r="AO415" i="1" s="1"/>
  <c r="V415" i="1"/>
  <c r="W415" i="1"/>
  <c r="X415" i="1"/>
  <c r="Q415" i="1"/>
  <c r="Y407" i="1"/>
  <c r="V407" i="1"/>
  <c r="W407" i="1"/>
  <c r="X407" i="1"/>
  <c r="Q407" i="1"/>
  <c r="Y399" i="1"/>
  <c r="V399" i="1"/>
  <c r="W399" i="1"/>
  <c r="X399" i="1"/>
  <c r="Q399" i="1"/>
  <c r="Y391" i="1"/>
  <c r="V391" i="1"/>
  <c r="W391" i="1"/>
  <c r="X391" i="1"/>
  <c r="Q391" i="1"/>
  <c r="Y383" i="1"/>
  <c r="V383" i="1"/>
  <c r="W383" i="1"/>
  <c r="X383" i="1"/>
  <c r="Q383" i="1"/>
  <c r="Y375" i="1"/>
  <c r="V375" i="1"/>
  <c r="W375" i="1"/>
  <c r="X375" i="1"/>
  <c r="Q375" i="1"/>
  <c r="Y367" i="1"/>
  <c r="W367" i="1"/>
  <c r="X367" i="1"/>
  <c r="V367" i="1"/>
  <c r="Q367" i="1"/>
  <c r="Y359" i="1"/>
  <c r="W359" i="1"/>
  <c r="V359" i="1"/>
  <c r="X359" i="1"/>
  <c r="Q359" i="1"/>
  <c r="Y351" i="1"/>
  <c r="W351" i="1"/>
  <c r="AM351" i="1" s="1"/>
  <c r="X351" i="1"/>
  <c r="Q351" i="1"/>
  <c r="V351" i="1"/>
  <c r="Y343" i="1"/>
  <c r="X343" i="1"/>
  <c r="V343" i="1"/>
  <c r="W343" i="1"/>
  <c r="Q343" i="1"/>
  <c r="Y335" i="1"/>
  <c r="AO335" i="1" s="1"/>
  <c r="X335" i="1"/>
  <c r="W335" i="1"/>
  <c r="V335" i="1"/>
  <c r="Q335" i="1"/>
  <c r="Y327" i="1"/>
  <c r="X327" i="1"/>
  <c r="V327" i="1"/>
  <c r="W327" i="1"/>
  <c r="Q327" i="1"/>
  <c r="Y319" i="1"/>
  <c r="V319" i="1"/>
  <c r="W319" i="1"/>
  <c r="X319" i="1"/>
  <c r="Q319" i="1"/>
  <c r="Y311" i="1"/>
  <c r="V311" i="1"/>
  <c r="W311" i="1"/>
  <c r="X311" i="1"/>
  <c r="Q311" i="1"/>
  <c r="Y303" i="1"/>
  <c r="V303" i="1"/>
  <c r="W303" i="1"/>
  <c r="X303" i="1"/>
  <c r="Q303" i="1"/>
  <c r="Y295" i="1"/>
  <c r="V295" i="1"/>
  <c r="W295" i="1"/>
  <c r="X295" i="1"/>
  <c r="Q295" i="1"/>
  <c r="Y287" i="1"/>
  <c r="V287" i="1"/>
  <c r="W287" i="1"/>
  <c r="AM287" i="1" s="1"/>
  <c r="X287" i="1"/>
  <c r="Q287" i="1"/>
  <c r="Y279" i="1"/>
  <c r="V279" i="1"/>
  <c r="W279" i="1"/>
  <c r="X279" i="1"/>
  <c r="Q279" i="1"/>
  <c r="W271" i="1"/>
  <c r="X271" i="1"/>
  <c r="Y271" i="1"/>
  <c r="V271" i="1"/>
  <c r="Q271" i="1"/>
  <c r="W263" i="1"/>
  <c r="X263" i="1"/>
  <c r="V263" i="1"/>
  <c r="Y263" i="1"/>
  <c r="Q263" i="1"/>
  <c r="W255" i="1"/>
  <c r="X255" i="1"/>
  <c r="Y255" i="1"/>
  <c r="V255" i="1"/>
  <c r="Q255" i="1"/>
  <c r="W247" i="1"/>
  <c r="AM247" i="1" s="1"/>
  <c r="X247" i="1"/>
  <c r="V247" i="1"/>
  <c r="Y247" i="1"/>
  <c r="Q247" i="1"/>
  <c r="W239" i="1"/>
  <c r="X239" i="1"/>
  <c r="V239" i="1"/>
  <c r="Y239" i="1"/>
  <c r="Q239" i="1"/>
  <c r="W231" i="1"/>
  <c r="X231" i="1"/>
  <c r="Y231" i="1"/>
  <c r="V231" i="1"/>
  <c r="Q231" i="1"/>
  <c r="W223" i="1"/>
  <c r="X223" i="1"/>
  <c r="Y223" i="1"/>
  <c r="V223" i="1"/>
  <c r="Q223" i="1"/>
  <c r="W215" i="1"/>
  <c r="X215" i="1"/>
  <c r="Y215" i="1"/>
  <c r="V215" i="1"/>
  <c r="Q215" i="1"/>
  <c r="W207" i="1"/>
  <c r="X207" i="1"/>
  <c r="Y207" i="1"/>
  <c r="V207" i="1"/>
  <c r="Q207" i="1"/>
  <c r="W199" i="1"/>
  <c r="X199" i="1"/>
  <c r="Y199" i="1"/>
  <c r="V199" i="1"/>
  <c r="Q199" i="1"/>
  <c r="W191" i="1"/>
  <c r="X191" i="1"/>
  <c r="Y191" i="1"/>
  <c r="V191" i="1"/>
  <c r="Q191" i="1"/>
  <c r="W183" i="1"/>
  <c r="X183" i="1"/>
  <c r="Y183" i="1"/>
  <c r="V183" i="1"/>
  <c r="Q183" i="1"/>
  <c r="W175" i="1"/>
  <c r="X175" i="1"/>
  <c r="Y175" i="1"/>
  <c r="V175" i="1"/>
  <c r="Q175" i="1"/>
  <c r="Y167" i="1"/>
  <c r="Q167" i="1"/>
  <c r="X167" i="1"/>
  <c r="W167" i="1"/>
  <c r="V167" i="1"/>
  <c r="X159" i="1"/>
  <c r="Y159" i="1"/>
  <c r="V159" i="1"/>
  <c r="W159" i="1"/>
  <c r="Q159" i="1"/>
  <c r="V151" i="1"/>
  <c r="X151" i="1"/>
  <c r="W151" i="1"/>
  <c r="Y151" i="1"/>
  <c r="Q151" i="1"/>
  <c r="V143" i="1"/>
  <c r="X143" i="1"/>
  <c r="W143" i="1"/>
  <c r="Y143" i="1"/>
  <c r="Q143" i="1"/>
  <c r="V135" i="1"/>
  <c r="X135" i="1"/>
  <c r="W135" i="1"/>
  <c r="Y135" i="1"/>
  <c r="Q135" i="1"/>
  <c r="V127" i="1"/>
  <c r="X127" i="1"/>
  <c r="W127" i="1"/>
  <c r="Y127" i="1"/>
  <c r="Q127" i="1"/>
  <c r="V119" i="1"/>
  <c r="X119" i="1"/>
  <c r="W119" i="1"/>
  <c r="Y119" i="1"/>
  <c r="Q119" i="1"/>
  <c r="V111" i="1"/>
  <c r="X111" i="1"/>
  <c r="Q111" i="1"/>
  <c r="W111" i="1"/>
  <c r="Y111" i="1"/>
  <c r="V103" i="1"/>
  <c r="X103" i="1"/>
  <c r="W103" i="1"/>
  <c r="Y103" i="1"/>
  <c r="Q103" i="1"/>
  <c r="V95" i="1"/>
  <c r="X95" i="1"/>
  <c r="W95" i="1"/>
  <c r="Y95" i="1"/>
  <c r="Q95" i="1"/>
  <c r="V87" i="1"/>
  <c r="X87" i="1"/>
  <c r="W87" i="1"/>
  <c r="Y87" i="1"/>
  <c r="Q87" i="1"/>
  <c r="V79" i="1"/>
  <c r="X79" i="1"/>
  <c r="W79" i="1"/>
  <c r="Q79" i="1"/>
  <c r="Y79" i="1"/>
  <c r="V71" i="1"/>
  <c r="X71" i="1"/>
  <c r="W71" i="1"/>
  <c r="Y71" i="1"/>
  <c r="Q71" i="1"/>
  <c r="V63" i="1"/>
  <c r="X63" i="1"/>
  <c r="W63" i="1"/>
  <c r="Y63" i="1"/>
  <c r="Q63" i="1"/>
  <c r="V55" i="1"/>
  <c r="X55" i="1"/>
  <c r="W55" i="1"/>
  <c r="Y55" i="1"/>
  <c r="Q55" i="1"/>
  <c r="V47" i="1"/>
  <c r="X47" i="1"/>
  <c r="Q47" i="1"/>
  <c r="W47" i="1"/>
  <c r="Y47" i="1"/>
  <c r="V39" i="1"/>
  <c r="X39" i="1"/>
  <c r="W39" i="1"/>
  <c r="Y39" i="1"/>
  <c r="Q39" i="1"/>
  <c r="V31" i="1"/>
  <c r="X31" i="1"/>
  <c r="W31" i="1"/>
  <c r="Y31" i="1"/>
  <c r="Q31" i="1"/>
  <c r="V23" i="1"/>
  <c r="X23" i="1"/>
  <c r="W23" i="1"/>
  <c r="Y23" i="1"/>
  <c r="Q23" i="1"/>
  <c r="V15" i="1"/>
  <c r="X15" i="1"/>
  <c r="W15" i="1"/>
  <c r="Y15" i="1"/>
  <c r="Q15" i="1"/>
  <c r="V7" i="1"/>
  <c r="X7" i="1"/>
  <c r="W7" i="1"/>
  <c r="Y7" i="1"/>
  <c r="Q7" i="1"/>
  <c r="Y529" i="1"/>
  <c r="X529" i="1"/>
  <c r="V529" i="1"/>
  <c r="AL529" i="1" s="1"/>
  <c r="W529" i="1"/>
  <c r="Q529" i="1"/>
  <c r="Y433" i="1"/>
  <c r="V433" i="1"/>
  <c r="X433" i="1"/>
  <c r="W433" i="1"/>
  <c r="Q433" i="1"/>
  <c r="W201" i="1"/>
  <c r="X201" i="1"/>
  <c r="Y201" i="1"/>
  <c r="V201" i="1"/>
  <c r="AD201" i="1" s="1"/>
  <c r="Q201" i="1"/>
  <c r="Y3" i="1"/>
  <c r="AO3" i="1" s="1"/>
  <c r="W3" i="1"/>
  <c r="V3" i="1"/>
  <c r="AD3" i="1" s="1"/>
  <c r="Q3" i="1"/>
  <c r="X3" i="1"/>
  <c r="V574" i="1"/>
  <c r="W574" i="1"/>
  <c r="X574" i="1"/>
  <c r="Q574" i="1"/>
  <c r="Y574" i="1"/>
  <c r="V566" i="1"/>
  <c r="AD566" i="1" s="1"/>
  <c r="W566" i="1"/>
  <c r="X566" i="1"/>
  <c r="Y566" i="1"/>
  <c r="Q566" i="1"/>
  <c r="V558" i="1"/>
  <c r="AD558" i="1" s="1"/>
  <c r="X558" i="1"/>
  <c r="Y558" i="1"/>
  <c r="W558" i="1"/>
  <c r="Q558" i="1"/>
  <c r="V550" i="1"/>
  <c r="AL550" i="1" s="1"/>
  <c r="X550" i="1"/>
  <c r="Y550" i="1"/>
  <c r="Q550" i="1"/>
  <c r="W550" i="1"/>
  <c r="AE550" i="1" s="1"/>
  <c r="V542" i="1"/>
  <c r="W542" i="1"/>
  <c r="AM542" i="1" s="1"/>
  <c r="X542" i="1"/>
  <c r="Q542" i="1"/>
  <c r="Y542" i="1"/>
  <c r="V534" i="1"/>
  <c r="AL534" i="1" s="1"/>
  <c r="W534" i="1"/>
  <c r="X534" i="1"/>
  <c r="Y534" i="1"/>
  <c r="Q534" i="1"/>
  <c r="V526" i="1"/>
  <c r="W526" i="1"/>
  <c r="AM526" i="1" s="1"/>
  <c r="Y526" i="1"/>
  <c r="X526" i="1"/>
  <c r="Q526" i="1"/>
  <c r="V518" i="1"/>
  <c r="AL518" i="1" s="1"/>
  <c r="W518" i="1"/>
  <c r="X518" i="1"/>
  <c r="Y518" i="1"/>
  <c r="Q518" i="1"/>
  <c r="V510" i="1"/>
  <c r="W510" i="1"/>
  <c r="AM510" i="1" s="1"/>
  <c r="Y510" i="1"/>
  <c r="X510" i="1"/>
  <c r="Q510" i="1"/>
  <c r="V502" i="1"/>
  <c r="AL502" i="1" s="1"/>
  <c r="W502" i="1"/>
  <c r="Y502" i="1"/>
  <c r="X502" i="1"/>
  <c r="Q502" i="1"/>
  <c r="V494" i="1"/>
  <c r="W494" i="1"/>
  <c r="AM494" i="1" s="1"/>
  <c r="Y494" i="1"/>
  <c r="X494" i="1"/>
  <c r="AF494" i="1" s="1"/>
  <c r="Q494" i="1"/>
  <c r="V486" i="1"/>
  <c r="W486" i="1"/>
  <c r="Y486" i="1"/>
  <c r="X486" i="1"/>
  <c r="Q486" i="1"/>
  <c r="W478" i="1"/>
  <c r="V478" i="1"/>
  <c r="AL478" i="1" s="1"/>
  <c r="X478" i="1"/>
  <c r="Y478" i="1"/>
  <c r="Q478" i="1"/>
  <c r="W470" i="1"/>
  <c r="X470" i="1"/>
  <c r="Y470" i="1"/>
  <c r="V470" i="1"/>
  <c r="AL470" i="1" s="1"/>
  <c r="Q470" i="1"/>
  <c r="W462" i="1"/>
  <c r="V462" i="1"/>
  <c r="X462" i="1"/>
  <c r="AN462" i="1" s="1"/>
  <c r="Q462" i="1"/>
  <c r="Y462" i="1"/>
  <c r="Y454" i="1"/>
  <c r="V454" i="1"/>
  <c r="AD454" i="1" s="1"/>
  <c r="W454" i="1"/>
  <c r="X454" i="1"/>
  <c r="Q454" i="1"/>
  <c r="Y446" i="1"/>
  <c r="V446" i="1"/>
  <c r="W446" i="1"/>
  <c r="AE446" i="1" s="1"/>
  <c r="X446" i="1"/>
  <c r="Q446" i="1"/>
  <c r="Y438" i="1"/>
  <c r="V438" i="1"/>
  <c r="AL438" i="1" s="1"/>
  <c r="W438" i="1"/>
  <c r="X438" i="1"/>
  <c r="Q438" i="1"/>
  <c r="V430" i="1"/>
  <c r="Y430" i="1"/>
  <c r="W430" i="1"/>
  <c r="X430" i="1"/>
  <c r="AF430" i="1" s="1"/>
  <c r="Q430" i="1"/>
  <c r="V422" i="1"/>
  <c r="W422" i="1"/>
  <c r="Y422" i="1"/>
  <c r="X422" i="1"/>
  <c r="Q422" i="1"/>
  <c r="V414" i="1"/>
  <c r="W414" i="1"/>
  <c r="AM414" i="1" s="1"/>
  <c r="Y414" i="1"/>
  <c r="X414" i="1"/>
  <c r="Q414" i="1"/>
  <c r="V406" i="1"/>
  <c r="AL406" i="1" s="1"/>
  <c r="W406" i="1"/>
  <c r="Y406" i="1"/>
  <c r="X406" i="1"/>
  <c r="Q406" i="1"/>
  <c r="V398" i="1"/>
  <c r="W398" i="1"/>
  <c r="Y398" i="1"/>
  <c r="AO398" i="1" s="1"/>
  <c r="X398" i="1"/>
  <c r="AF398" i="1" s="1"/>
  <c r="Q398" i="1"/>
  <c r="V390" i="1"/>
  <c r="AD390" i="1" s="1"/>
  <c r="W390" i="1"/>
  <c r="Y390" i="1"/>
  <c r="X390" i="1"/>
  <c r="Q390" i="1"/>
  <c r="V382" i="1"/>
  <c r="W382" i="1"/>
  <c r="Y382" i="1"/>
  <c r="X382" i="1"/>
  <c r="Q382" i="1"/>
  <c r="V374" i="1"/>
  <c r="AL374" i="1" s="1"/>
  <c r="W374" i="1"/>
  <c r="AM374" i="1" s="1"/>
  <c r="Y374" i="1"/>
  <c r="X374" i="1"/>
  <c r="Q374" i="1"/>
  <c r="W366" i="1"/>
  <c r="V366" i="1"/>
  <c r="AL366" i="1" s="1"/>
  <c r="X366" i="1"/>
  <c r="Y366" i="1"/>
  <c r="Q366" i="1"/>
  <c r="W358" i="1"/>
  <c r="X358" i="1"/>
  <c r="Y358" i="1"/>
  <c r="V358" i="1"/>
  <c r="Q358" i="1"/>
  <c r="W350" i="1"/>
  <c r="V350" i="1"/>
  <c r="AL350" i="1" s="1"/>
  <c r="X350" i="1"/>
  <c r="Q350" i="1"/>
  <c r="Y350" i="1"/>
  <c r="Y342" i="1"/>
  <c r="W342" i="1"/>
  <c r="V342" i="1"/>
  <c r="AD342" i="1" s="1"/>
  <c r="X342" i="1"/>
  <c r="Q342" i="1"/>
  <c r="Y334" i="1"/>
  <c r="W334" i="1"/>
  <c r="V334" i="1"/>
  <c r="X334" i="1"/>
  <c r="Q334" i="1"/>
  <c r="W326" i="1"/>
  <c r="Y326" i="1"/>
  <c r="V326" i="1"/>
  <c r="X326" i="1"/>
  <c r="AN326" i="1" s="1"/>
  <c r="Q326" i="1"/>
  <c r="V318" i="1"/>
  <c r="W318" i="1"/>
  <c r="Y318" i="1"/>
  <c r="X318" i="1"/>
  <c r="AN318" i="1" s="1"/>
  <c r="Q318" i="1"/>
  <c r="V310" i="1"/>
  <c r="AL310" i="1" s="1"/>
  <c r="W310" i="1"/>
  <c r="Y310" i="1"/>
  <c r="X310" i="1"/>
  <c r="Q310" i="1"/>
  <c r="V302" i="1"/>
  <c r="AL302" i="1" s="1"/>
  <c r="W302" i="1"/>
  <c r="AE302" i="1" s="1"/>
  <c r="Y302" i="1"/>
  <c r="X302" i="1"/>
  <c r="Q302" i="1"/>
  <c r="V294" i="1"/>
  <c r="W294" i="1"/>
  <c r="AE294" i="1" s="1"/>
  <c r="Y294" i="1"/>
  <c r="X294" i="1"/>
  <c r="Q294" i="1"/>
  <c r="V286" i="1"/>
  <c r="AD286" i="1" s="1"/>
  <c r="W286" i="1"/>
  <c r="Y286" i="1"/>
  <c r="X286" i="1"/>
  <c r="Q286" i="1"/>
  <c r="V278" i="1"/>
  <c r="AD278" i="1" s="1"/>
  <c r="W278" i="1"/>
  <c r="Y278" i="1"/>
  <c r="X278" i="1"/>
  <c r="Q278" i="1"/>
  <c r="W270" i="1"/>
  <c r="V270" i="1"/>
  <c r="X270" i="1"/>
  <c r="Y270" i="1"/>
  <c r="Q270" i="1"/>
  <c r="W262" i="1"/>
  <c r="X262" i="1"/>
  <c r="AN262" i="1" s="1"/>
  <c r="Y262" i="1"/>
  <c r="V262" i="1"/>
  <c r="Q262" i="1"/>
  <c r="W254" i="1"/>
  <c r="V254" i="1"/>
  <c r="X254" i="1"/>
  <c r="Y254" i="1"/>
  <c r="Q254" i="1"/>
  <c r="W246" i="1"/>
  <c r="V246" i="1"/>
  <c r="AD246" i="1" s="1"/>
  <c r="X246" i="1"/>
  <c r="Y246" i="1"/>
  <c r="Q246" i="1"/>
  <c r="W238" i="1"/>
  <c r="V238" i="1"/>
  <c r="AL238" i="1" s="1"/>
  <c r="X238" i="1"/>
  <c r="Y238" i="1"/>
  <c r="Q238" i="1"/>
  <c r="W230" i="1"/>
  <c r="V230" i="1"/>
  <c r="X230" i="1"/>
  <c r="Y230" i="1"/>
  <c r="Q230" i="1"/>
  <c r="W222" i="1"/>
  <c r="V222" i="1"/>
  <c r="AL222" i="1" s="1"/>
  <c r="X222" i="1"/>
  <c r="Y222" i="1"/>
  <c r="Q222" i="1"/>
  <c r="W214" i="1"/>
  <c r="V214" i="1"/>
  <c r="AD214" i="1" s="1"/>
  <c r="X214" i="1"/>
  <c r="Y214" i="1"/>
  <c r="Q214" i="1"/>
  <c r="W206" i="1"/>
  <c r="V206" i="1"/>
  <c r="X206" i="1"/>
  <c r="Y206" i="1"/>
  <c r="Q206" i="1"/>
  <c r="W198" i="1"/>
  <c r="V198" i="1"/>
  <c r="AL198" i="1" s="1"/>
  <c r="X198" i="1"/>
  <c r="Y198" i="1"/>
  <c r="Q198" i="1"/>
  <c r="W190" i="1"/>
  <c r="V190" i="1"/>
  <c r="X190" i="1"/>
  <c r="Y190" i="1"/>
  <c r="Q190" i="1"/>
  <c r="W182" i="1"/>
  <c r="V182" i="1"/>
  <c r="AD182" i="1" s="1"/>
  <c r="X182" i="1"/>
  <c r="Y182" i="1"/>
  <c r="Q182" i="1"/>
  <c r="W174" i="1"/>
  <c r="V174" i="1"/>
  <c r="AL174" i="1" s="1"/>
  <c r="X174" i="1"/>
  <c r="Y174" i="1"/>
  <c r="Q174" i="1"/>
  <c r="V166" i="1"/>
  <c r="W166" i="1"/>
  <c r="Y166" i="1"/>
  <c r="X166" i="1"/>
  <c r="Q166" i="1"/>
  <c r="V158" i="1"/>
  <c r="AL158" i="1" s="1"/>
  <c r="W158" i="1"/>
  <c r="X158" i="1"/>
  <c r="Y158" i="1"/>
  <c r="Q158" i="1"/>
  <c r="V150" i="1"/>
  <c r="AL150" i="1" s="1"/>
  <c r="W150" i="1"/>
  <c r="X150" i="1"/>
  <c r="Y150" i="1"/>
  <c r="Q150" i="1"/>
  <c r="V142" i="1"/>
  <c r="W142" i="1"/>
  <c r="X142" i="1"/>
  <c r="Y142" i="1"/>
  <c r="Q142" i="1"/>
  <c r="V134" i="1"/>
  <c r="AD134" i="1" s="1"/>
  <c r="W134" i="1"/>
  <c r="X134" i="1"/>
  <c r="Y134" i="1"/>
  <c r="Q134" i="1"/>
  <c r="V126" i="1"/>
  <c r="W126" i="1"/>
  <c r="X126" i="1"/>
  <c r="Y126" i="1"/>
  <c r="Q126" i="1"/>
  <c r="V118" i="1"/>
  <c r="AL118" i="1" s="1"/>
  <c r="W118" i="1"/>
  <c r="X118" i="1"/>
  <c r="Y118" i="1"/>
  <c r="Q118" i="1"/>
  <c r="V110" i="1"/>
  <c r="AL110" i="1" s="1"/>
  <c r="W110" i="1"/>
  <c r="X110" i="1"/>
  <c r="Y110" i="1"/>
  <c r="Q110" i="1"/>
  <c r="V102" i="1"/>
  <c r="W102" i="1"/>
  <c r="X102" i="1"/>
  <c r="Y102" i="1"/>
  <c r="Q102" i="1"/>
  <c r="V94" i="1"/>
  <c r="AL94" i="1" s="1"/>
  <c r="W94" i="1"/>
  <c r="X94" i="1"/>
  <c r="Y94" i="1"/>
  <c r="Q94" i="1"/>
  <c r="V86" i="1"/>
  <c r="W86" i="1"/>
  <c r="AM86" i="1" s="1"/>
  <c r="X86" i="1"/>
  <c r="Y86" i="1"/>
  <c r="AO86" i="1" s="1"/>
  <c r="Q86" i="1"/>
  <c r="V78" i="1"/>
  <c r="W78" i="1"/>
  <c r="X78" i="1"/>
  <c r="Y78" i="1"/>
  <c r="Q78" i="1"/>
  <c r="V70" i="1"/>
  <c r="AL70" i="1" s="1"/>
  <c r="W70" i="1"/>
  <c r="X70" i="1"/>
  <c r="Y70" i="1"/>
  <c r="Q70" i="1"/>
  <c r="V62" i="1"/>
  <c r="W62" i="1"/>
  <c r="X62" i="1"/>
  <c r="Y62" i="1"/>
  <c r="Q62" i="1"/>
  <c r="V54" i="1"/>
  <c r="AD54" i="1" s="1"/>
  <c r="W54" i="1"/>
  <c r="X54" i="1"/>
  <c r="Y54" i="1"/>
  <c r="Q54" i="1"/>
  <c r="V46" i="1"/>
  <c r="AL46" i="1" s="1"/>
  <c r="W46" i="1"/>
  <c r="X46" i="1"/>
  <c r="Y46" i="1"/>
  <c r="Q46" i="1"/>
  <c r="V38" i="1"/>
  <c r="W38" i="1"/>
  <c r="X38" i="1"/>
  <c r="Y38" i="1"/>
  <c r="Q38" i="1"/>
  <c r="V30" i="1"/>
  <c r="AL30" i="1" s="1"/>
  <c r="W30" i="1"/>
  <c r="X30" i="1"/>
  <c r="Y30" i="1"/>
  <c r="Q30" i="1"/>
  <c r="V22" i="1"/>
  <c r="AL22" i="1" s="1"/>
  <c r="W22" i="1"/>
  <c r="X22" i="1"/>
  <c r="Y22" i="1"/>
  <c r="Q22" i="1"/>
  <c r="V14" i="1"/>
  <c r="W14" i="1"/>
  <c r="X14" i="1"/>
  <c r="Y14" i="1"/>
  <c r="Q14" i="1"/>
  <c r="V6" i="1"/>
  <c r="AD6" i="1" s="1"/>
  <c r="W6" i="1"/>
  <c r="X6" i="1"/>
  <c r="Y6" i="1"/>
  <c r="Q6" i="1"/>
  <c r="Y561" i="1"/>
  <c r="X561" i="1"/>
  <c r="Q561" i="1"/>
  <c r="V561" i="1"/>
  <c r="AD561" i="1" s="1"/>
  <c r="W561" i="1"/>
  <c r="Y521" i="1"/>
  <c r="V521" i="1"/>
  <c r="X521" i="1"/>
  <c r="Q521" i="1"/>
  <c r="W521" i="1"/>
  <c r="Y473" i="1"/>
  <c r="V473" i="1"/>
  <c r="X473" i="1"/>
  <c r="AF473" i="1" s="1"/>
  <c r="W473" i="1"/>
  <c r="Q473" i="1"/>
  <c r="Y425" i="1"/>
  <c r="V425" i="1"/>
  <c r="W425" i="1"/>
  <c r="X425" i="1"/>
  <c r="Q425" i="1"/>
  <c r="Y377" i="1"/>
  <c r="V377" i="1"/>
  <c r="W377" i="1"/>
  <c r="X377" i="1"/>
  <c r="Q377" i="1"/>
  <c r="W177" i="1"/>
  <c r="X177" i="1"/>
  <c r="Y177" i="1"/>
  <c r="V177" i="1"/>
  <c r="Q177" i="1"/>
  <c r="Y581" i="1"/>
  <c r="W581" i="1"/>
  <c r="AM581" i="1" s="1"/>
  <c r="V581" i="1"/>
  <c r="X581" i="1"/>
  <c r="Q581" i="1"/>
  <c r="Y573" i="1"/>
  <c r="W573" i="1"/>
  <c r="V573" i="1"/>
  <c r="X573" i="1"/>
  <c r="Q573" i="1"/>
  <c r="Y565" i="1"/>
  <c r="W565" i="1"/>
  <c r="X565" i="1"/>
  <c r="Q565" i="1"/>
  <c r="V565" i="1"/>
  <c r="AL565" i="1" s="1"/>
  <c r="Y557" i="1"/>
  <c r="W557" i="1"/>
  <c r="AE557" i="1" s="1"/>
  <c r="X557" i="1"/>
  <c r="Q557" i="1"/>
  <c r="V557" i="1"/>
  <c r="AL557" i="1" s="1"/>
  <c r="Y549" i="1"/>
  <c r="W549" i="1"/>
  <c r="AM549" i="1" s="1"/>
  <c r="V549" i="1"/>
  <c r="X549" i="1"/>
  <c r="Q549" i="1"/>
  <c r="Y541" i="1"/>
  <c r="W541" i="1"/>
  <c r="AE541" i="1" s="1"/>
  <c r="V541" i="1"/>
  <c r="X541" i="1"/>
  <c r="Q541" i="1"/>
  <c r="Y533" i="1"/>
  <c r="W533" i="1"/>
  <c r="X533" i="1"/>
  <c r="V533" i="1"/>
  <c r="AD533" i="1" s="1"/>
  <c r="Q533" i="1"/>
  <c r="Y525" i="1"/>
  <c r="W525" i="1"/>
  <c r="AM525" i="1" s="1"/>
  <c r="X525" i="1"/>
  <c r="V525" i="1"/>
  <c r="Q525" i="1"/>
  <c r="Y517" i="1"/>
  <c r="X517" i="1"/>
  <c r="V517" i="1"/>
  <c r="W517" i="1"/>
  <c r="AM517" i="1" s="1"/>
  <c r="Q517" i="1"/>
  <c r="Y509" i="1"/>
  <c r="V509" i="1"/>
  <c r="W509" i="1"/>
  <c r="X509" i="1"/>
  <c r="Q509" i="1"/>
  <c r="Y501" i="1"/>
  <c r="V501" i="1"/>
  <c r="W501" i="1"/>
  <c r="X501" i="1"/>
  <c r="Q501" i="1"/>
  <c r="Y493" i="1"/>
  <c r="V493" i="1"/>
  <c r="AD493" i="1" s="1"/>
  <c r="W493" i="1"/>
  <c r="X493" i="1"/>
  <c r="Q493" i="1"/>
  <c r="Y485" i="1"/>
  <c r="V485" i="1"/>
  <c r="W485" i="1"/>
  <c r="X485" i="1"/>
  <c r="Q485" i="1"/>
  <c r="Y477" i="1"/>
  <c r="V477" i="1"/>
  <c r="AL477" i="1" s="1"/>
  <c r="W477" i="1"/>
  <c r="X477" i="1"/>
  <c r="Q477" i="1"/>
  <c r="Y469" i="1"/>
  <c r="V469" i="1"/>
  <c r="W469" i="1"/>
  <c r="X469" i="1"/>
  <c r="AF469" i="1" s="1"/>
  <c r="Q469" i="1"/>
  <c r="Y461" i="1"/>
  <c r="V461" i="1"/>
  <c r="AD461" i="1" s="1"/>
  <c r="W461" i="1"/>
  <c r="X461" i="1"/>
  <c r="Q461" i="1"/>
  <c r="Y453" i="1"/>
  <c r="X453" i="1"/>
  <c r="W453" i="1"/>
  <c r="Q453" i="1"/>
  <c r="V453" i="1"/>
  <c r="AL453" i="1" s="1"/>
  <c r="Y445" i="1"/>
  <c r="X445" i="1"/>
  <c r="W445" i="1"/>
  <c r="V445" i="1"/>
  <c r="Q445" i="1"/>
  <c r="Y437" i="1"/>
  <c r="X437" i="1"/>
  <c r="AN437" i="1" s="1"/>
  <c r="V437" i="1"/>
  <c r="W437" i="1"/>
  <c r="AM437" i="1" s="1"/>
  <c r="Q437" i="1"/>
  <c r="Y429" i="1"/>
  <c r="W429" i="1"/>
  <c r="X429" i="1"/>
  <c r="V429" i="1"/>
  <c r="AL429" i="1" s="1"/>
  <c r="Q429" i="1"/>
  <c r="Y421" i="1"/>
  <c r="X421" i="1"/>
  <c r="W421" i="1"/>
  <c r="Q421" i="1"/>
  <c r="V421" i="1"/>
  <c r="Y413" i="1"/>
  <c r="X413" i="1"/>
  <c r="V413" i="1"/>
  <c r="AL413" i="1" s="1"/>
  <c r="W413" i="1"/>
  <c r="Q413" i="1"/>
  <c r="Y405" i="1"/>
  <c r="X405" i="1"/>
  <c r="AN405" i="1" s="1"/>
  <c r="W405" i="1"/>
  <c r="Q405" i="1"/>
  <c r="V405" i="1"/>
  <c r="Y397" i="1"/>
  <c r="X397" i="1"/>
  <c r="V397" i="1"/>
  <c r="AL397" i="1" s="1"/>
  <c r="W397" i="1"/>
  <c r="Q397" i="1"/>
  <c r="Y389" i="1"/>
  <c r="X389" i="1"/>
  <c r="W389" i="1"/>
  <c r="AM389" i="1" s="1"/>
  <c r="Q389" i="1"/>
  <c r="V389" i="1"/>
  <c r="AL389" i="1" s="1"/>
  <c r="Y381" i="1"/>
  <c r="X381" i="1"/>
  <c r="V381" i="1"/>
  <c r="W381" i="1"/>
  <c r="Q381" i="1"/>
  <c r="Y373" i="1"/>
  <c r="X373" i="1"/>
  <c r="W373" i="1"/>
  <c r="Q373" i="1"/>
  <c r="V373" i="1"/>
  <c r="AL373" i="1" s="1"/>
  <c r="Y365" i="1"/>
  <c r="V365" i="1"/>
  <c r="AL365" i="1" s="1"/>
  <c r="W365" i="1"/>
  <c r="X365" i="1"/>
  <c r="Q365" i="1"/>
  <c r="Y357" i="1"/>
  <c r="V357" i="1"/>
  <c r="W357" i="1"/>
  <c r="AE357" i="1" s="1"/>
  <c r="X357" i="1"/>
  <c r="Q357" i="1"/>
  <c r="Y349" i="1"/>
  <c r="V349" i="1"/>
  <c r="AD349" i="1" s="1"/>
  <c r="W349" i="1"/>
  <c r="X349" i="1"/>
  <c r="Q349" i="1"/>
  <c r="Y341" i="1"/>
  <c r="AO341" i="1" s="1"/>
  <c r="V341" i="1"/>
  <c r="W341" i="1"/>
  <c r="X341" i="1"/>
  <c r="Q341" i="1"/>
  <c r="Y333" i="1"/>
  <c r="V333" i="1"/>
  <c r="AL333" i="1" s="1"/>
  <c r="W333" i="1"/>
  <c r="X333" i="1"/>
  <c r="Q333" i="1"/>
  <c r="Y325" i="1"/>
  <c r="V325" i="1"/>
  <c r="AL325" i="1" s="1"/>
  <c r="W325" i="1"/>
  <c r="X325" i="1"/>
  <c r="Q325" i="1"/>
  <c r="Y317" i="1"/>
  <c r="V317" i="1"/>
  <c r="W317" i="1"/>
  <c r="X317" i="1"/>
  <c r="AN317" i="1" s="1"/>
  <c r="Q317" i="1"/>
  <c r="Y309" i="1"/>
  <c r="V309" i="1"/>
  <c r="AL309" i="1" s="1"/>
  <c r="W309" i="1"/>
  <c r="X309" i="1"/>
  <c r="Q309" i="1"/>
  <c r="Y301" i="1"/>
  <c r="V301" i="1"/>
  <c r="AL301" i="1" s="1"/>
  <c r="W301" i="1"/>
  <c r="X301" i="1"/>
  <c r="Q301" i="1"/>
  <c r="Y293" i="1"/>
  <c r="V293" i="1"/>
  <c r="W293" i="1"/>
  <c r="AM293" i="1" s="1"/>
  <c r="X293" i="1"/>
  <c r="Q293" i="1"/>
  <c r="Y285" i="1"/>
  <c r="V285" i="1"/>
  <c r="AL285" i="1" s="1"/>
  <c r="W285" i="1"/>
  <c r="X285" i="1"/>
  <c r="Q285" i="1"/>
  <c r="Y277" i="1"/>
  <c r="V277" i="1"/>
  <c r="AL277" i="1" s="1"/>
  <c r="W277" i="1"/>
  <c r="X277" i="1"/>
  <c r="Q277" i="1"/>
  <c r="W269" i="1"/>
  <c r="V269" i="1"/>
  <c r="AL269" i="1" s="1"/>
  <c r="X269" i="1"/>
  <c r="Y269" i="1"/>
  <c r="Q269" i="1"/>
  <c r="W261" i="1"/>
  <c r="V261" i="1"/>
  <c r="AD261" i="1" s="1"/>
  <c r="X261" i="1"/>
  <c r="Y261" i="1"/>
  <c r="Q261" i="1"/>
  <c r="W253" i="1"/>
  <c r="V253" i="1"/>
  <c r="X253" i="1"/>
  <c r="Y253" i="1"/>
  <c r="Q253" i="1"/>
  <c r="W245" i="1"/>
  <c r="X245" i="1"/>
  <c r="Y245" i="1"/>
  <c r="V245" i="1"/>
  <c r="AL245" i="1" s="1"/>
  <c r="Q245" i="1"/>
  <c r="W237" i="1"/>
  <c r="X237" i="1"/>
  <c r="Y237" i="1"/>
  <c r="V237" i="1"/>
  <c r="AL237" i="1" s="1"/>
  <c r="Q237" i="1"/>
  <c r="W229" i="1"/>
  <c r="X229" i="1"/>
  <c r="Y229" i="1"/>
  <c r="V229" i="1"/>
  <c r="Q229" i="1"/>
  <c r="W221" i="1"/>
  <c r="X221" i="1"/>
  <c r="Y221" i="1"/>
  <c r="V221" i="1"/>
  <c r="AL221" i="1" s="1"/>
  <c r="Q221" i="1"/>
  <c r="W213" i="1"/>
  <c r="X213" i="1"/>
  <c r="Y213" i="1"/>
  <c r="V213" i="1"/>
  <c r="AL213" i="1" s="1"/>
  <c r="Q213" i="1"/>
  <c r="W205" i="1"/>
  <c r="X205" i="1"/>
  <c r="Y205" i="1"/>
  <c r="V205" i="1"/>
  <c r="AD205" i="1" s="1"/>
  <c r="Q205" i="1"/>
  <c r="W197" i="1"/>
  <c r="X197" i="1"/>
  <c r="Y197" i="1"/>
  <c r="V197" i="1"/>
  <c r="AL197" i="1" s="1"/>
  <c r="Q197" i="1"/>
  <c r="W189" i="1"/>
  <c r="X189" i="1"/>
  <c r="Y189" i="1"/>
  <c r="V189" i="1"/>
  <c r="Q189" i="1"/>
  <c r="W181" i="1"/>
  <c r="X181" i="1"/>
  <c r="Y181" i="1"/>
  <c r="V181" i="1"/>
  <c r="AL181" i="1" s="1"/>
  <c r="Q181" i="1"/>
  <c r="W173" i="1"/>
  <c r="X173" i="1"/>
  <c r="Y173" i="1"/>
  <c r="V173" i="1"/>
  <c r="AL173" i="1" s="1"/>
  <c r="Q173" i="1"/>
  <c r="W165" i="1"/>
  <c r="X165" i="1"/>
  <c r="Y165" i="1"/>
  <c r="V165" i="1"/>
  <c r="Q165" i="1"/>
  <c r="V157" i="1"/>
  <c r="AL157" i="1" s="1"/>
  <c r="X157" i="1"/>
  <c r="Y157" i="1"/>
  <c r="W157" i="1"/>
  <c r="Q157" i="1"/>
  <c r="V149" i="1"/>
  <c r="AL149" i="1" s="1"/>
  <c r="X149" i="1"/>
  <c r="Y149" i="1"/>
  <c r="W149" i="1"/>
  <c r="Q149" i="1"/>
  <c r="V141" i="1"/>
  <c r="AD141" i="1" s="1"/>
  <c r="X141" i="1"/>
  <c r="Y141" i="1"/>
  <c r="W141" i="1"/>
  <c r="Q141" i="1"/>
  <c r="V133" i="1"/>
  <c r="AL133" i="1" s="1"/>
  <c r="X133" i="1"/>
  <c r="Y133" i="1"/>
  <c r="Q133" i="1"/>
  <c r="W133" i="1"/>
  <c r="V125" i="1"/>
  <c r="X125" i="1"/>
  <c r="Y125" i="1"/>
  <c r="W125" i="1"/>
  <c r="Q125" i="1"/>
  <c r="V117" i="1"/>
  <c r="AL117" i="1" s="1"/>
  <c r="X117" i="1"/>
  <c r="Y117" i="1"/>
  <c r="W117" i="1"/>
  <c r="Q117" i="1"/>
  <c r="V109" i="1"/>
  <c r="AL109" i="1" s="1"/>
  <c r="X109" i="1"/>
  <c r="Y109" i="1"/>
  <c r="W109" i="1"/>
  <c r="Q109" i="1"/>
  <c r="V101" i="1"/>
  <c r="X101" i="1"/>
  <c r="Y101" i="1"/>
  <c r="W101" i="1"/>
  <c r="Q101" i="1"/>
  <c r="V93" i="1"/>
  <c r="AL93" i="1" s="1"/>
  <c r="X93" i="1"/>
  <c r="Y93" i="1"/>
  <c r="W93" i="1"/>
  <c r="Q93" i="1"/>
  <c r="V85" i="1"/>
  <c r="AL85" i="1" s="1"/>
  <c r="X85" i="1"/>
  <c r="Y85" i="1"/>
  <c r="W85" i="1"/>
  <c r="Q85" i="1"/>
  <c r="V77" i="1"/>
  <c r="AL77" i="1" s="1"/>
  <c r="X77" i="1"/>
  <c r="AN77" i="1" s="1"/>
  <c r="Y77" i="1"/>
  <c r="W77" i="1"/>
  <c r="Q77" i="1"/>
  <c r="V69" i="1"/>
  <c r="AL69" i="1" s="1"/>
  <c r="X69" i="1"/>
  <c r="Y69" i="1"/>
  <c r="W69" i="1"/>
  <c r="Q69" i="1"/>
  <c r="V61" i="1"/>
  <c r="X61" i="1"/>
  <c r="Y61" i="1"/>
  <c r="W61" i="1"/>
  <c r="Q61" i="1"/>
  <c r="V53" i="1"/>
  <c r="AD53" i="1" s="1"/>
  <c r="X53" i="1"/>
  <c r="Y53" i="1"/>
  <c r="W53" i="1"/>
  <c r="Q53" i="1"/>
  <c r="V45" i="1"/>
  <c r="AL45" i="1" s="1"/>
  <c r="X45" i="1"/>
  <c r="Y45" i="1"/>
  <c r="W45" i="1"/>
  <c r="Q45" i="1"/>
  <c r="V37" i="1"/>
  <c r="X37" i="1"/>
  <c r="Y37" i="1"/>
  <c r="W37" i="1"/>
  <c r="Q37" i="1"/>
  <c r="V29" i="1"/>
  <c r="AD29" i="1" s="1"/>
  <c r="X29" i="1"/>
  <c r="Y29" i="1"/>
  <c r="W29" i="1"/>
  <c r="Q29" i="1"/>
  <c r="V21" i="1"/>
  <c r="AL21" i="1" s="1"/>
  <c r="X21" i="1"/>
  <c r="Y21" i="1"/>
  <c r="W21" i="1"/>
  <c r="Q21" i="1"/>
  <c r="V13" i="1"/>
  <c r="AL13" i="1" s="1"/>
  <c r="X13" i="1"/>
  <c r="Y13" i="1"/>
  <c r="W13" i="1"/>
  <c r="Q13" i="1"/>
  <c r="V5" i="1"/>
  <c r="AL5" i="1" s="1"/>
  <c r="X5" i="1"/>
  <c r="Y5" i="1"/>
  <c r="W5" i="1"/>
  <c r="Q5" i="1"/>
  <c r="AN501" i="1"/>
  <c r="AE421" i="1"/>
  <c r="AM388" i="1"/>
  <c r="AO324" i="1"/>
  <c r="AE52" i="1"/>
  <c r="AF508" i="1"/>
  <c r="AG570" i="1"/>
  <c r="AO522" i="1"/>
  <c r="AN394" i="1"/>
  <c r="AO202" i="1"/>
  <c r="AO580" i="1"/>
  <c r="AN444" i="1"/>
  <c r="AL497" i="1"/>
  <c r="AL393" i="1"/>
  <c r="AD496" i="1"/>
  <c r="AO472" i="1"/>
  <c r="AG556" i="1"/>
  <c r="AN492" i="1"/>
  <c r="AM407" i="1"/>
  <c r="AM367" i="1"/>
  <c r="AO540" i="1"/>
  <c r="AO332" i="1"/>
  <c r="AG332" i="1"/>
  <c r="AN300" i="1"/>
  <c r="AF300" i="1"/>
  <c r="AO564" i="1"/>
  <c r="AG564" i="1"/>
  <c r="AK576" i="1"/>
  <c r="AC576" i="1"/>
  <c r="AK568" i="1"/>
  <c r="AC568" i="1"/>
  <c r="AK560" i="1"/>
  <c r="AC560" i="1"/>
  <c r="AK552" i="1"/>
  <c r="AC552" i="1"/>
  <c r="AK544" i="1"/>
  <c r="AC544" i="1"/>
  <c r="AK536" i="1"/>
  <c r="AC536" i="1"/>
  <c r="AK528" i="1"/>
  <c r="AC528" i="1"/>
  <c r="AK520" i="1"/>
  <c r="AC520" i="1"/>
  <c r="AK512" i="1"/>
  <c r="AC512" i="1"/>
  <c r="AK504" i="1"/>
  <c r="AC504" i="1"/>
  <c r="AK496" i="1"/>
  <c r="AC496" i="1"/>
  <c r="AK488" i="1"/>
  <c r="AC488" i="1"/>
  <c r="AK480" i="1"/>
  <c r="AC480" i="1"/>
  <c r="AK472" i="1"/>
  <c r="AC472" i="1"/>
  <c r="AK464" i="1"/>
  <c r="AC464" i="1"/>
  <c r="AK456" i="1"/>
  <c r="AC456" i="1"/>
  <c r="AK448" i="1"/>
  <c r="AC448" i="1"/>
  <c r="AK440" i="1"/>
  <c r="AC440" i="1"/>
  <c r="AK432" i="1"/>
  <c r="AC432" i="1"/>
  <c r="AK424" i="1"/>
  <c r="AC424" i="1"/>
  <c r="AK416" i="1"/>
  <c r="AC416" i="1"/>
  <c r="AK408" i="1"/>
  <c r="AC408" i="1"/>
  <c r="AK400" i="1"/>
  <c r="AC400" i="1"/>
  <c r="AK392" i="1"/>
  <c r="AC392" i="1"/>
  <c r="AK384" i="1"/>
  <c r="AC384" i="1"/>
  <c r="AK376" i="1"/>
  <c r="AC376" i="1"/>
  <c r="AK368" i="1"/>
  <c r="AC368" i="1"/>
  <c r="AK360" i="1"/>
  <c r="AC360" i="1"/>
  <c r="AK352" i="1"/>
  <c r="AC352" i="1"/>
  <c r="AK344" i="1"/>
  <c r="AC344" i="1"/>
  <c r="AK336" i="1"/>
  <c r="AC336" i="1"/>
  <c r="AK328" i="1"/>
  <c r="AC328" i="1"/>
  <c r="AK320" i="1"/>
  <c r="AC320" i="1"/>
  <c r="AK312" i="1"/>
  <c r="AC312" i="1"/>
  <c r="AK304" i="1"/>
  <c r="AC304" i="1"/>
  <c r="AK296" i="1"/>
  <c r="AC296" i="1"/>
  <c r="AK288" i="1"/>
  <c r="AC288" i="1"/>
  <c r="AK272" i="1"/>
  <c r="AC272" i="1"/>
  <c r="AK256" i="1"/>
  <c r="AC256" i="1"/>
  <c r="AK240" i="1"/>
  <c r="AC240" i="1"/>
  <c r="AK224" i="1"/>
  <c r="AC224" i="1"/>
  <c r="AK216" i="1"/>
  <c r="AC216" i="1"/>
  <c r="AK208" i="1"/>
  <c r="AC208" i="1"/>
  <c r="AK200" i="1"/>
  <c r="AC200" i="1"/>
  <c r="AK192" i="1"/>
  <c r="AC192" i="1"/>
  <c r="AK184" i="1"/>
  <c r="AC184" i="1"/>
  <c r="AK176" i="1"/>
  <c r="AC176" i="1"/>
  <c r="AK168" i="1"/>
  <c r="AC168" i="1"/>
  <c r="AK160" i="1"/>
  <c r="AC160" i="1"/>
  <c r="AK152" i="1"/>
  <c r="AC152" i="1"/>
  <c r="AK144" i="1"/>
  <c r="AC144" i="1"/>
  <c r="AK136" i="1"/>
  <c r="AC136" i="1"/>
  <c r="AK128" i="1"/>
  <c r="AC128" i="1"/>
  <c r="AK120" i="1"/>
  <c r="AC120" i="1"/>
  <c r="AK112" i="1"/>
  <c r="AC112" i="1"/>
  <c r="AK104" i="1"/>
  <c r="AC104" i="1"/>
  <c r="AK96" i="1"/>
  <c r="AC96" i="1"/>
  <c r="AK88" i="1"/>
  <c r="AC88" i="1"/>
  <c r="AK80" i="1"/>
  <c r="AC80" i="1"/>
  <c r="AK72" i="1"/>
  <c r="AC72" i="1"/>
  <c r="AK64" i="1"/>
  <c r="AC64" i="1"/>
  <c r="AK56" i="1"/>
  <c r="AC56" i="1"/>
  <c r="AK48" i="1"/>
  <c r="AC48" i="1"/>
  <c r="AK40" i="1"/>
  <c r="AC40" i="1"/>
  <c r="AK32" i="1"/>
  <c r="AC32" i="1"/>
  <c r="AK24" i="1"/>
  <c r="AC24" i="1"/>
  <c r="AK16" i="1"/>
  <c r="AC16" i="1"/>
  <c r="AK8" i="1"/>
  <c r="AC8" i="1"/>
  <c r="AK575" i="1"/>
  <c r="AC575" i="1"/>
  <c r="AK567" i="1"/>
  <c r="AC567" i="1"/>
  <c r="AK559" i="1"/>
  <c r="AC559" i="1"/>
  <c r="AK551" i="1"/>
  <c r="AC551" i="1"/>
  <c r="AK543" i="1"/>
  <c r="AC543" i="1"/>
  <c r="AK535" i="1"/>
  <c r="AC535" i="1"/>
  <c r="AK527" i="1"/>
  <c r="AC527" i="1"/>
  <c r="AK519" i="1"/>
  <c r="AC519" i="1"/>
  <c r="AK511" i="1"/>
  <c r="AC511" i="1"/>
  <c r="AK503" i="1"/>
  <c r="AC503" i="1"/>
  <c r="AK495" i="1"/>
  <c r="AC495" i="1"/>
  <c r="AK487" i="1"/>
  <c r="AC487" i="1"/>
  <c r="AK479" i="1"/>
  <c r="AC479" i="1"/>
  <c r="AK471" i="1"/>
  <c r="AC471" i="1"/>
  <c r="AK463" i="1"/>
  <c r="AC463" i="1"/>
  <c r="AK455" i="1"/>
  <c r="AC455" i="1"/>
  <c r="AK447" i="1"/>
  <c r="AC447" i="1"/>
  <c r="AK439" i="1"/>
  <c r="AC439" i="1"/>
  <c r="AK431" i="1"/>
  <c r="AC431" i="1"/>
  <c r="AK423" i="1"/>
  <c r="AC423" i="1"/>
  <c r="AK415" i="1"/>
  <c r="AC415" i="1"/>
  <c r="AK407" i="1"/>
  <c r="AC407" i="1"/>
  <c r="AK399" i="1"/>
  <c r="AC399" i="1"/>
  <c r="AK391" i="1"/>
  <c r="AC391" i="1"/>
  <c r="AK383" i="1"/>
  <c r="AC383" i="1"/>
  <c r="AK375" i="1"/>
  <c r="AC375" i="1"/>
  <c r="AK367" i="1"/>
  <c r="AC367" i="1"/>
  <c r="AK359" i="1"/>
  <c r="AC359" i="1"/>
  <c r="AK351" i="1"/>
  <c r="AC351" i="1"/>
  <c r="AK343" i="1"/>
  <c r="AC343" i="1"/>
  <c r="AK335" i="1"/>
  <c r="AC335" i="1"/>
  <c r="AK327" i="1"/>
  <c r="AC327" i="1"/>
  <c r="AK319" i="1"/>
  <c r="AC319" i="1"/>
  <c r="AK311" i="1"/>
  <c r="AC311" i="1"/>
  <c r="AK303" i="1"/>
  <c r="AC303" i="1"/>
  <c r="AK295" i="1"/>
  <c r="AC295" i="1"/>
  <c r="AK287" i="1"/>
  <c r="AC287" i="1"/>
  <c r="AK279" i="1"/>
  <c r="AC279" i="1"/>
  <c r="AK271" i="1"/>
  <c r="AC271" i="1"/>
  <c r="AK263" i="1"/>
  <c r="AC263" i="1"/>
  <c r="AK255" i="1"/>
  <c r="AC255" i="1"/>
  <c r="AK247" i="1"/>
  <c r="AC247" i="1"/>
  <c r="AK239" i="1"/>
  <c r="AC239" i="1"/>
  <c r="AK231" i="1"/>
  <c r="AC231" i="1"/>
  <c r="AK223" i="1"/>
  <c r="AC223" i="1"/>
  <c r="AK215" i="1"/>
  <c r="AC215" i="1"/>
  <c r="AK207" i="1"/>
  <c r="AC207" i="1"/>
  <c r="AK199" i="1"/>
  <c r="AC199" i="1"/>
  <c r="AK191" i="1"/>
  <c r="AC191" i="1"/>
  <c r="AK183" i="1"/>
  <c r="AC183" i="1"/>
  <c r="AK175" i="1"/>
  <c r="AC175" i="1"/>
  <c r="AK167" i="1"/>
  <c r="AC167" i="1"/>
  <c r="AK159" i="1"/>
  <c r="AC159" i="1"/>
  <c r="AK151" i="1"/>
  <c r="AC151" i="1"/>
  <c r="AK143" i="1"/>
  <c r="AC143" i="1"/>
  <c r="AK135" i="1"/>
  <c r="AC135" i="1"/>
  <c r="AK127" i="1"/>
  <c r="AC127" i="1"/>
  <c r="AK119" i="1"/>
  <c r="AC119" i="1"/>
  <c r="AK111" i="1"/>
  <c r="AC111" i="1"/>
  <c r="AK103" i="1"/>
  <c r="AC103" i="1"/>
  <c r="AK95" i="1"/>
  <c r="AC95" i="1"/>
  <c r="AK87" i="1"/>
  <c r="AC87" i="1"/>
  <c r="AK79" i="1"/>
  <c r="AC79" i="1"/>
  <c r="AK71" i="1"/>
  <c r="AC71" i="1"/>
  <c r="AK63" i="1"/>
  <c r="AC63" i="1"/>
  <c r="AK55" i="1"/>
  <c r="AC55" i="1"/>
  <c r="AK47" i="1"/>
  <c r="AC47" i="1"/>
  <c r="AK39" i="1"/>
  <c r="AC39" i="1"/>
  <c r="AK31" i="1"/>
  <c r="AC31" i="1"/>
  <c r="AK23" i="1"/>
  <c r="AC23" i="1"/>
  <c r="AK15" i="1"/>
  <c r="AC15" i="1"/>
  <c r="AK7" i="1"/>
  <c r="AC7" i="1"/>
  <c r="AK264" i="1"/>
  <c r="AC264" i="1"/>
  <c r="AK3" i="1"/>
  <c r="AC3" i="1"/>
  <c r="AK574" i="1"/>
  <c r="AC574" i="1"/>
  <c r="AK566" i="1"/>
  <c r="AC566" i="1"/>
  <c r="AK558" i="1"/>
  <c r="AC558" i="1"/>
  <c r="AK550" i="1"/>
  <c r="AC550" i="1"/>
  <c r="AC542" i="1"/>
  <c r="AK542" i="1"/>
  <c r="AK534" i="1"/>
  <c r="AC534" i="1"/>
  <c r="AK526" i="1"/>
  <c r="AC526" i="1"/>
  <c r="AK518" i="1"/>
  <c r="AC518" i="1"/>
  <c r="AK510" i="1"/>
  <c r="AC510" i="1"/>
  <c r="AK502" i="1"/>
  <c r="AC502" i="1"/>
  <c r="AK494" i="1"/>
  <c r="AC494" i="1"/>
  <c r="AK486" i="1"/>
  <c r="AC486" i="1"/>
  <c r="AK478" i="1"/>
  <c r="AC478" i="1"/>
  <c r="AK470" i="1"/>
  <c r="AC470" i="1"/>
  <c r="AK462" i="1"/>
  <c r="AC462" i="1"/>
  <c r="AK454" i="1"/>
  <c r="AC454" i="1"/>
  <c r="AK446" i="1"/>
  <c r="AC446" i="1"/>
  <c r="AK438" i="1"/>
  <c r="AC438" i="1"/>
  <c r="AK430" i="1"/>
  <c r="AC430" i="1"/>
  <c r="AK422" i="1"/>
  <c r="AC422" i="1"/>
  <c r="AK414" i="1"/>
  <c r="AC414" i="1"/>
  <c r="AK406" i="1"/>
  <c r="AC406" i="1"/>
  <c r="AC398" i="1"/>
  <c r="AK398" i="1"/>
  <c r="AK390" i="1"/>
  <c r="AC390" i="1"/>
  <c r="AK382" i="1"/>
  <c r="AC382" i="1"/>
  <c r="AK374" i="1"/>
  <c r="AC374" i="1"/>
  <c r="AK366" i="1"/>
  <c r="AC366" i="1"/>
  <c r="AK358" i="1"/>
  <c r="AC358" i="1"/>
  <c r="AK350" i="1"/>
  <c r="AC350" i="1"/>
  <c r="AK342" i="1"/>
  <c r="AC342" i="1"/>
  <c r="AK334" i="1"/>
  <c r="AC334" i="1"/>
  <c r="AK326" i="1"/>
  <c r="AC326" i="1"/>
  <c r="AK318" i="1"/>
  <c r="AC318" i="1"/>
  <c r="AK310" i="1"/>
  <c r="AC310" i="1"/>
  <c r="AK302" i="1"/>
  <c r="AC302" i="1"/>
  <c r="AK294" i="1"/>
  <c r="AC294" i="1"/>
  <c r="AK286" i="1"/>
  <c r="AC286" i="1"/>
  <c r="AK278" i="1"/>
  <c r="AC278" i="1"/>
  <c r="AK270" i="1"/>
  <c r="AC270" i="1"/>
  <c r="AK262" i="1"/>
  <c r="AC262" i="1"/>
  <c r="AK254" i="1"/>
  <c r="AC254" i="1"/>
  <c r="AK246" i="1"/>
  <c r="AC246" i="1"/>
  <c r="AK238" i="1"/>
  <c r="AC238" i="1"/>
  <c r="AK230" i="1"/>
  <c r="AC230" i="1"/>
  <c r="AK222" i="1"/>
  <c r="AC222" i="1"/>
  <c r="AK214" i="1"/>
  <c r="AC214" i="1"/>
  <c r="AK206" i="1"/>
  <c r="AC206" i="1"/>
  <c r="AK198" i="1"/>
  <c r="AC198" i="1"/>
  <c r="AK190" i="1"/>
  <c r="AC190" i="1"/>
  <c r="AK182" i="1"/>
  <c r="AC182" i="1"/>
  <c r="AK174" i="1"/>
  <c r="AC174" i="1"/>
  <c r="AK166" i="1"/>
  <c r="AC166" i="1"/>
  <c r="AK158" i="1"/>
  <c r="AC158" i="1"/>
  <c r="AK150" i="1"/>
  <c r="AC150" i="1"/>
  <c r="AK142" i="1"/>
  <c r="AC142" i="1"/>
  <c r="AK134" i="1"/>
  <c r="AC134" i="1"/>
  <c r="AK126" i="1"/>
  <c r="AC126" i="1"/>
  <c r="AK118" i="1"/>
  <c r="AC118" i="1"/>
  <c r="AK110" i="1"/>
  <c r="AC110" i="1"/>
  <c r="AK102" i="1"/>
  <c r="AC102" i="1"/>
  <c r="AK94" i="1"/>
  <c r="AC94" i="1"/>
  <c r="AK86" i="1"/>
  <c r="AC86" i="1"/>
  <c r="AK78" i="1"/>
  <c r="AC78" i="1"/>
  <c r="AK70" i="1"/>
  <c r="AC70" i="1"/>
  <c r="AK62" i="1"/>
  <c r="AC62" i="1"/>
  <c r="AK54" i="1"/>
  <c r="AC54" i="1"/>
  <c r="AK46" i="1"/>
  <c r="AC46" i="1"/>
  <c r="AK38" i="1"/>
  <c r="AC38" i="1"/>
  <c r="AK30" i="1"/>
  <c r="AC30" i="1"/>
  <c r="AK22" i="1"/>
  <c r="AC22" i="1"/>
  <c r="AK14" i="1"/>
  <c r="AC14" i="1"/>
  <c r="AK6" i="1"/>
  <c r="AC6" i="1"/>
  <c r="AK280" i="1"/>
  <c r="AC280" i="1"/>
  <c r="AK581" i="1"/>
  <c r="AC581" i="1"/>
  <c r="AK573" i="1"/>
  <c r="AC573" i="1"/>
  <c r="AK565" i="1"/>
  <c r="AC565" i="1"/>
  <c r="AK557" i="1"/>
  <c r="AC557" i="1"/>
  <c r="AK549" i="1"/>
  <c r="AC549" i="1"/>
  <c r="AK541" i="1"/>
  <c r="AC541" i="1"/>
  <c r="AK533" i="1"/>
  <c r="AC533" i="1"/>
  <c r="AK525" i="1"/>
  <c r="AC525" i="1"/>
  <c r="AK517" i="1"/>
  <c r="AC517" i="1"/>
  <c r="AK509" i="1"/>
  <c r="AC509" i="1"/>
  <c r="AK501" i="1"/>
  <c r="AC501" i="1"/>
  <c r="AK493" i="1"/>
  <c r="AC493" i="1"/>
  <c r="AK485" i="1"/>
  <c r="AC485" i="1"/>
  <c r="AK477" i="1"/>
  <c r="AC477" i="1"/>
  <c r="AK469" i="1"/>
  <c r="AC469" i="1"/>
  <c r="AK461" i="1"/>
  <c r="AC461" i="1"/>
  <c r="AK453" i="1"/>
  <c r="AC453" i="1"/>
  <c r="AK445" i="1"/>
  <c r="AC445" i="1"/>
  <c r="AK437" i="1"/>
  <c r="AC437" i="1"/>
  <c r="AK429" i="1"/>
  <c r="AC429" i="1"/>
  <c r="AK421" i="1"/>
  <c r="AC421" i="1"/>
  <c r="AK413" i="1"/>
  <c r="AC413" i="1"/>
  <c r="AK405" i="1"/>
  <c r="AC405" i="1"/>
  <c r="AK397" i="1"/>
  <c r="AC397" i="1"/>
  <c r="AK389" i="1"/>
  <c r="AC389" i="1"/>
  <c r="AK381" i="1"/>
  <c r="AC381" i="1"/>
  <c r="AK373" i="1"/>
  <c r="AC373" i="1"/>
  <c r="AK365" i="1"/>
  <c r="AC365" i="1"/>
  <c r="AK357" i="1"/>
  <c r="AC357" i="1"/>
  <c r="AK349" i="1"/>
  <c r="AC349" i="1"/>
  <c r="AK341" i="1"/>
  <c r="AC341" i="1"/>
  <c r="AK333" i="1"/>
  <c r="AC333" i="1"/>
  <c r="AK325" i="1"/>
  <c r="AC325" i="1"/>
  <c r="AK317" i="1"/>
  <c r="AC317" i="1"/>
  <c r="AK309" i="1"/>
  <c r="AC309" i="1"/>
  <c r="AK301" i="1"/>
  <c r="AC301" i="1"/>
  <c r="AK293" i="1"/>
  <c r="AC293" i="1"/>
  <c r="AK285" i="1"/>
  <c r="AC285" i="1"/>
  <c r="AK277" i="1"/>
  <c r="AC277" i="1"/>
  <c r="AK269" i="1"/>
  <c r="AC269" i="1"/>
  <c r="AK261" i="1"/>
  <c r="AC261" i="1"/>
  <c r="AK253" i="1"/>
  <c r="AC253" i="1"/>
  <c r="AK245" i="1"/>
  <c r="AC245" i="1"/>
  <c r="AK237" i="1"/>
  <c r="AC237" i="1"/>
  <c r="AK229" i="1"/>
  <c r="AC229" i="1"/>
  <c r="AK221" i="1"/>
  <c r="AC221" i="1"/>
  <c r="AK213" i="1"/>
  <c r="AC213" i="1"/>
  <c r="AK205" i="1"/>
  <c r="AC205" i="1"/>
  <c r="AK197" i="1"/>
  <c r="AC197" i="1"/>
  <c r="AK189" i="1"/>
  <c r="AC189" i="1"/>
  <c r="AK181" i="1"/>
  <c r="AC181" i="1"/>
  <c r="AK173" i="1"/>
  <c r="AC173" i="1"/>
  <c r="AK165" i="1"/>
  <c r="AC165" i="1"/>
  <c r="AK157" i="1"/>
  <c r="AC157" i="1"/>
  <c r="AK149" i="1"/>
  <c r="AC149" i="1"/>
  <c r="AK141" i="1"/>
  <c r="AC141" i="1"/>
  <c r="AK133" i="1"/>
  <c r="AC133" i="1"/>
  <c r="AK125" i="1"/>
  <c r="AC125" i="1"/>
  <c r="AK117" i="1"/>
  <c r="AC117" i="1"/>
  <c r="AK109" i="1"/>
  <c r="AC109" i="1"/>
  <c r="AK101" i="1"/>
  <c r="AC101" i="1"/>
  <c r="AK93" i="1"/>
  <c r="AC93" i="1"/>
  <c r="AK85" i="1"/>
  <c r="AC85" i="1"/>
  <c r="AK77" i="1"/>
  <c r="AC77" i="1"/>
  <c r="AK69" i="1"/>
  <c r="AC69" i="1"/>
  <c r="AK61" i="1"/>
  <c r="AC61" i="1"/>
  <c r="AK53" i="1"/>
  <c r="AC53" i="1"/>
  <c r="AK45" i="1"/>
  <c r="AC45" i="1"/>
  <c r="AK37" i="1"/>
  <c r="AC37" i="1"/>
  <c r="AK29" i="1"/>
  <c r="AC29" i="1"/>
  <c r="AK21" i="1"/>
  <c r="AC21" i="1"/>
  <c r="AK13" i="1"/>
  <c r="AC13" i="1"/>
  <c r="AK5" i="1"/>
  <c r="AC5" i="1"/>
  <c r="AK232" i="1"/>
  <c r="AC232" i="1"/>
  <c r="AK580" i="1"/>
  <c r="AC580" i="1"/>
  <c r="AC572" i="1"/>
  <c r="AK572" i="1"/>
  <c r="AK564" i="1"/>
  <c r="AC564" i="1"/>
  <c r="AK556" i="1"/>
  <c r="AC556" i="1"/>
  <c r="AK548" i="1"/>
  <c r="AC548" i="1"/>
  <c r="AK540" i="1"/>
  <c r="AC540" i="1"/>
  <c r="AK532" i="1"/>
  <c r="AC532" i="1"/>
  <c r="AK524" i="1"/>
  <c r="AC524" i="1"/>
  <c r="AK516" i="1"/>
  <c r="AC516" i="1"/>
  <c r="AK508" i="1"/>
  <c r="AC508" i="1"/>
  <c r="AK500" i="1"/>
  <c r="AC500" i="1"/>
  <c r="AK492" i="1"/>
  <c r="AC492" i="1"/>
  <c r="AK484" i="1"/>
  <c r="AC484" i="1"/>
  <c r="AK476" i="1"/>
  <c r="AC476" i="1"/>
  <c r="AK468" i="1"/>
  <c r="AC468" i="1"/>
  <c r="AK460" i="1"/>
  <c r="AC460" i="1"/>
  <c r="AK452" i="1"/>
  <c r="AC452" i="1"/>
  <c r="AK444" i="1"/>
  <c r="AC444" i="1"/>
  <c r="AK436" i="1"/>
  <c r="AC436" i="1"/>
  <c r="AK428" i="1"/>
  <c r="AC428" i="1"/>
  <c r="AK420" i="1"/>
  <c r="AC420" i="1"/>
  <c r="AK412" i="1"/>
  <c r="AC412" i="1"/>
  <c r="AK404" i="1"/>
  <c r="AC404" i="1"/>
  <c r="AK396" i="1"/>
  <c r="AC396" i="1"/>
  <c r="AK388" i="1"/>
  <c r="AC388" i="1"/>
  <c r="AK380" i="1"/>
  <c r="AC380" i="1"/>
  <c r="AK372" i="1"/>
  <c r="AC372" i="1"/>
  <c r="AK364" i="1"/>
  <c r="AC364" i="1"/>
  <c r="AK356" i="1"/>
  <c r="AC356" i="1"/>
  <c r="AK348" i="1"/>
  <c r="AC348" i="1"/>
  <c r="AK340" i="1"/>
  <c r="AC340" i="1"/>
  <c r="AK332" i="1"/>
  <c r="AC332" i="1"/>
  <c r="AK324" i="1"/>
  <c r="AC324" i="1"/>
  <c r="AK316" i="1"/>
  <c r="AC316" i="1"/>
  <c r="AK308" i="1"/>
  <c r="AC308" i="1"/>
  <c r="AK300" i="1"/>
  <c r="AC300" i="1"/>
  <c r="AK292" i="1"/>
  <c r="AC292" i="1"/>
  <c r="AK284" i="1"/>
  <c r="AC284" i="1"/>
  <c r="AK276" i="1"/>
  <c r="AC276" i="1"/>
  <c r="AK268" i="1"/>
  <c r="AC268" i="1"/>
  <c r="AK260" i="1"/>
  <c r="AC260" i="1"/>
  <c r="AK252" i="1"/>
  <c r="AC252" i="1"/>
  <c r="AK244" i="1"/>
  <c r="AC244" i="1"/>
  <c r="AK236" i="1"/>
  <c r="AC236" i="1"/>
  <c r="AK228" i="1"/>
  <c r="AC228" i="1"/>
  <c r="AK220" i="1"/>
  <c r="AC220" i="1"/>
  <c r="AK212" i="1"/>
  <c r="AC212" i="1"/>
  <c r="AK204" i="1"/>
  <c r="AC204" i="1"/>
  <c r="AK196" i="1"/>
  <c r="AC196" i="1"/>
  <c r="AK188" i="1"/>
  <c r="AC188" i="1"/>
  <c r="AK180" i="1"/>
  <c r="AC180" i="1"/>
  <c r="AK172" i="1"/>
  <c r="AC172" i="1"/>
  <c r="AK164" i="1"/>
  <c r="AC164" i="1"/>
  <c r="AK156" i="1"/>
  <c r="AC156" i="1"/>
  <c r="AK148" i="1"/>
  <c r="AC148" i="1"/>
  <c r="AK140" i="1"/>
  <c r="AC140" i="1"/>
  <c r="AK132" i="1"/>
  <c r="AC132" i="1"/>
  <c r="AK124" i="1"/>
  <c r="AC124" i="1"/>
  <c r="AK116" i="1"/>
  <c r="AC116" i="1"/>
  <c r="AK108" i="1"/>
  <c r="AC108" i="1"/>
  <c r="AK100" i="1"/>
  <c r="AC100" i="1"/>
  <c r="AK92" i="1"/>
  <c r="AC92" i="1"/>
  <c r="AK84" i="1"/>
  <c r="AC84" i="1"/>
  <c r="AK76" i="1"/>
  <c r="AC76" i="1"/>
  <c r="AK68" i="1"/>
  <c r="AC68" i="1"/>
  <c r="AK60" i="1"/>
  <c r="AC60" i="1"/>
  <c r="AK52" i="1"/>
  <c r="AC52" i="1"/>
  <c r="AK44" i="1"/>
  <c r="AC44" i="1"/>
  <c r="AK36" i="1"/>
  <c r="AC36" i="1"/>
  <c r="AK28" i="1"/>
  <c r="AC28" i="1"/>
  <c r="AK20" i="1"/>
  <c r="AC20" i="1"/>
  <c r="AK12" i="1"/>
  <c r="AC12" i="1"/>
  <c r="AK4" i="1"/>
  <c r="AC4" i="1"/>
  <c r="AK248" i="1"/>
  <c r="AC248" i="1"/>
  <c r="AK579" i="1"/>
  <c r="AC579" i="1"/>
  <c r="AK571" i="1"/>
  <c r="AC571" i="1"/>
  <c r="AK563" i="1"/>
  <c r="AC563" i="1"/>
  <c r="AK555" i="1"/>
  <c r="AC555" i="1"/>
  <c r="AK547" i="1"/>
  <c r="AC547" i="1"/>
  <c r="AK539" i="1"/>
  <c r="AC539" i="1"/>
  <c r="AK531" i="1"/>
  <c r="AC531" i="1"/>
  <c r="AK523" i="1"/>
  <c r="AC523" i="1"/>
  <c r="AK515" i="1"/>
  <c r="AC515" i="1"/>
  <c r="AK507" i="1"/>
  <c r="AC507" i="1"/>
  <c r="AK499" i="1"/>
  <c r="AC499" i="1"/>
  <c r="AK491" i="1"/>
  <c r="AC491" i="1"/>
  <c r="AK483" i="1"/>
  <c r="AC483" i="1"/>
  <c r="AK475" i="1"/>
  <c r="AC475" i="1"/>
  <c r="AK467" i="1"/>
  <c r="AC467" i="1"/>
  <c r="AK459" i="1"/>
  <c r="AC459" i="1"/>
  <c r="AK451" i="1"/>
  <c r="AC451" i="1"/>
  <c r="AK443" i="1"/>
  <c r="AC443" i="1"/>
  <c r="AK435" i="1"/>
  <c r="AC435" i="1"/>
  <c r="AK427" i="1"/>
  <c r="AC427" i="1"/>
  <c r="AK419" i="1"/>
  <c r="AC419" i="1"/>
  <c r="AK411" i="1"/>
  <c r="AC411" i="1"/>
  <c r="AK403" i="1"/>
  <c r="AC403" i="1"/>
  <c r="AK395" i="1"/>
  <c r="AC395" i="1"/>
  <c r="AK387" i="1"/>
  <c r="AC387" i="1"/>
  <c r="AK379" i="1"/>
  <c r="AC379" i="1"/>
  <c r="AK371" i="1"/>
  <c r="AC371" i="1"/>
  <c r="AK363" i="1"/>
  <c r="AC363" i="1"/>
  <c r="AK355" i="1"/>
  <c r="AC355" i="1"/>
  <c r="AK347" i="1"/>
  <c r="AC347" i="1"/>
  <c r="AK339" i="1"/>
  <c r="AC339" i="1"/>
  <c r="AK331" i="1"/>
  <c r="AC331" i="1"/>
  <c r="AK323" i="1"/>
  <c r="AC323" i="1"/>
  <c r="AK315" i="1"/>
  <c r="AC315" i="1"/>
  <c r="AK307" i="1"/>
  <c r="AC307" i="1"/>
  <c r="AK299" i="1"/>
  <c r="AC299" i="1"/>
  <c r="AK291" i="1"/>
  <c r="AC291" i="1"/>
  <c r="AK283" i="1"/>
  <c r="AC283" i="1"/>
  <c r="AK275" i="1"/>
  <c r="AC275" i="1"/>
  <c r="AK267" i="1"/>
  <c r="AC267" i="1"/>
  <c r="AK259" i="1"/>
  <c r="AC259" i="1"/>
  <c r="AK251" i="1"/>
  <c r="AC251" i="1"/>
  <c r="AK243" i="1"/>
  <c r="AC243" i="1"/>
  <c r="AK235" i="1"/>
  <c r="AC235" i="1"/>
  <c r="AK227" i="1"/>
  <c r="AC227" i="1"/>
  <c r="AK219" i="1"/>
  <c r="AC219" i="1"/>
  <c r="AK211" i="1"/>
  <c r="AC211" i="1"/>
  <c r="AK203" i="1"/>
  <c r="AC203" i="1"/>
  <c r="AK195" i="1"/>
  <c r="AC195" i="1"/>
  <c r="AK187" i="1"/>
  <c r="AC187" i="1"/>
  <c r="AK179" i="1"/>
  <c r="AC179" i="1"/>
  <c r="AK171" i="1"/>
  <c r="AC171" i="1"/>
  <c r="AK163" i="1"/>
  <c r="AC163" i="1"/>
  <c r="AK155" i="1"/>
  <c r="AC155" i="1"/>
  <c r="AK147" i="1"/>
  <c r="AC147" i="1"/>
  <c r="AK139" i="1"/>
  <c r="AC139" i="1"/>
  <c r="AK131" i="1"/>
  <c r="AC131" i="1"/>
  <c r="AK123" i="1"/>
  <c r="AC123" i="1"/>
  <c r="AK115" i="1"/>
  <c r="AC115" i="1"/>
  <c r="AK107" i="1"/>
  <c r="AC107" i="1"/>
  <c r="AK99" i="1"/>
  <c r="AC99" i="1"/>
  <c r="AK91" i="1"/>
  <c r="AC91" i="1"/>
  <c r="AK83" i="1"/>
  <c r="AC83" i="1"/>
  <c r="AK75" i="1"/>
  <c r="AC75" i="1"/>
  <c r="AK67" i="1"/>
  <c r="AC67" i="1"/>
  <c r="AK59" i="1"/>
  <c r="AC59" i="1"/>
  <c r="AK51" i="1"/>
  <c r="AC51" i="1"/>
  <c r="AK43" i="1"/>
  <c r="AC43" i="1"/>
  <c r="AK35" i="1"/>
  <c r="AC35" i="1"/>
  <c r="AK27" i="1"/>
  <c r="AC27" i="1"/>
  <c r="AK19" i="1"/>
  <c r="AC19" i="1"/>
  <c r="AK11" i="1"/>
  <c r="AC11" i="1"/>
  <c r="AK578" i="1"/>
  <c r="AC578" i="1"/>
  <c r="AK570" i="1"/>
  <c r="AC570" i="1"/>
  <c r="AK562" i="1"/>
  <c r="AC562" i="1"/>
  <c r="AK554" i="1"/>
  <c r="AC554" i="1"/>
  <c r="AK546" i="1"/>
  <c r="AC546" i="1"/>
  <c r="AK538" i="1"/>
  <c r="AC538" i="1"/>
  <c r="AK530" i="1"/>
  <c r="AC530" i="1"/>
  <c r="AK522" i="1"/>
  <c r="AC522" i="1"/>
  <c r="AK514" i="1"/>
  <c r="AC514" i="1"/>
  <c r="AK506" i="1"/>
  <c r="AC506" i="1"/>
  <c r="AK498" i="1"/>
  <c r="AC498" i="1"/>
  <c r="AK490" i="1"/>
  <c r="AC490" i="1"/>
  <c r="AK482" i="1"/>
  <c r="AC482" i="1"/>
  <c r="AK474" i="1"/>
  <c r="AC474" i="1"/>
  <c r="AK466" i="1"/>
  <c r="AC466" i="1"/>
  <c r="AK458" i="1"/>
  <c r="AC458" i="1"/>
  <c r="AK450" i="1"/>
  <c r="AC450" i="1"/>
  <c r="AK442" i="1"/>
  <c r="AC442" i="1"/>
  <c r="AK434" i="1"/>
  <c r="AC434" i="1"/>
  <c r="AK426" i="1"/>
  <c r="AC426" i="1"/>
  <c r="AK418" i="1"/>
  <c r="AC418" i="1"/>
  <c r="AK410" i="1"/>
  <c r="AC410" i="1"/>
  <c r="AK402" i="1"/>
  <c r="AC402" i="1"/>
  <c r="AK394" i="1"/>
  <c r="AC394" i="1"/>
  <c r="AK386" i="1"/>
  <c r="AC386" i="1"/>
  <c r="AK378" i="1"/>
  <c r="AC378" i="1"/>
  <c r="AK370" i="1"/>
  <c r="AC370" i="1"/>
  <c r="AK362" i="1"/>
  <c r="AC362" i="1"/>
  <c r="AK354" i="1"/>
  <c r="AC354" i="1"/>
  <c r="AK346" i="1"/>
  <c r="AC346" i="1"/>
  <c r="AK338" i="1"/>
  <c r="AC338" i="1"/>
  <c r="AK330" i="1"/>
  <c r="AC330" i="1"/>
  <c r="AK322" i="1"/>
  <c r="AC322" i="1"/>
  <c r="AK314" i="1"/>
  <c r="AC314" i="1"/>
  <c r="AK306" i="1"/>
  <c r="AC306" i="1"/>
  <c r="AK298" i="1"/>
  <c r="AC298" i="1"/>
  <c r="AK290" i="1"/>
  <c r="AC290" i="1"/>
  <c r="AK282" i="1"/>
  <c r="AC282" i="1"/>
  <c r="AK274" i="1"/>
  <c r="AC274" i="1"/>
  <c r="AK266" i="1"/>
  <c r="AC266" i="1"/>
  <c r="AK258" i="1"/>
  <c r="AC258" i="1"/>
  <c r="AK250" i="1"/>
  <c r="AC250" i="1"/>
  <c r="AK242" i="1"/>
  <c r="AC242" i="1"/>
  <c r="AK234" i="1"/>
  <c r="AC234" i="1"/>
  <c r="AK226" i="1"/>
  <c r="AC226" i="1"/>
  <c r="AK218" i="1"/>
  <c r="AC218" i="1"/>
  <c r="AK210" i="1"/>
  <c r="AC210" i="1"/>
  <c r="AK202" i="1"/>
  <c r="AC202" i="1"/>
  <c r="AK194" i="1"/>
  <c r="AC194" i="1"/>
  <c r="AK186" i="1"/>
  <c r="AC186" i="1"/>
  <c r="AK178" i="1"/>
  <c r="AC178" i="1"/>
  <c r="AK170" i="1"/>
  <c r="AC170" i="1"/>
  <c r="AK162" i="1"/>
  <c r="AC162" i="1"/>
  <c r="AK154" i="1"/>
  <c r="AC154" i="1"/>
  <c r="AK146" i="1"/>
  <c r="AC146" i="1"/>
  <c r="AK138" i="1"/>
  <c r="AC138" i="1"/>
  <c r="AK130" i="1"/>
  <c r="AC130" i="1"/>
  <c r="AK122" i="1"/>
  <c r="AC122" i="1"/>
  <c r="AK114" i="1"/>
  <c r="AC114" i="1"/>
  <c r="AK106" i="1"/>
  <c r="AC106" i="1"/>
  <c r="AK98" i="1"/>
  <c r="AC98" i="1"/>
  <c r="AK90" i="1"/>
  <c r="AC90" i="1"/>
  <c r="AK82" i="1"/>
  <c r="AC82" i="1"/>
  <c r="AK74" i="1"/>
  <c r="AC74" i="1"/>
  <c r="AK66" i="1"/>
  <c r="AC66" i="1"/>
  <c r="AK58" i="1"/>
  <c r="AC58" i="1"/>
  <c r="AK50" i="1"/>
  <c r="AC50" i="1"/>
  <c r="AK42" i="1"/>
  <c r="AC42" i="1"/>
  <c r="AK34" i="1"/>
  <c r="AC34" i="1"/>
  <c r="AK26" i="1"/>
  <c r="AC26" i="1"/>
  <c r="AK18" i="1"/>
  <c r="AC18" i="1"/>
  <c r="AK10" i="1"/>
  <c r="AC10" i="1"/>
  <c r="AK577" i="1"/>
  <c r="AC577" i="1"/>
  <c r="AK569" i="1"/>
  <c r="AC569" i="1"/>
  <c r="AK561" i="1"/>
  <c r="AC561" i="1"/>
  <c r="AK553" i="1"/>
  <c r="AC553" i="1"/>
  <c r="AK545" i="1"/>
  <c r="AC545" i="1"/>
  <c r="AK537" i="1"/>
  <c r="AC537" i="1"/>
  <c r="AK529" i="1"/>
  <c r="AC529" i="1"/>
  <c r="AK521" i="1"/>
  <c r="AC521" i="1"/>
  <c r="AK513" i="1"/>
  <c r="AC513" i="1"/>
  <c r="AK505" i="1"/>
  <c r="AC505" i="1"/>
  <c r="AK497" i="1"/>
  <c r="AC497" i="1"/>
  <c r="AK489" i="1"/>
  <c r="AC489" i="1"/>
  <c r="AK481" i="1"/>
  <c r="AC481" i="1"/>
  <c r="AK473" i="1"/>
  <c r="AC473" i="1"/>
  <c r="AK465" i="1"/>
  <c r="AC465" i="1"/>
  <c r="AK457" i="1"/>
  <c r="AC457" i="1"/>
  <c r="AK449" i="1"/>
  <c r="AC449" i="1"/>
  <c r="AK441" i="1"/>
  <c r="AC441" i="1"/>
  <c r="AK433" i="1"/>
  <c r="AC433" i="1"/>
  <c r="AK425" i="1"/>
  <c r="AC425" i="1"/>
  <c r="AK417" i="1"/>
  <c r="AC417" i="1"/>
  <c r="AK409" i="1"/>
  <c r="AC409" i="1"/>
  <c r="AK401" i="1"/>
  <c r="AC401" i="1"/>
  <c r="AK393" i="1"/>
  <c r="AC393" i="1"/>
  <c r="AK385" i="1"/>
  <c r="AC385" i="1"/>
  <c r="AK377" i="1"/>
  <c r="AC377" i="1"/>
  <c r="AK369" i="1"/>
  <c r="AC369" i="1"/>
  <c r="AK361" i="1"/>
  <c r="AC361" i="1"/>
  <c r="AK353" i="1"/>
  <c r="AC353" i="1"/>
  <c r="AK345" i="1"/>
  <c r="AC345" i="1"/>
  <c r="AK337" i="1"/>
  <c r="AC337" i="1"/>
  <c r="AK329" i="1"/>
  <c r="AC329" i="1"/>
  <c r="AK321" i="1"/>
  <c r="AC321" i="1"/>
  <c r="AK313" i="1"/>
  <c r="AC313" i="1"/>
  <c r="AK305" i="1"/>
  <c r="AC305" i="1"/>
  <c r="AK297" i="1"/>
  <c r="AC297" i="1"/>
  <c r="AK289" i="1"/>
  <c r="AC289" i="1"/>
  <c r="AK281" i="1"/>
  <c r="AC281" i="1"/>
  <c r="AK273" i="1"/>
  <c r="AC273" i="1"/>
  <c r="AK265" i="1"/>
  <c r="AC265" i="1"/>
  <c r="AK257" i="1"/>
  <c r="AC257" i="1"/>
  <c r="AK249" i="1"/>
  <c r="AC249" i="1"/>
  <c r="AK241" i="1"/>
  <c r="AC241" i="1"/>
  <c r="AK233" i="1"/>
  <c r="AC233" i="1"/>
  <c r="AK225" i="1"/>
  <c r="AC225" i="1"/>
  <c r="AK217" i="1"/>
  <c r="AC217" i="1"/>
  <c r="AK209" i="1"/>
  <c r="AC209" i="1"/>
  <c r="AK201" i="1"/>
  <c r="AC201" i="1"/>
  <c r="AK193" i="1"/>
  <c r="AC193" i="1"/>
  <c r="AK185" i="1"/>
  <c r="AC185" i="1"/>
  <c r="AK177" i="1"/>
  <c r="AC177" i="1"/>
  <c r="AK169" i="1"/>
  <c r="AC169" i="1"/>
  <c r="AK161" i="1"/>
  <c r="AC161" i="1"/>
  <c r="AK153" i="1"/>
  <c r="AC153" i="1"/>
  <c r="AK145" i="1"/>
  <c r="AC145" i="1"/>
  <c r="AK137" i="1"/>
  <c r="AC137" i="1"/>
  <c r="AK129" i="1"/>
  <c r="AC129" i="1"/>
  <c r="AK121" i="1"/>
  <c r="AC121" i="1"/>
  <c r="AK113" i="1"/>
  <c r="AC113" i="1"/>
  <c r="AK105" i="1"/>
  <c r="AC105" i="1"/>
  <c r="AK97" i="1"/>
  <c r="AC97" i="1"/>
  <c r="AK89" i="1"/>
  <c r="AC89" i="1"/>
  <c r="AK81" i="1"/>
  <c r="AC81" i="1"/>
  <c r="AK73" i="1"/>
  <c r="AC73" i="1"/>
  <c r="AK65" i="1"/>
  <c r="AC65" i="1"/>
  <c r="AK57" i="1"/>
  <c r="AC57" i="1"/>
  <c r="AK49" i="1"/>
  <c r="AC49" i="1"/>
  <c r="AK41" i="1"/>
  <c r="AC41" i="1"/>
  <c r="AK33" i="1"/>
  <c r="AC33" i="1"/>
  <c r="AK25" i="1"/>
  <c r="AC25" i="1"/>
  <c r="AK17" i="1"/>
  <c r="AC17" i="1"/>
  <c r="AK9" i="1"/>
  <c r="AC9" i="1"/>
  <c r="AD329" i="1" l="1"/>
  <c r="AE34" i="1"/>
  <c r="AD457" i="1"/>
  <c r="AF308" i="1"/>
  <c r="AE420" i="1"/>
  <c r="AN268" i="1"/>
  <c r="AF423" i="1"/>
  <c r="AN469" i="1"/>
  <c r="AN578" i="1"/>
  <c r="AD546" i="1"/>
  <c r="AG524" i="1"/>
  <c r="AL261" i="1"/>
  <c r="AD93" i="1"/>
  <c r="AD365" i="1"/>
  <c r="AL205" i="1"/>
  <c r="AD373" i="1"/>
  <c r="AD325" i="1"/>
  <c r="AL29" i="1"/>
  <c r="AD5" i="1"/>
  <c r="AL349" i="1"/>
  <c r="AM541" i="1"/>
  <c r="AD173" i="1"/>
  <c r="AL53" i="1"/>
  <c r="AL201" i="1"/>
  <c r="AD245" i="1"/>
  <c r="AO520" i="1"/>
  <c r="AD333" i="1"/>
  <c r="AD453" i="1"/>
  <c r="AL461" i="1"/>
  <c r="AD13" i="1"/>
  <c r="AE517" i="1"/>
  <c r="AD514" i="1"/>
  <c r="AG548" i="1"/>
  <c r="AD133" i="1"/>
  <c r="AL533" i="1"/>
  <c r="AE471" i="1"/>
  <c r="AD265" i="1"/>
  <c r="AM357" i="1"/>
  <c r="AD565" i="1"/>
  <c r="AL141" i="1"/>
  <c r="AG532" i="1"/>
  <c r="AD429" i="1"/>
  <c r="AD73" i="1"/>
  <c r="AD393" i="1"/>
  <c r="AM516" i="1"/>
  <c r="AE455" i="1"/>
  <c r="AF120" i="1"/>
  <c r="AM9" i="1"/>
  <c r="AN137" i="1"/>
  <c r="AF444" i="1"/>
  <c r="AL566" i="1"/>
  <c r="AF492" i="1"/>
  <c r="AE389" i="1"/>
  <c r="AM503" i="1"/>
  <c r="AF535" i="1"/>
  <c r="AE247" i="1"/>
  <c r="AN473" i="1"/>
  <c r="AD4" i="1"/>
  <c r="AM421" i="1"/>
  <c r="AD237" i="1"/>
  <c r="AE407" i="1"/>
  <c r="AD389" i="1"/>
  <c r="AG335" i="1"/>
  <c r="AE427" i="1"/>
  <c r="AN416" i="1"/>
  <c r="AM186" i="1"/>
  <c r="AO570" i="1"/>
  <c r="AO417" i="1"/>
  <c r="AN508" i="1"/>
  <c r="AG580" i="1"/>
  <c r="AG538" i="1"/>
  <c r="AG465" i="1"/>
  <c r="AN412" i="1"/>
  <c r="AF317" i="1"/>
  <c r="AF77" i="1"/>
  <c r="AG324" i="1"/>
  <c r="AF380" i="1"/>
  <c r="AO170" i="1"/>
  <c r="AG522" i="1"/>
  <c r="AF396" i="1"/>
  <c r="AD560" i="1"/>
  <c r="AF527" i="1"/>
  <c r="AG554" i="1"/>
  <c r="AM550" i="1"/>
  <c r="AM294" i="1"/>
  <c r="AG578" i="1"/>
  <c r="AO546" i="1"/>
  <c r="AD438" i="1"/>
  <c r="AF326" i="1"/>
  <c r="AG530" i="1"/>
  <c r="AG562" i="1"/>
  <c r="AF460" i="1"/>
  <c r="AL286" i="1"/>
  <c r="AL390" i="1"/>
  <c r="AD534" i="1"/>
  <c r="AD529" i="1"/>
  <c r="AL214" i="1"/>
  <c r="AM113" i="1"/>
  <c r="AM52" i="1"/>
  <c r="AE293" i="1"/>
  <c r="AO152" i="1"/>
  <c r="AD85" i="1"/>
  <c r="AD118" i="1"/>
  <c r="AL493" i="1"/>
  <c r="AD150" i="1"/>
  <c r="AO576" i="1"/>
  <c r="AO144" i="1"/>
  <c r="AL278" i="1"/>
  <c r="AN398" i="1"/>
  <c r="AO556" i="1"/>
  <c r="AE374" i="1"/>
  <c r="AL6" i="1"/>
  <c r="AL561" i="1"/>
  <c r="AD21" i="1"/>
  <c r="AD77" i="1"/>
  <c r="AD149" i="1"/>
  <c r="AD413" i="1"/>
  <c r="AF501" i="1"/>
  <c r="AF571" i="1"/>
  <c r="AD301" i="1"/>
  <c r="AD157" i="1"/>
  <c r="AF405" i="1"/>
  <c r="AD45" i="1"/>
  <c r="AL454" i="1"/>
  <c r="AD518" i="1"/>
  <c r="AE581" i="1"/>
  <c r="AD470" i="1"/>
  <c r="AD22" i="1"/>
  <c r="AD181" i="1"/>
  <c r="AL134" i="1"/>
  <c r="AD222" i="1"/>
  <c r="AG3" i="1"/>
  <c r="AG408" i="1"/>
  <c r="AF512" i="1"/>
  <c r="AL246" i="1"/>
  <c r="AG424" i="1"/>
  <c r="AG86" i="1"/>
  <c r="AE86" i="1"/>
  <c r="AD310" i="1"/>
  <c r="AD309" i="1"/>
  <c r="AD557" i="1"/>
  <c r="AD70" i="1"/>
  <c r="AG535" i="1"/>
  <c r="AG472" i="1"/>
  <c r="AN430" i="1"/>
  <c r="AD174" i="1"/>
  <c r="AN494" i="1"/>
  <c r="AE526" i="1"/>
  <c r="AM446" i="1"/>
  <c r="AD238" i="1"/>
  <c r="AD350" i="1"/>
  <c r="AG575" i="1"/>
  <c r="AE351" i="1"/>
  <c r="AD30" i="1"/>
  <c r="AL558" i="1"/>
  <c r="AG112" i="1"/>
  <c r="AE452" i="1"/>
  <c r="AG415" i="1"/>
  <c r="AG511" i="1"/>
  <c r="AD161" i="1"/>
  <c r="AF318" i="1"/>
  <c r="AE437" i="1"/>
  <c r="AM484" i="1"/>
  <c r="AL54" i="1"/>
  <c r="AL182" i="1"/>
  <c r="AG476" i="1"/>
  <c r="AL342" i="1"/>
  <c r="AE510" i="1"/>
  <c r="AG463" i="1"/>
  <c r="AL496" i="1"/>
  <c r="AG234" i="1"/>
  <c r="AG398" i="1"/>
  <c r="AE549" i="1"/>
  <c r="AD528" i="1"/>
  <c r="AG540" i="1"/>
  <c r="AD478" i="1"/>
  <c r="AF394" i="1"/>
  <c r="AF462" i="1"/>
  <c r="AE367" i="1"/>
  <c r="AF474" i="1"/>
  <c r="AG202" i="1"/>
  <c r="AF543" i="1"/>
  <c r="AD277" i="1"/>
  <c r="AD198" i="1"/>
  <c r="AF262" i="1"/>
  <c r="AD406" i="1"/>
  <c r="AD502" i="1"/>
  <c r="AE542" i="1"/>
  <c r="AE519" i="1"/>
  <c r="AM302" i="1"/>
  <c r="AD110" i="1"/>
  <c r="AE287" i="1"/>
  <c r="AF437" i="1"/>
  <c r="AD109" i="1"/>
  <c r="AD197" i="1"/>
  <c r="AD97" i="1"/>
  <c r="AD269" i="1"/>
  <c r="AD353" i="1"/>
  <c r="AD507" i="1"/>
  <c r="AE525" i="1"/>
  <c r="AD46" i="1"/>
  <c r="AD302" i="1"/>
  <c r="AD366" i="1"/>
  <c r="AE414" i="1"/>
  <c r="AM218" i="1"/>
  <c r="AD289" i="1"/>
  <c r="AD397" i="1"/>
  <c r="AD481" i="1"/>
  <c r="AD539" i="1"/>
  <c r="AF372" i="1"/>
  <c r="AD117" i="1"/>
  <c r="AD213" i="1"/>
  <c r="AD285" i="1"/>
  <c r="AG341" i="1"/>
  <c r="AD477" i="1"/>
  <c r="AD33" i="1"/>
  <c r="AD69" i="1"/>
  <c r="AD225" i="1"/>
  <c r="AD417" i="1"/>
  <c r="AD497" i="1"/>
  <c r="AE388" i="1"/>
  <c r="AD221" i="1"/>
  <c r="AD94" i="1"/>
  <c r="AD158" i="1"/>
  <c r="AD578" i="1"/>
  <c r="AE522" i="1"/>
  <c r="AE494" i="1"/>
  <c r="AD374" i="1"/>
  <c r="AD9" i="1"/>
  <c r="AG528" i="1"/>
  <c r="AL3" i="1"/>
  <c r="AD550" i="1"/>
  <c r="AM557" i="1"/>
  <c r="AN455" i="1"/>
  <c r="AN320" i="1"/>
  <c r="AF320" i="1"/>
  <c r="AL101" i="1"/>
  <c r="AD101" i="1"/>
  <c r="AL52" i="1"/>
  <c r="AD52" i="1"/>
  <c r="AN212" i="1"/>
  <c r="AF212" i="1"/>
  <c r="AM364" i="1"/>
  <c r="AE364" i="1"/>
  <c r="AL436" i="1"/>
  <c r="AD436" i="1"/>
  <c r="AN540" i="1"/>
  <c r="AF540" i="1"/>
  <c r="AO495" i="1"/>
  <c r="AG495" i="1"/>
  <c r="AL563" i="1"/>
  <c r="AD563" i="1"/>
  <c r="AO61" i="1"/>
  <c r="AG61" i="1"/>
  <c r="AM149" i="1"/>
  <c r="AE149" i="1"/>
  <c r="AO285" i="1"/>
  <c r="AG285" i="1"/>
  <c r="AO541" i="1"/>
  <c r="AG541" i="1"/>
  <c r="AO440" i="1"/>
  <c r="AG440" i="1"/>
  <c r="AO6" i="1"/>
  <c r="AG6" i="1"/>
  <c r="AM94" i="1"/>
  <c r="AE94" i="1"/>
  <c r="AM222" i="1"/>
  <c r="AE222" i="1"/>
  <c r="AO342" i="1"/>
  <c r="AG342" i="1"/>
  <c r="AO526" i="1"/>
  <c r="AG526" i="1"/>
  <c r="AM31" i="1"/>
  <c r="AE31" i="1"/>
  <c r="AN127" i="1"/>
  <c r="AF127" i="1"/>
  <c r="AL207" i="1"/>
  <c r="AD207" i="1"/>
  <c r="AO279" i="1"/>
  <c r="AG279" i="1"/>
  <c r="AL407" i="1"/>
  <c r="AD407" i="1"/>
  <c r="AL559" i="1"/>
  <c r="AD559" i="1"/>
  <c r="AM235" i="1"/>
  <c r="AE235" i="1"/>
  <c r="AM80" i="1"/>
  <c r="AE80" i="1"/>
  <c r="AN208" i="1"/>
  <c r="AF208" i="1"/>
  <c r="AL256" i="1"/>
  <c r="AD256" i="1"/>
  <c r="AM368" i="1"/>
  <c r="AE368" i="1"/>
  <c r="AN472" i="1"/>
  <c r="AF472" i="1"/>
  <c r="AM57" i="1"/>
  <c r="AE57" i="1"/>
  <c r="AN209" i="1"/>
  <c r="AF209" i="1"/>
  <c r="AN273" i="1"/>
  <c r="AF273" i="1"/>
  <c r="AN369" i="1"/>
  <c r="AF369" i="1"/>
  <c r="AO537" i="1"/>
  <c r="AG537" i="1"/>
  <c r="AN570" i="1"/>
  <c r="AF570" i="1"/>
  <c r="AL34" i="1"/>
  <c r="AD34" i="1"/>
  <c r="AO82" i="1"/>
  <c r="AG82" i="1"/>
  <c r="AN114" i="1"/>
  <c r="AF114" i="1"/>
  <c r="AM146" i="1"/>
  <c r="AE146" i="1"/>
  <c r="AO194" i="1"/>
  <c r="AG194" i="1"/>
  <c r="AM234" i="1"/>
  <c r="AE234" i="1"/>
  <c r="AM298" i="1"/>
  <c r="AE298" i="1"/>
  <c r="AO354" i="1"/>
  <c r="AG354" i="1"/>
  <c r="AO386" i="1"/>
  <c r="AG386" i="1"/>
  <c r="AM410" i="1"/>
  <c r="AE410" i="1"/>
  <c r="AO466" i="1"/>
  <c r="AG466" i="1"/>
  <c r="AM514" i="1"/>
  <c r="AE514" i="1"/>
  <c r="AN115" i="1"/>
  <c r="AF115" i="1"/>
  <c r="AM131" i="1"/>
  <c r="AE131" i="1"/>
  <c r="AN147" i="1"/>
  <c r="AF147" i="1"/>
  <c r="AO163" i="1"/>
  <c r="AG163" i="1"/>
  <c r="AN179" i="1"/>
  <c r="AF179" i="1"/>
  <c r="AO195" i="1"/>
  <c r="AG195" i="1"/>
  <c r="AM211" i="1"/>
  <c r="AE211" i="1"/>
  <c r="AO235" i="1"/>
  <c r="AG235" i="1"/>
  <c r="AL259" i="1"/>
  <c r="AD259" i="1"/>
  <c r="AM275" i="1"/>
  <c r="AE275" i="1"/>
  <c r="AL299" i="1"/>
  <c r="AD299" i="1"/>
  <c r="AN315" i="1"/>
  <c r="AF315" i="1"/>
  <c r="AO387" i="1"/>
  <c r="AG387" i="1"/>
  <c r="AO467" i="1"/>
  <c r="AG467" i="1"/>
  <c r="AN491" i="1"/>
  <c r="AF491" i="1"/>
  <c r="AO515" i="1"/>
  <c r="AG515" i="1"/>
  <c r="AM547" i="1"/>
  <c r="AE547" i="1"/>
  <c r="AM579" i="1"/>
  <c r="AE579" i="1"/>
  <c r="AL19" i="1"/>
  <c r="AD19" i="1"/>
  <c r="AL35" i="1"/>
  <c r="AD35" i="1"/>
  <c r="AL51" i="1"/>
  <c r="AD51" i="1"/>
  <c r="AL67" i="1"/>
  <c r="AD67" i="1"/>
  <c r="AO83" i="1"/>
  <c r="AG83" i="1"/>
  <c r="AN99" i="1"/>
  <c r="AF99" i="1"/>
  <c r="AL441" i="1"/>
  <c r="AD441" i="1"/>
  <c r="AM100" i="1"/>
  <c r="AE100" i="1"/>
  <c r="AM292" i="1"/>
  <c r="AE292" i="1"/>
  <c r="AN452" i="1"/>
  <c r="AF452" i="1"/>
  <c r="AM290" i="1"/>
  <c r="AE290" i="1"/>
  <c r="AN109" i="1"/>
  <c r="AF109" i="1"/>
  <c r="AO461" i="1"/>
  <c r="AG461" i="1"/>
  <c r="AL489" i="1"/>
  <c r="AD489" i="1"/>
  <c r="AL143" i="1"/>
  <c r="AD143" i="1"/>
  <c r="AO4" i="1"/>
  <c r="AG4" i="1"/>
  <c r="AM154" i="1"/>
  <c r="AE154" i="1"/>
  <c r="AO336" i="1"/>
  <c r="AG336" i="1"/>
  <c r="AN428" i="1"/>
  <c r="AF428" i="1"/>
  <c r="AO504" i="1"/>
  <c r="AG504" i="1"/>
  <c r="AM565" i="1"/>
  <c r="AE565" i="1"/>
  <c r="AL121" i="1"/>
  <c r="AD121" i="1"/>
  <c r="AL293" i="1"/>
  <c r="AD293" i="1"/>
  <c r="AL462" i="1"/>
  <c r="AD462" i="1"/>
  <c r="AL562" i="1"/>
  <c r="AD562" i="1"/>
  <c r="AL20" i="1"/>
  <c r="AD20" i="1"/>
  <c r="AL36" i="1"/>
  <c r="AD36" i="1"/>
  <c r="AO52" i="1"/>
  <c r="AG52" i="1"/>
  <c r="AO68" i="1"/>
  <c r="AG68" i="1"/>
  <c r="AO84" i="1"/>
  <c r="AG84" i="1"/>
  <c r="AO100" i="1"/>
  <c r="AG100" i="1"/>
  <c r="AM116" i="1"/>
  <c r="AE116" i="1"/>
  <c r="AM132" i="1"/>
  <c r="AE132" i="1"/>
  <c r="AM148" i="1"/>
  <c r="AE148" i="1"/>
  <c r="AM164" i="1"/>
  <c r="AE164" i="1"/>
  <c r="AM180" i="1"/>
  <c r="AE180" i="1"/>
  <c r="AM196" i="1"/>
  <c r="AE196" i="1"/>
  <c r="AM212" i="1"/>
  <c r="AE212" i="1"/>
  <c r="AM228" i="1"/>
  <c r="AE228" i="1"/>
  <c r="AM244" i="1"/>
  <c r="AE244" i="1"/>
  <c r="AM260" i="1"/>
  <c r="AE260" i="1"/>
  <c r="AL284" i="1"/>
  <c r="AD284" i="1"/>
  <c r="AL300" i="1"/>
  <c r="AD300" i="1"/>
  <c r="AO316" i="1"/>
  <c r="AG316" i="1"/>
  <c r="AL340" i="1"/>
  <c r="AD340" i="1"/>
  <c r="AL356" i="1"/>
  <c r="AD356" i="1"/>
  <c r="AL372" i="1"/>
  <c r="AD372" i="1"/>
  <c r="AL396" i="1"/>
  <c r="AD396" i="1"/>
  <c r="AM412" i="1"/>
  <c r="AE412" i="1"/>
  <c r="AO436" i="1"/>
  <c r="AG436" i="1"/>
  <c r="AL460" i="1"/>
  <c r="AD460" i="1"/>
  <c r="AM476" i="1"/>
  <c r="AE476" i="1"/>
  <c r="AO500" i="1"/>
  <c r="AG500" i="1"/>
  <c r="AL524" i="1"/>
  <c r="AD524" i="1"/>
  <c r="AM540" i="1"/>
  <c r="AE540" i="1"/>
  <c r="AN564" i="1"/>
  <c r="AF564" i="1"/>
  <c r="AM95" i="1"/>
  <c r="AE95" i="1"/>
  <c r="AN306" i="1"/>
  <c r="AF306" i="1"/>
  <c r="AN410" i="1"/>
  <c r="AF410" i="1"/>
  <c r="AN505" i="1"/>
  <c r="AF505" i="1"/>
  <c r="AM566" i="1"/>
  <c r="AE566" i="1"/>
  <c r="AL145" i="1"/>
  <c r="AD145" i="1"/>
  <c r="AL317" i="1"/>
  <c r="AD317" i="1"/>
  <c r="AL486" i="1"/>
  <c r="AD486" i="1"/>
  <c r="AL574" i="1"/>
  <c r="AD574" i="1"/>
  <c r="AM21" i="1"/>
  <c r="AE21" i="1"/>
  <c r="AO45" i="1"/>
  <c r="AG45" i="1"/>
  <c r="AN69" i="1"/>
  <c r="AF69" i="1"/>
  <c r="AO93" i="1"/>
  <c r="AG93" i="1"/>
  <c r="AM109" i="1"/>
  <c r="AE109" i="1"/>
  <c r="AN133" i="1"/>
  <c r="AF133" i="1"/>
  <c r="AM157" i="1"/>
  <c r="AE157" i="1"/>
  <c r="AM173" i="1"/>
  <c r="AE173" i="1"/>
  <c r="AN197" i="1"/>
  <c r="AF197" i="1"/>
  <c r="AM221" i="1"/>
  <c r="AE221" i="1"/>
  <c r="AM237" i="1"/>
  <c r="AE237" i="1"/>
  <c r="AN261" i="1"/>
  <c r="AF261" i="1"/>
  <c r="AM285" i="1"/>
  <c r="AE285" i="1"/>
  <c r="AO309" i="1"/>
  <c r="AG309" i="1"/>
  <c r="AN333" i="1"/>
  <c r="AF333" i="1"/>
  <c r="AO365" i="1"/>
  <c r="AG365" i="1"/>
  <c r="AN381" i="1"/>
  <c r="AF381" i="1"/>
  <c r="AO413" i="1"/>
  <c r="AG413" i="1"/>
  <c r="AM461" i="1"/>
  <c r="AE461" i="1"/>
  <c r="AN485" i="1"/>
  <c r="AF485" i="1"/>
  <c r="AN509" i="1"/>
  <c r="AF509" i="1"/>
  <c r="AN541" i="1"/>
  <c r="AF541" i="1"/>
  <c r="AN573" i="1"/>
  <c r="AF573" i="1"/>
  <c r="AM227" i="1"/>
  <c r="AE227" i="1"/>
  <c r="AO449" i="1"/>
  <c r="AG449" i="1"/>
  <c r="AN538" i="1"/>
  <c r="AF538" i="1"/>
  <c r="AL105" i="1"/>
  <c r="AD105" i="1"/>
  <c r="AL341" i="1"/>
  <c r="AD341" i="1"/>
  <c r="AL501" i="1"/>
  <c r="AD501" i="1"/>
  <c r="AM6" i="1"/>
  <c r="AE6" i="1"/>
  <c r="AM30" i="1"/>
  <c r="AE30" i="1"/>
  <c r="AN54" i="1"/>
  <c r="AF54" i="1"/>
  <c r="AO70" i="1"/>
  <c r="AG70" i="1"/>
  <c r="AO94" i="1"/>
  <c r="AG94" i="1"/>
  <c r="AM118" i="1"/>
  <c r="AE118" i="1"/>
  <c r="AN142" i="1"/>
  <c r="AF142" i="1"/>
  <c r="AO158" i="1"/>
  <c r="AG158" i="1"/>
  <c r="AM182" i="1"/>
  <c r="AE182" i="1"/>
  <c r="AN206" i="1"/>
  <c r="AF206" i="1"/>
  <c r="AO222" i="1"/>
  <c r="AG222" i="1"/>
  <c r="AM246" i="1"/>
  <c r="AE246" i="1"/>
  <c r="AO270" i="1"/>
  <c r="AG270" i="1"/>
  <c r="AO294" i="1"/>
  <c r="AG294" i="1"/>
  <c r="AM326" i="1"/>
  <c r="AE326" i="1"/>
  <c r="AN350" i="1"/>
  <c r="AF350" i="1"/>
  <c r="AO374" i="1"/>
  <c r="AG374" i="1"/>
  <c r="AN422" i="1"/>
  <c r="AF422" i="1"/>
  <c r="AO454" i="1"/>
  <c r="AG454" i="1"/>
  <c r="AO478" i="1"/>
  <c r="AG478" i="1"/>
  <c r="AM502" i="1"/>
  <c r="AE502" i="1"/>
  <c r="AN526" i="1"/>
  <c r="AF526" i="1"/>
  <c r="AN558" i="1"/>
  <c r="AF558" i="1"/>
  <c r="AM259" i="1"/>
  <c r="AE259" i="1"/>
  <c r="AN403" i="1"/>
  <c r="AF403" i="1"/>
  <c r="AO488" i="1"/>
  <c r="AG488" i="1"/>
  <c r="AL555" i="1"/>
  <c r="AD555" i="1"/>
  <c r="AM15" i="1"/>
  <c r="AE15" i="1"/>
  <c r="AN31" i="1"/>
  <c r="AF31" i="1"/>
  <c r="AM47" i="1"/>
  <c r="AE47" i="1"/>
  <c r="AL63" i="1"/>
  <c r="AD63" i="1"/>
  <c r="AM79" i="1"/>
  <c r="AE79" i="1"/>
  <c r="AN95" i="1"/>
  <c r="AF95" i="1"/>
  <c r="AM111" i="1"/>
  <c r="AE111" i="1"/>
  <c r="AM127" i="1"/>
  <c r="AE127" i="1"/>
  <c r="AM143" i="1"/>
  <c r="AE143" i="1"/>
  <c r="AN159" i="1"/>
  <c r="AF159" i="1"/>
  <c r="AM175" i="1"/>
  <c r="AE175" i="1"/>
  <c r="AM191" i="1"/>
  <c r="AE191" i="1"/>
  <c r="AM207" i="1"/>
  <c r="AE207" i="1"/>
  <c r="AN223" i="1"/>
  <c r="AF223" i="1"/>
  <c r="AM239" i="1"/>
  <c r="AE239" i="1"/>
  <c r="AO263" i="1"/>
  <c r="AG263" i="1"/>
  <c r="AM279" i="1"/>
  <c r="AE279" i="1"/>
  <c r="AM295" i="1"/>
  <c r="AE295" i="1"/>
  <c r="AO311" i="1"/>
  <c r="AG311" i="1"/>
  <c r="AM327" i="1"/>
  <c r="AE327" i="1"/>
  <c r="AO351" i="1"/>
  <c r="AG351" i="1"/>
  <c r="AN367" i="1"/>
  <c r="AF367" i="1"/>
  <c r="AL391" i="1"/>
  <c r="AD391" i="1"/>
  <c r="AN415" i="1"/>
  <c r="AF415" i="1"/>
  <c r="AO439" i="1"/>
  <c r="AG439" i="1"/>
  <c r="AN463" i="1"/>
  <c r="AF463" i="1"/>
  <c r="AL479" i="1"/>
  <c r="AD479" i="1"/>
  <c r="AL503" i="1"/>
  <c r="AD503" i="1"/>
  <c r="AM535" i="1"/>
  <c r="AE535" i="1"/>
  <c r="AM567" i="1"/>
  <c r="AE567" i="1"/>
  <c r="AN67" i="1"/>
  <c r="AF67" i="1"/>
  <c r="AN259" i="1"/>
  <c r="AF259" i="1"/>
  <c r="AO385" i="1"/>
  <c r="AG385" i="1"/>
  <c r="AN499" i="1"/>
  <c r="AF499" i="1"/>
  <c r="AL345" i="1"/>
  <c r="AD345" i="1"/>
  <c r="AL8" i="1"/>
  <c r="AD8" i="1"/>
  <c r="AL24" i="1"/>
  <c r="AD24" i="1"/>
  <c r="AL40" i="1"/>
  <c r="AD40" i="1"/>
  <c r="AL56" i="1"/>
  <c r="AD56" i="1"/>
  <c r="AM72" i="1"/>
  <c r="AE72" i="1"/>
  <c r="AL88" i="1"/>
  <c r="AD88" i="1"/>
  <c r="AO104" i="1"/>
  <c r="AG104" i="1"/>
  <c r="AM128" i="1"/>
  <c r="AE128" i="1"/>
  <c r="AN144" i="1"/>
  <c r="AF144" i="1"/>
  <c r="AN160" i="1"/>
  <c r="AF160" i="1"/>
  <c r="AM176" i="1"/>
  <c r="AE176" i="1"/>
  <c r="AO192" i="1"/>
  <c r="AG192" i="1"/>
  <c r="AM208" i="1"/>
  <c r="AE208" i="1"/>
  <c r="AN224" i="1"/>
  <c r="AF224" i="1"/>
  <c r="AM240" i="1"/>
  <c r="AE240" i="1"/>
  <c r="AO256" i="1"/>
  <c r="AG256" i="1"/>
  <c r="AM272" i="1"/>
  <c r="AE272" i="1"/>
  <c r="AO296" i="1"/>
  <c r="AG296" i="1"/>
  <c r="AM312" i="1"/>
  <c r="AE312" i="1"/>
  <c r="AL336" i="1"/>
  <c r="AD336" i="1"/>
  <c r="AL352" i="1"/>
  <c r="AD352" i="1"/>
  <c r="AN376" i="1"/>
  <c r="AF376" i="1"/>
  <c r="AM392" i="1"/>
  <c r="AE392" i="1"/>
  <c r="AL416" i="1"/>
  <c r="AD416" i="1"/>
  <c r="AL432" i="1"/>
  <c r="AD432" i="1"/>
  <c r="AL456" i="1"/>
  <c r="AD456" i="1"/>
  <c r="AL472" i="1"/>
  <c r="AD472" i="1"/>
  <c r="AO496" i="1"/>
  <c r="AG496" i="1"/>
  <c r="AM520" i="1"/>
  <c r="AE520" i="1"/>
  <c r="AM552" i="1"/>
  <c r="AE552" i="1"/>
  <c r="AM282" i="1"/>
  <c r="AE282" i="1"/>
  <c r="AO405" i="1"/>
  <c r="AG405" i="1"/>
  <c r="AM534" i="1"/>
  <c r="AE534" i="1"/>
  <c r="AL262" i="1"/>
  <c r="AD262" i="1"/>
  <c r="AL526" i="1"/>
  <c r="AD526" i="1"/>
  <c r="AM17" i="1"/>
  <c r="AE17" i="1"/>
  <c r="AN41" i="1"/>
  <c r="AF41" i="1"/>
  <c r="AO57" i="1"/>
  <c r="AG57" i="1"/>
  <c r="AN81" i="1"/>
  <c r="AF81" i="1"/>
  <c r="AN105" i="1"/>
  <c r="AF105" i="1"/>
  <c r="AM161" i="1"/>
  <c r="AE161" i="1"/>
  <c r="AN185" i="1"/>
  <c r="AF185" i="1"/>
  <c r="AO217" i="1"/>
  <c r="AG217" i="1"/>
  <c r="AN233" i="1"/>
  <c r="AF233" i="1"/>
  <c r="AM257" i="1"/>
  <c r="AE257" i="1"/>
  <c r="AO281" i="1"/>
  <c r="AG281" i="1"/>
  <c r="AN297" i="1"/>
  <c r="AF297" i="1"/>
  <c r="AN321" i="1"/>
  <c r="AF321" i="1"/>
  <c r="AN345" i="1"/>
  <c r="AF345" i="1"/>
  <c r="AM369" i="1"/>
  <c r="AE369" i="1"/>
  <c r="AN401" i="1"/>
  <c r="AF401" i="1"/>
  <c r="AM425" i="1"/>
  <c r="AE425" i="1"/>
  <c r="AN457" i="1"/>
  <c r="AF457" i="1"/>
  <c r="AO489" i="1"/>
  <c r="AG489" i="1"/>
  <c r="AM513" i="1"/>
  <c r="AE513" i="1"/>
  <c r="AN537" i="1"/>
  <c r="AF537" i="1"/>
  <c r="AO561" i="1"/>
  <c r="AG561" i="1"/>
  <c r="AM577" i="1"/>
  <c r="AE577" i="1"/>
  <c r="AO210" i="1"/>
  <c r="AG210" i="1"/>
  <c r="AN426" i="1"/>
  <c r="AF426" i="1"/>
  <c r="AM578" i="1"/>
  <c r="AE578" i="1"/>
  <c r="AL538" i="1"/>
  <c r="AD538" i="1"/>
  <c r="AL18" i="1"/>
  <c r="AD18" i="1"/>
  <c r="AO34" i="1"/>
  <c r="AG34" i="1"/>
  <c r="AM50" i="1"/>
  <c r="AE50" i="1"/>
  <c r="AN66" i="1"/>
  <c r="AF66" i="1"/>
  <c r="AN82" i="1"/>
  <c r="AF82" i="1"/>
  <c r="AN98" i="1"/>
  <c r="AF98" i="1"/>
  <c r="AO114" i="1"/>
  <c r="AG114" i="1"/>
  <c r="AM130" i="1"/>
  <c r="AE130" i="1"/>
  <c r="AL154" i="1"/>
  <c r="AD154" i="1"/>
  <c r="AM170" i="1"/>
  <c r="AE170" i="1"/>
  <c r="AN194" i="1"/>
  <c r="AF194" i="1"/>
  <c r="AO218" i="1"/>
  <c r="AG218" i="1"/>
  <c r="AL242" i="1"/>
  <c r="AD242" i="1"/>
  <c r="AN258" i="1"/>
  <c r="AF258" i="1"/>
  <c r="AL282" i="1"/>
  <c r="AD282" i="1"/>
  <c r="AL298" i="1"/>
  <c r="AD298" i="1"/>
  <c r="AN322" i="1"/>
  <c r="AF322" i="1"/>
  <c r="AN338" i="1"/>
  <c r="AF338" i="1"/>
  <c r="AN354" i="1"/>
  <c r="AF354" i="1"/>
  <c r="AM370" i="1"/>
  <c r="AE370" i="1"/>
  <c r="AM394" i="1"/>
  <c r="AE394" i="1"/>
  <c r="AO410" i="1"/>
  <c r="AG410" i="1"/>
  <c r="AL434" i="1"/>
  <c r="AD434" i="1"/>
  <c r="AM450" i="1"/>
  <c r="AE450" i="1"/>
  <c r="AL474" i="1"/>
  <c r="AD474" i="1"/>
  <c r="AL490" i="1"/>
  <c r="AD490" i="1"/>
  <c r="AO514" i="1"/>
  <c r="AG514" i="1"/>
  <c r="AM115" i="1"/>
  <c r="AE115" i="1"/>
  <c r="AO131" i="1"/>
  <c r="AG131" i="1"/>
  <c r="AM147" i="1"/>
  <c r="AE147" i="1"/>
  <c r="AN163" i="1"/>
  <c r="AF163" i="1"/>
  <c r="AM179" i="1"/>
  <c r="AE179" i="1"/>
  <c r="AL203" i="1"/>
  <c r="AD203" i="1"/>
  <c r="AL219" i="1"/>
  <c r="AD219" i="1"/>
  <c r="AN235" i="1"/>
  <c r="AF235" i="1"/>
  <c r="AO259" i="1"/>
  <c r="AG259" i="1"/>
  <c r="AL283" i="1"/>
  <c r="AD283" i="1"/>
  <c r="AO299" i="1"/>
  <c r="AG299" i="1"/>
  <c r="AO315" i="1"/>
  <c r="AG315" i="1"/>
  <c r="AM331" i="1"/>
  <c r="AE331" i="1"/>
  <c r="AL355" i="1"/>
  <c r="AD355" i="1"/>
  <c r="AO371" i="1"/>
  <c r="AG371" i="1"/>
  <c r="AL395" i="1"/>
  <c r="AD395" i="1"/>
  <c r="AM411" i="1"/>
  <c r="AE411" i="1"/>
  <c r="AL435" i="1"/>
  <c r="AD435" i="1"/>
  <c r="AL451" i="1"/>
  <c r="AD451" i="1"/>
  <c r="AL475" i="1"/>
  <c r="AD475" i="1"/>
  <c r="AO491" i="1"/>
  <c r="AG491" i="1"/>
  <c r="AO523" i="1"/>
  <c r="AG523" i="1"/>
  <c r="AO555" i="1"/>
  <c r="AG555" i="1"/>
  <c r="AL571" i="1"/>
  <c r="AD571" i="1"/>
  <c r="AM19" i="1"/>
  <c r="AE19" i="1"/>
  <c r="AN35" i="1"/>
  <c r="AF35" i="1"/>
  <c r="AN51" i="1"/>
  <c r="AF51" i="1"/>
  <c r="AO67" i="1"/>
  <c r="AG67" i="1"/>
  <c r="AN83" i="1"/>
  <c r="AF83" i="1"/>
  <c r="AM99" i="1"/>
  <c r="AE99" i="1"/>
  <c r="AO494" i="1"/>
  <c r="AG494" i="1"/>
  <c r="AO116" i="1"/>
  <c r="AG116" i="1"/>
  <c r="AN260" i="1"/>
  <c r="AF260" i="1"/>
  <c r="AL412" i="1"/>
  <c r="AD412" i="1"/>
  <c r="AO401" i="1"/>
  <c r="AG401" i="1"/>
  <c r="AM85" i="1"/>
  <c r="AE85" i="1"/>
  <c r="AN237" i="1"/>
  <c r="AF237" i="1"/>
  <c r="AN531" i="1"/>
  <c r="AF531" i="1"/>
  <c r="AO46" i="1"/>
  <c r="AG46" i="1"/>
  <c r="AN182" i="1"/>
  <c r="AF182" i="1"/>
  <c r="AN446" i="1"/>
  <c r="AF446" i="1"/>
  <c r="AL321" i="1"/>
  <c r="AD321" i="1"/>
  <c r="AM63" i="1"/>
  <c r="AE63" i="1"/>
  <c r="AO175" i="1"/>
  <c r="AG175" i="1"/>
  <c r="AL351" i="1"/>
  <c r="AD351" i="1"/>
  <c r="AN503" i="1"/>
  <c r="AF503" i="1"/>
  <c r="AM120" i="1"/>
  <c r="AE120" i="1"/>
  <c r="AL296" i="1"/>
  <c r="AD296" i="1"/>
  <c r="AN432" i="1"/>
  <c r="AF432" i="1"/>
  <c r="AL241" i="1"/>
  <c r="AD241" i="1"/>
  <c r="AM81" i="1"/>
  <c r="AE81" i="1"/>
  <c r="AO233" i="1"/>
  <c r="AG233" i="1"/>
  <c r="AO457" i="1"/>
  <c r="AG457" i="1"/>
  <c r="AM398" i="1"/>
  <c r="AE398" i="1"/>
  <c r="AM451" i="1"/>
  <c r="AE451" i="1"/>
  <c r="AL142" i="1"/>
  <c r="AD142" i="1"/>
  <c r="AL60" i="1"/>
  <c r="AD60" i="1"/>
  <c r="AL124" i="1"/>
  <c r="AD124" i="1"/>
  <c r="AL268" i="1"/>
  <c r="AD268" i="1"/>
  <c r="AO340" i="1"/>
  <c r="AG340" i="1"/>
  <c r="AN524" i="1"/>
  <c r="AF524" i="1"/>
  <c r="AL337" i="1"/>
  <c r="AD337" i="1"/>
  <c r="AM69" i="1"/>
  <c r="AE69" i="1"/>
  <c r="AN181" i="1"/>
  <c r="AF181" i="1"/>
  <c r="AN285" i="1"/>
  <c r="AF285" i="1"/>
  <c r="AM413" i="1"/>
  <c r="AE413" i="1"/>
  <c r="AO581" i="1"/>
  <c r="AG581" i="1"/>
  <c r="AO135" i="1"/>
  <c r="AG135" i="1"/>
  <c r="AM151" i="1"/>
  <c r="AE151" i="1"/>
  <c r="AO167" i="1"/>
  <c r="AG167" i="1"/>
  <c r="AN183" i="1"/>
  <c r="AF183" i="1"/>
  <c r="AO199" i="1"/>
  <c r="AG199" i="1"/>
  <c r="AM215" i="1"/>
  <c r="AE215" i="1"/>
  <c r="AO231" i="1"/>
  <c r="AG231" i="1"/>
  <c r="AN247" i="1"/>
  <c r="AF247" i="1"/>
  <c r="AL263" i="1"/>
  <c r="AD263" i="1"/>
  <c r="AL279" i="1"/>
  <c r="AD279" i="1"/>
  <c r="AN295" i="1"/>
  <c r="AF295" i="1"/>
  <c r="AL319" i="1"/>
  <c r="AD319" i="1"/>
  <c r="AN335" i="1"/>
  <c r="AF335" i="1"/>
  <c r="AN351" i="1"/>
  <c r="AF351" i="1"/>
  <c r="AO375" i="1"/>
  <c r="AG375" i="1"/>
  <c r="AO391" i="1"/>
  <c r="AG391" i="1"/>
  <c r="AM415" i="1"/>
  <c r="AE415" i="1"/>
  <c r="AN439" i="1"/>
  <c r="AF439" i="1"/>
  <c r="AL463" i="1"/>
  <c r="AD463" i="1"/>
  <c r="AL487" i="1"/>
  <c r="AD487" i="1"/>
  <c r="AN511" i="1"/>
  <c r="AF511" i="1"/>
  <c r="AL535" i="1"/>
  <c r="AD535" i="1"/>
  <c r="AL567" i="1"/>
  <c r="AD567" i="1"/>
  <c r="AM105" i="1"/>
  <c r="AE105" i="1"/>
  <c r="AO280" i="1"/>
  <c r="AG280" i="1"/>
  <c r="AM395" i="1"/>
  <c r="AE395" i="1"/>
  <c r="AO508" i="1"/>
  <c r="AG508" i="1"/>
  <c r="AL25" i="1"/>
  <c r="AD25" i="1"/>
  <c r="AL525" i="1"/>
  <c r="AD525" i="1"/>
  <c r="AO8" i="1"/>
  <c r="AG8" i="1"/>
  <c r="AO24" i="1"/>
  <c r="AG24" i="1"/>
  <c r="AN40" i="1"/>
  <c r="AF40" i="1"/>
  <c r="AO56" i="1"/>
  <c r="AG56" i="1"/>
  <c r="AL72" i="1"/>
  <c r="AD72" i="1"/>
  <c r="AM88" i="1"/>
  <c r="AE88" i="1"/>
  <c r="AN104" i="1"/>
  <c r="AF104" i="1"/>
  <c r="AL128" i="1"/>
  <c r="AD128" i="1"/>
  <c r="AM144" i="1"/>
  <c r="AE144" i="1"/>
  <c r="AM168" i="1"/>
  <c r="AE168" i="1"/>
  <c r="AN184" i="1"/>
  <c r="AF184" i="1"/>
  <c r="AL200" i="1"/>
  <c r="AD200" i="1"/>
  <c r="AO216" i="1"/>
  <c r="AG216" i="1"/>
  <c r="AM232" i="1"/>
  <c r="AE232" i="1"/>
  <c r="AN248" i="1"/>
  <c r="AF248" i="1"/>
  <c r="AL264" i="1"/>
  <c r="AD264" i="1"/>
  <c r="AN280" i="1"/>
  <c r="AF280" i="1"/>
  <c r="AN296" i="1"/>
  <c r="AF296" i="1"/>
  <c r="AL320" i="1"/>
  <c r="AD320" i="1"/>
  <c r="AN336" i="1"/>
  <c r="AF336" i="1"/>
  <c r="AN352" i="1"/>
  <c r="AF352" i="1"/>
  <c r="AL376" i="1"/>
  <c r="AD376" i="1"/>
  <c r="AO400" i="1"/>
  <c r="AG400" i="1"/>
  <c r="AO416" i="1"/>
  <c r="AG416" i="1"/>
  <c r="AM432" i="1"/>
  <c r="AE432" i="1"/>
  <c r="AN456" i="1"/>
  <c r="AF456" i="1"/>
  <c r="AM472" i="1"/>
  <c r="AE472" i="1"/>
  <c r="AN496" i="1"/>
  <c r="AF496" i="1"/>
  <c r="AN528" i="1"/>
  <c r="AF528" i="1"/>
  <c r="AN560" i="1"/>
  <c r="AF560" i="1"/>
  <c r="AM299" i="1"/>
  <c r="AE299" i="1"/>
  <c r="AM434" i="1"/>
  <c r="AE434" i="1"/>
  <c r="AN555" i="1"/>
  <c r="AF555" i="1"/>
  <c r="AL305" i="1"/>
  <c r="AD305" i="1"/>
  <c r="AL537" i="1"/>
  <c r="AD537" i="1"/>
  <c r="AN17" i="1"/>
  <c r="AF17" i="1"/>
  <c r="AO41" i="1"/>
  <c r="AG41" i="1"/>
  <c r="AO65" i="1"/>
  <c r="AG65" i="1"/>
  <c r="AO89" i="1"/>
  <c r="AG89" i="1"/>
  <c r="AO113" i="1"/>
  <c r="AG113" i="1"/>
  <c r="AN161" i="1"/>
  <c r="AF161" i="1"/>
  <c r="AM193" i="1"/>
  <c r="AE193" i="1"/>
  <c r="AM217" i="1"/>
  <c r="AE217" i="1"/>
  <c r="AM241" i="1"/>
  <c r="AE241" i="1"/>
  <c r="AN257" i="1"/>
  <c r="AF257" i="1"/>
  <c r="AM281" i="1"/>
  <c r="AE281" i="1"/>
  <c r="AO305" i="1"/>
  <c r="AG305" i="1"/>
  <c r="AM329" i="1"/>
  <c r="AE329" i="1"/>
  <c r="AO353" i="1"/>
  <c r="AG353" i="1"/>
  <c r="AO377" i="1"/>
  <c r="AG377" i="1"/>
  <c r="AM401" i="1"/>
  <c r="AE401" i="1"/>
  <c r="AN433" i="1"/>
  <c r="AF433" i="1"/>
  <c r="AM457" i="1"/>
  <c r="AE457" i="1"/>
  <c r="AN489" i="1"/>
  <c r="AF489" i="1"/>
  <c r="AO521" i="1"/>
  <c r="AG521" i="1"/>
  <c r="AM537" i="1"/>
  <c r="AE537" i="1"/>
  <c r="AN561" i="1"/>
  <c r="AF561" i="1"/>
  <c r="AO243" i="1"/>
  <c r="AG243" i="1"/>
  <c r="AN435" i="1"/>
  <c r="AF435" i="1"/>
  <c r="AL549" i="1"/>
  <c r="AD549" i="1"/>
  <c r="AM18" i="1"/>
  <c r="AE18" i="1"/>
  <c r="AN34" i="1"/>
  <c r="AF34" i="1"/>
  <c r="AN50" i="1"/>
  <c r="AF50" i="1"/>
  <c r="AM66" i="1"/>
  <c r="AE66" i="1"/>
  <c r="AM82" i="1"/>
  <c r="AE82" i="1"/>
  <c r="AM98" i="1"/>
  <c r="AE98" i="1"/>
  <c r="AM114" i="1"/>
  <c r="AE114" i="1"/>
  <c r="AL138" i="1"/>
  <c r="AD138" i="1"/>
  <c r="AO154" i="1"/>
  <c r="AG154" i="1"/>
  <c r="AL178" i="1"/>
  <c r="AD178" i="1"/>
  <c r="AM194" i="1"/>
  <c r="AE194" i="1"/>
  <c r="AN218" i="1"/>
  <c r="AF218" i="1"/>
  <c r="AO242" i="1"/>
  <c r="AG242" i="1"/>
  <c r="AM258" i="1"/>
  <c r="AE258" i="1"/>
  <c r="AO282" i="1"/>
  <c r="AG282" i="1"/>
  <c r="AN298" i="1"/>
  <c r="AF298" i="1"/>
  <c r="AL322" i="1"/>
  <c r="AD322" i="1"/>
  <c r="AM338" i="1"/>
  <c r="AE338" i="1"/>
  <c r="AL362" i="1"/>
  <c r="AD362" i="1"/>
  <c r="AL378" i="1"/>
  <c r="AD378" i="1"/>
  <c r="AL394" i="1"/>
  <c r="AD394" i="1"/>
  <c r="AN418" i="1"/>
  <c r="AF418" i="1"/>
  <c r="AN434" i="1"/>
  <c r="AF434" i="1"/>
  <c r="AO450" i="1"/>
  <c r="AG450" i="1"/>
  <c r="AM474" i="1"/>
  <c r="AE474" i="1"/>
  <c r="AO490" i="1"/>
  <c r="AG490" i="1"/>
  <c r="AL107" i="1"/>
  <c r="AD107" i="1"/>
  <c r="AL123" i="1"/>
  <c r="AD123" i="1"/>
  <c r="AL139" i="1"/>
  <c r="AD139" i="1"/>
  <c r="AL155" i="1"/>
  <c r="AD155" i="1"/>
  <c r="AL171" i="1"/>
  <c r="AD171" i="1"/>
  <c r="AL187" i="1"/>
  <c r="AD187" i="1"/>
  <c r="AO203" i="1"/>
  <c r="AG203" i="1"/>
  <c r="AO219" i="1"/>
  <c r="AG219" i="1"/>
  <c r="AL243" i="1"/>
  <c r="AD243" i="1"/>
  <c r="AL267" i="1"/>
  <c r="AD267" i="1"/>
  <c r="AN283" i="1"/>
  <c r="AF283" i="1"/>
  <c r="AN299" i="1"/>
  <c r="AF299" i="1"/>
  <c r="AM315" i="1"/>
  <c r="AE315" i="1"/>
  <c r="AL339" i="1"/>
  <c r="AD339" i="1"/>
  <c r="AO355" i="1"/>
  <c r="AG355" i="1"/>
  <c r="AL379" i="1"/>
  <c r="AD379" i="1"/>
  <c r="AN395" i="1"/>
  <c r="AF395" i="1"/>
  <c r="AO411" i="1"/>
  <c r="AG411" i="1"/>
  <c r="AM435" i="1"/>
  <c r="AE435" i="1"/>
  <c r="AO451" i="1"/>
  <c r="AG451" i="1"/>
  <c r="AN475" i="1"/>
  <c r="AF475" i="1"/>
  <c r="AM499" i="1"/>
  <c r="AE499" i="1"/>
  <c r="AM523" i="1"/>
  <c r="AE523" i="1"/>
  <c r="AM555" i="1"/>
  <c r="AE555" i="1"/>
  <c r="AO19" i="1"/>
  <c r="AG19" i="1"/>
  <c r="AO35" i="1"/>
  <c r="AG35" i="1"/>
  <c r="AM51" i="1"/>
  <c r="AE51" i="1"/>
  <c r="AM67" i="1"/>
  <c r="AE67" i="1"/>
  <c r="AL91" i="1"/>
  <c r="AD91" i="1"/>
  <c r="AL270" i="1"/>
  <c r="AD270" i="1"/>
  <c r="AN28" i="1"/>
  <c r="AF28" i="1"/>
  <c r="AN148" i="1"/>
  <c r="AF148" i="1"/>
  <c r="AO180" i="1"/>
  <c r="AG180" i="1"/>
  <c r="AM276" i="1"/>
  <c r="AE276" i="1"/>
  <c r="AL476" i="1"/>
  <c r="AD476" i="1"/>
  <c r="AM580" i="1"/>
  <c r="AE580" i="1"/>
  <c r="AL294" i="1"/>
  <c r="AD294" i="1"/>
  <c r="AO133" i="1"/>
  <c r="AG133" i="1"/>
  <c r="AO261" i="1"/>
  <c r="AG261" i="1"/>
  <c r="AM381" i="1"/>
  <c r="AE381" i="1"/>
  <c r="AM509" i="1"/>
  <c r="AE509" i="1"/>
  <c r="AL318" i="1"/>
  <c r="AD318" i="1"/>
  <c r="AO134" i="1"/>
  <c r="AG134" i="1"/>
  <c r="AN246" i="1"/>
  <c r="AF246" i="1"/>
  <c r="AO318" i="1"/>
  <c r="AG318" i="1"/>
  <c r="AO558" i="1"/>
  <c r="AG558" i="1"/>
  <c r="AO479" i="1"/>
  <c r="AG479" i="1"/>
  <c r="AL15" i="1"/>
  <c r="AD15" i="1"/>
  <c r="AL79" i="1"/>
  <c r="AD79" i="1"/>
  <c r="AO223" i="1"/>
  <c r="AG223" i="1"/>
  <c r="AL311" i="1"/>
  <c r="AD311" i="1"/>
  <c r="AO367" i="1"/>
  <c r="AG367" i="1"/>
  <c r="AM479" i="1"/>
  <c r="AE479" i="1"/>
  <c r="AL153" i="1"/>
  <c r="AD153" i="1"/>
  <c r="AM32" i="1"/>
  <c r="AE32" i="1"/>
  <c r="AL144" i="1"/>
  <c r="AD144" i="1"/>
  <c r="AN176" i="1"/>
  <c r="AF176" i="1"/>
  <c r="AM352" i="1"/>
  <c r="AE352" i="1"/>
  <c r="AM488" i="1"/>
  <c r="AE488" i="1"/>
  <c r="AN242" i="1"/>
  <c r="AF242" i="1"/>
  <c r="AL515" i="1"/>
  <c r="AD515" i="1"/>
  <c r="AN153" i="1"/>
  <c r="AF153" i="1"/>
  <c r="AO297" i="1"/>
  <c r="AG297" i="1"/>
  <c r="AM393" i="1"/>
  <c r="AE393" i="1"/>
  <c r="AM553" i="1"/>
  <c r="AE553" i="1"/>
  <c r="AN178" i="1"/>
  <c r="AF178" i="1"/>
  <c r="AO66" i="1"/>
  <c r="AG66" i="1"/>
  <c r="AO98" i="1"/>
  <c r="AG98" i="1"/>
  <c r="AN130" i="1"/>
  <c r="AF130" i="1"/>
  <c r="AN170" i="1"/>
  <c r="AF170" i="1"/>
  <c r="AL218" i="1"/>
  <c r="AD218" i="1"/>
  <c r="AO258" i="1"/>
  <c r="AG258" i="1"/>
  <c r="AM274" i="1"/>
  <c r="AE274" i="1"/>
  <c r="AO314" i="1"/>
  <c r="AG314" i="1"/>
  <c r="AL338" i="1"/>
  <c r="AD338" i="1"/>
  <c r="AO370" i="1"/>
  <c r="AG370" i="1"/>
  <c r="AO426" i="1"/>
  <c r="AG426" i="1"/>
  <c r="AL450" i="1"/>
  <c r="AD450" i="1"/>
  <c r="AM490" i="1"/>
  <c r="AE490" i="1"/>
  <c r="AN411" i="1"/>
  <c r="AF411" i="1"/>
  <c r="AN4" i="1"/>
  <c r="AF4" i="1"/>
  <c r="AO572" i="1"/>
  <c r="AG572" i="1"/>
  <c r="AM36" i="1"/>
  <c r="AE36" i="1"/>
  <c r="AL172" i="1"/>
  <c r="AD172" i="1"/>
  <c r="AL252" i="1"/>
  <c r="AD252" i="1"/>
  <c r="AM316" i="1"/>
  <c r="AE316" i="1"/>
  <c r="AN436" i="1"/>
  <c r="AF436" i="1"/>
  <c r="AN500" i="1"/>
  <c r="AF500" i="1"/>
  <c r="AN128" i="1"/>
  <c r="AF128" i="1"/>
  <c r="AN515" i="1"/>
  <c r="AF515" i="1"/>
  <c r="AO5" i="1"/>
  <c r="AG5" i="1"/>
  <c r="AM133" i="1"/>
  <c r="AE133" i="1"/>
  <c r="AN245" i="1"/>
  <c r="AF245" i="1"/>
  <c r="AO389" i="1"/>
  <c r="AG389" i="1"/>
  <c r="AO549" i="1"/>
  <c r="AG549" i="1"/>
  <c r="AL512" i="1"/>
  <c r="AD512" i="1"/>
  <c r="AO412" i="1"/>
  <c r="AG412" i="1"/>
  <c r="AM4" i="1"/>
  <c r="AE4" i="1"/>
  <c r="AN579" i="1"/>
  <c r="AF579" i="1"/>
  <c r="AN76" i="1"/>
  <c r="AF76" i="1"/>
  <c r="AO140" i="1"/>
  <c r="AG140" i="1"/>
  <c r="AO220" i="1"/>
  <c r="AG220" i="1"/>
  <c r="AM300" i="1"/>
  <c r="AE300" i="1"/>
  <c r="AN356" i="1"/>
  <c r="AF356" i="1"/>
  <c r="AM436" i="1"/>
  <c r="AE436" i="1"/>
  <c r="AN548" i="1"/>
  <c r="AF548" i="1"/>
  <c r="AO338" i="1"/>
  <c r="AG338" i="1"/>
  <c r="AL189" i="1"/>
  <c r="AD189" i="1"/>
  <c r="AL358" i="1"/>
  <c r="AD358" i="1"/>
  <c r="AO29" i="1"/>
  <c r="AG29" i="1"/>
  <c r="AO53" i="1"/>
  <c r="AG53" i="1"/>
  <c r="AO69" i="1"/>
  <c r="AG69" i="1"/>
  <c r="AM93" i="1"/>
  <c r="AE93" i="1"/>
  <c r="AO117" i="1"/>
  <c r="AG117" i="1"/>
  <c r="AO141" i="1"/>
  <c r="AG141" i="1"/>
  <c r="AN157" i="1"/>
  <c r="AF157" i="1"/>
  <c r="AO181" i="1"/>
  <c r="AG181" i="1"/>
  <c r="AO205" i="1"/>
  <c r="AG205" i="1"/>
  <c r="AN221" i="1"/>
  <c r="AF221" i="1"/>
  <c r="AO245" i="1"/>
  <c r="AG245" i="1"/>
  <c r="AO269" i="1"/>
  <c r="AG269" i="1"/>
  <c r="AO293" i="1"/>
  <c r="AG293" i="1"/>
  <c r="AM317" i="1"/>
  <c r="AE317" i="1"/>
  <c r="AN341" i="1"/>
  <c r="AF341" i="1"/>
  <c r="AN365" i="1"/>
  <c r="AF365" i="1"/>
  <c r="AN389" i="1"/>
  <c r="AF389" i="1"/>
  <c r="AN413" i="1"/>
  <c r="AF413" i="1"/>
  <c r="AO445" i="1"/>
  <c r="AG445" i="1"/>
  <c r="AM493" i="1"/>
  <c r="AE493" i="1"/>
  <c r="AN517" i="1"/>
  <c r="AF517" i="1"/>
  <c r="AN549" i="1"/>
  <c r="AF549" i="1"/>
  <c r="AN581" i="1"/>
  <c r="AF581" i="1"/>
  <c r="AO275" i="1"/>
  <c r="AG275" i="1"/>
  <c r="AM469" i="1"/>
  <c r="AE469" i="1"/>
  <c r="AO552" i="1"/>
  <c r="AG552" i="1"/>
  <c r="AL169" i="1"/>
  <c r="AD169" i="1"/>
  <c r="AL382" i="1"/>
  <c r="AD382" i="1"/>
  <c r="AL522" i="1"/>
  <c r="AD522" i="1"/>
  <c r="AM14" i="1"/>
  <c r="AE14" i="1"/>
  <c r="AN38" i="1"/>
  <c r="AF38" i="1"/>
  <c r="AO54" i="1"/>
  <c r="AG54" i="1"/>
  <c r="AM78" i="1"/>
  <c r="AE78" i="1"/>
  <c r="AN102" i="1"/>
  <c r="AF102" i="1"/>
  <c r="AN126" i="1"/>
  <c r="AF126" i="1"/>
  <c r="AO142" i="1"/>
  <c r="AG142" i="1"/>
  <c r="AN166" i="1"/>
  <c r="AF166" i="1"/>
  <c r="AN190" i="1"/>
  <c r="AF190" i="1"/>
  <c r="AO206" i="1"/>
  <c r="AG206" i="1"/>
  <c r="AN230" i="1"/>
  <c r="AF230" i="1"/>
  <c r="AM254" i="1"/>
  <c r="AE254" i="1"/>
  <c r="AM278" i="1"/>
  <c r="AE278" i="1"/>
  <c r="AO302" i="1"/>
  <c r="AG302" i="1"/>
  <c r="AN334" i="1"/>
  <c r="AF334" i="1"/>
  <c r="AO350" i="1"/>
  <c r="AG350" i="1"/>
  <c r="AO382" i="1"/>
  <c r="AG382" i="1"/>
  <c r="AM406" i="1"/>
  <c r="AE406" i="1"/>
  <c r="AN454" i="1"/>
  <c r="AF454" i="1"/>
  <c r="AO486" i="1"/>
  <c r="AG486" i="1"/>
  <c r="AO510" i="1"/>
  <c r="AG510" i="1"/>
  <c r="AN534" i="1"/>
  <c r="AF534" i="1"/>
  <c r="AN566" i="1"/>
  <c r="AF566" i="1"/>
  <c r="AM104" i="1"/>
  <c r="AE104" i="1"/>
  <c r="AN311" i="1"/>
  <c r="AF311" i="1"/>
  <c r="AM423" i="1"/>
  <c r="AE423" i="1"/>
  <c r="AN539" i="1"/>
  <c r="AF539" i="1"/>
  <c r="AL65" i="1"/>
  <c r="AD65" i="1"/>
  <c r="AL385" i="1"/>
  <c r="AD385" i="1"/>
  <c r="AL7" i="1"/>
  <c r="AD7" i="1"/>
  <c r="AL23" i="1"/>
  <c r="AD23" i="1"/>
  <c r="AL39" i="1"/>
  <c r="AD39" i="1"/>
  <c r="AL55" i="1"/>
  <c r="AD55" i="1"/>
  <c r="AO71" i="1"/>
  <c r="AG71" i="1"/>
  <c r="AL87" i="1"/>
  <c r="AD87" i="1"/>
  <c r="AL103" i="1"/>
  <c r="AD103" i="1"/>
  <c r="AM119" i="1"/>
  <c r="AE119" i="1"/>
  <c r="AL135" i="1"/>
  <c r="AD135" i="1"/>
  <c r="AL151" i="1"/>
  <c r="AD151" i="1"/>
  <c r="AL167" i="1"/>
  <c r="AD167" i="1"/>
  <c r="AM183" i="1"/>
  <c r="AE183" i="1"/>
  <c r="AL199" i="1"/>
  <c r="AD199" i="1"/>
  <c r="AL215" i="1"/>
  <c r="AD215" i="1"/>
  <c r="AL231" i="1"/>
  <c r="AD231" i="1"/>
  <c r="AL247" i="1"/>
  <c r="AD247" i="1"/>
  <c r="AN263" i="1"/>
  <c r="AF263" i="1"/>
  <c r="AN279" i="1"/>
  <c r="AF279" i="1"/>
  <c r="AN303" i="1"/>
  <c r="AF303" i="1"/>
  <c r="AN319" i="1"/>
  <c r="AF319" i="1"/>
  <c r="AL335" i="1"/>
  <c r="AD335" i="1"/>
  <c r="AO359" i="1"/>
  <c r="AG359" i="1"/>
  <c r="AM375" i="1"/>
  <c r="AE375" i="1"/>
  <c r="AN399" i="1"/>
  <c r="AF399" i="1"/>
  <c r="AL415" i="1"/>
  <c r="AD415" i="1"/>
  <c r="AL439" i="1"/>
  <c r="AD439" i="1"/>
  <c r="AM463" i="1"/>
  <c r="AE463" i="1"/>
  <c r="AO487" i="1"/>
  <c r="AG487" i="1"/>
  <c r="AM511" i="1"/>
  <c r="AE511" i="1"/>
  <c r="AM543" i="1"/>
  <c r="AE543" i="1"/>
  <c r="AM575" i="1"/>
  <c r="AE575" i="1"/>
  <c r="AO137" i="1"/>
  <c r="AG137" i="1"/>
  <c r="AM296" i="1"/>
  <c r="AE296" i="1"/>
  <c r="AM405" i="1"/>
  <c r="AE405" i="1"/>
  <c r="AM533" i="1"/>
  <c r="AE533" i="1"/>
  <c r="AL217" i="1"/>
  <c r="AD217" i="1"/>
  <c r="AL536" i="1"/>
  <c r="AD536" i="1"/>
  <c r="AM8" i="1"/>
  <c r="AE8" i="1"/>
  <c r="AM24" i="1"/>
  <c r="AE24" i="1"/>
  <c r="AM40" i="1"/>
  <c r="AE40" i="1"/>
  <c r="AN56" i="1"/>
  <c r="AF56" i="1"/>
  <c r="AO72" i="1"/>
  <c r="AG72" i="1"/>
  <c r="AO88" i="1"/>
  <c r="AG88" i="1"/>
  <c r="AL112" i="1"/>
  <c r="AD112" i="1"/>
  <c r="AO128" i="1"/>
  <c r="AG128" i="1"/>
  <c r="AN152" i="1"/>
  <c r="AF152" i="1"/>
  <c r="AL168" i="1"/>
  <c r="AD168" i="1"/>
  <c r="AL184" i="1"/>
  <c r="AD184" i="1"/>
  <c r="AO200" i="1"/>
  <c r="AG200" i="1"/>
  <c r="AN216" i="1"/>
  <c r="AF216" i="1"/>
  <c r="AL232" i="1"/>
  <c r="AD232" i="1"/>
  <c r="AL248" i="1"/>
  <c r="AD248" i="1"/>
  <c r="AO264" i="1"/>
  <c r="AG264" i="1"/>
  <c r="AL280" i="1"/>
  <c r="AD280" i="1"/>
  <c r="AO304" i="1"/>
  <c r="AG304" i="1"/>
  <c r="AM320" i="1"/>
  <c r="AE320" i="1"/>
  <c r="AM336" i="1"/>
  <c r="AE336" i="1"/>
  <c r="AL360" i="1"/>
  <c r="AD360" i="1"/>
  <c r="AM376" i="1"/>
  <c r="AE376" i="1"/>
  <c r="AN400" i="1"/>
  <c r="AF400" i="1"/>
  <c r="AM416" i="1"/>
  <c r="AE416" i="1"/>
  <c r="AN440" i="1"/>
  <c r="AF440" i="1"/>
  <c r="AM456" i="1"/>
  <c r="AE456" i="1"/>
  <c r="AL480" i="1"/>
  <c r="AD480" i="1"/>
  <c r="AM496" i="1"/>
  <c r="AE496" i="1"/>
  <c r="AM528" i="1"/>
  <c r="AE528" i="1"/>
  <c r="AM560" i="1"/>
  <c r="AE560" i="1"/>
  <c r="AN314" i="1"/>
  <c r="AF314" i="1"/>
  <c r="AM453" i="1"/>
  <c r="AE453" i="1"/>
  <c r="AN562" i="1"/>
  <c r="AF562" i="1"/>
  <c r="AL326" i="1"/>
  <c r="AD326" i="1"/>
  <c r="AL547" i="1"/>
  <c r="AD547" i="1"/>
  <c r="AM25" i="1"/>
  <c r="AE25" i="1"/>
  <c r="AM41" i="1"/>
  <c r="AE41" i="1"/>
  <c r="AN65" i="1"/>
  <c r="AF65" i="1"/>
  <c r="AM89" i="1"/>
  <c r="AE89" i="1"/>
  <c r="AN113" i="1"/>
  <c r="AF113" i="1"/>
  <c r="AO145" i="1"/>
  <c r="AG145" i="1"/>
  <c r="AO169" i="1"/>
  <c r="AG169" i="1"/>
  <c r="AN193" i="1"/>
  <c r="AF193" i="1"/>
  <c r="AN217" i="1"/>
  <c r="AF217" i="1"/>
  <c r="AO241" i="1"/>
  <c r="AG241" i="1"/>
  <c r="AO265" i="1"/>
  <c r="AG265" i="1"/>
  <c r="AN281" i="1"/>
  <c r="AF281" i="1"/>
  <c r="AN305" i="1"/>
  <c r="AF305" i="1"/>
  <c r="AN329" i="1"/>
  <c r="AF329" i="1"/>
  <c r="AM353" i="1"/>
  <c r="AE353" i="1"/>
  <c r="AM377" i="1"/>
  <c r="AE377" i="1"/>
  <c r="AO409" i="1"/>
  <c r="AG409" i="1"/>
  <c r="AM433" i="1"/>
  <c r="AE433" i="1"/>
  <c r="AN465" i="1"/>
  <c r="AF465" i="1"/>
  <c r="AM489" i="1"/>
  <c r="AE489" i="1"/>
  <c r="AN521" i="1"/>
  <c r="AF521" i="1"/>
  <c r="AO545" i="1"/>
  <c r="AG545" i="1"/>
  <c r="AM561" i="1"/>
  <c r="AE561" i="1"/>
  <c r="AO266" i="1"/>
  <c r="AG266" i="1"/>
  <c r="AO444" i="1"/>
  <c r="AG444" i="1"/>
  <c r="AL570" i="1"/>
  <c r="AD570" i="1"/>
  <c r="AN18" i="1"/>
  <c r="AF18" i="1"/>
  <c r="AL42" i="1"/>
  <c r="AD42" i="1"/>
  <c r="AL58" i="1"/>
  <c r="AD58" i="1"/>
  <c r="AL74" i="1"/>
  <c r="AD74" i="1"/>
  <c r="AL90" i="1"/>
  <c r="AD90" i="1"/>
  <c r="AL106" i="1"/>
  <c r="AD106" i="1"/>
  <c r="AL122" i="1"/>
  <c r="AD122" i="1"/>
  <c r="AO138" i="1"/>
  <c r="AG138" i="1"/>
  <c r="AN154" i="1"/>
  <c r="AF154" i="1"/>
  <c r="AO178" i="1"/>
  <c r="AG178" i="1"/>
  <c r="AL202" i="1"/>
  <c r="AD202" i="1"/>
  <c r="AL226" i="1"/>
  <c r="AD226" i="1"/>
  <c r="AM242" i="1"/>
  <c r="AE242" i="1"/>
  <c r="AL266" i="1"/>
  <c r="AD266" i="1"/>
  <c r="AN282" i="1"/>
  <c r="AF282" i="1"/>
  <c r="AL306" i="1"/>
  <c r="AD306" i="1"/>
  <c r="AO322" i="1"/>
  <c r="AG322" i="1"/>
  <c r="AO346" i="1"/>
  <c r="AG346" i="1"/>
  <c r="AO362" i="1"/>
  <c r="AG362" i="1"/>
  <c r="AM378" i="1"/>
  <c r="AE378" i="1"/>
  <c r="AO394" i="1"/>
  <c r="AG394" i="1"/>
  <c r="AL418" i="1"/>
  <c r="AD418" i="1"/>
  <c r="AO434" i="1"/>
  <c r="AG434" i="1"/>
  <c r="AM458" i="1"/>
  <c r="AE458" i="1"/>
  <c r="AO474" i="1"/>
  <c r="AG474" i="1"/>
  <c r="AN498" i="1"/>
  <c r="AF498" i="1"/>
  <c r="AM107" i="1"/>
  <c r="AE107" i="1"/>
  <c r="AN123" i="1"/>
  <c r="AF123" i="1"/>
  <c r="AO139" i="1"/>
  <c r="AG139" i="1"/>
  <c r="AO155" i="1"/>
  <c r="AG155" i="1"/>
  <c r="AM171" i="1"/>
  <c r="AE171" i="1"/>
  <c r="AN187" i="1"/>
  <c r="AF187" i="1"/>
  <c r="AN203" i="1"/>
  <c r="AF203" i="1"/>
  <c r="AM219" i="1"/>
  <c r="AE219" i="1"/>
  <c r="AN243" i="1"/>
  <c r="AF243" i="1"/>
  <c r="AO267" i="1"/>
  <c r="AG267" i="1"/>
  <c r="AM283" i="1"/>
  <c r="AE283" i="1"/>
  <c r="AL307" i="1"/>
  <c r="AD307" i="1"/>
  <c r="AM323" i="1"/>
  <c r="AE323" i="1"/>
  <c r="AO339" i="1"/>
  <c r="AG339" i="1"/>
  <c r="AN355" i="1"/>
  <c r="AF355" i="1"/>
  <c r="AN379" i="1"/>
  <c r="AF379" i="1"/>
  <c r="AO395" i="1"/>
  <c r="AG395" i="1"/>
  <c r="AM419" i="1"/>
  <c r="AE419" i="1"/>
  <c r="AO435" i="1"/>
  <c r="AG435" i="1"/>
  <c r="AL459" i="1"/>
  <c r="AD459" i="1"/>
  <c r="AM475" i="1"/>
  <c r="AE475" i="1"/>
  <c r="AO499" i="1"/>
  <c r="AG499" i="1"/>
  <c r="AO531" i="1"/>
  <c r="AG531" i="1"/>
  <c r="AO563" i="1"/>
  <c r="AG563" i="1"/>
  <c r="AN19" i="1"/>
  <c r="AF19" i="1"/>
  <c r="AM35" i="1"/>
  <c r="AE35" i="1"/>
  <c r="AO51" i="1"/>
  <c r="AG51" i="1"/>
  <c r="AN75" i="1"/>
  <c r="AF75" i="1"/>
  <c r="AN91" i="1"/>
  <c r="AF91" i="1"/>
  <c r="AM558" i="1"/>
  <c r="AE558" i="1"/>
  <c r="AM68" i="1"/>
  <c r="AE68" i="1"/>
  <c r="AN228" i="1"/>
  <c r="AF228" i="1"/>
  <c r="AM332" i="1"/>
  <c r="AE332" i="1"/>
  <c r="AN516" i="1"/>
  <c r="AF516" i="1"/>
  <c r="AN559" i="1"/>
  <c r="AF559" i="1"/>
  <c r="AN21" i="1"/>
  <c r="AF21" i="1"/>
  <c r="AO197" i="1"/>
  <c r="AG197" i="1"/>
  <c r="AN309" i="1"/>
  <c r="AF309" i="1"/>
  <c r="AO573" i="1"/>
  <c r="AG573" i="1"/>
  <c r="AL62" i="1"/>
  <c r="AD62" i="1"/>
  <c r="AM158" i="1"/>
  <c r="AE158" i="1"/>
  <c r="AM270" i="1"/>
  <c r="AE270" i="1"/>
  <c r="AN366" i="1"/>
  <c r="AF366" i="1"/>
  <c r="AN470" i="1"/>
  <c r="AF470" i="1"/>
  <c r="AN575" i="1"/>
  <c r="AF575" i="1"/>
  <c r="AN47" i="1"/>
  <c r="AF47" i="1"/>
  <c r="AO159" i="1"/>
  <c r="AG159" i="1"/>
  <c r="AO239" i="1"/>
  <c r="AG239" i="1"/>
  <c r="AN327" i="1"/>
  <c r="AF327" i="1"/>
  <c r="AO455" i="1"/>
  <c r="AG455" i="1"/>
  <c r="AN16" i="1"/>
  <c r="AF16" i="1"/>
  <c r="AN64" i="1"/>
  <c r="AF64" i="1"/>
  <c r="AN240" i="1"/>
  <c r="AF240" i="1"/>
  <c r="AO312" i="1"/>
  <c r="AG312" i="1"/>
  <c r="AM408" i="1"/>
  <c r="AE408" i="1"/>
  <c r="AN520" i="1"/>
  <c r="AF520" i="1"/>
  <c r="AN519" i="1"/>
  <c r="AF519" i="1"/>
  <c r="AN129" i="1"/>
  <c r="AF129" i="1"/>
  <c r="AO257" i="1"/>
  <c r="AG257" i="1"/>
  <c r="AN425" i="1"/>
  <c r="AF425" i="1"/>
  <c r="AN577" i="1"/>
  <c r="AF577" i="1"/>
  <c r="AL517" i="1"/>
  <c r="AD517" i="1"/>
  <c r="AL371" i="1"/>
  <c r="AD371" i="1"/>
  <c r="AO513" i="1"/>
  <c r="AG513" i="1"/>
  <c r="AL313" i="1"/>
  <c r="AD313" i="1"/>
  <c r="AL92" i="1"/>
  <c r="AD92" i="1"/>
  <c r="AL204" i="1"/>
  <c r="AD204" i="1"/>
  <c r="AO300" i="1"/>
  <c r="AG300" i="1"/>
  <c r="AO372" i="1"/>
  <c r="AG372" i="1"/>
  <c r="AO460" i="1"/>
  <c r="AG460" i="1"/>
  <c r="AN323" i="1"/>
  <c r="AF323" i="1"/>
  <c r="AL166" i="1"/>
  <c r="AD166" i="1"/>
  <c r="AN29" i="1"/>
  <c r="AF29" i="1"/>
  <c r="AO157" i="1"/>
  <c r="AG157" i="1"/>
  <c r="AM261" i="1"/>
  <c r="AE261" i="1"/>
  <c r="AM365" i="1"/>
  <c r="AE365" i="1"/>
  <c r="AN461" i="1"/>
  <c r="AF461" i="1"/>
  <c r="AM546" i="1"/>
  <c r="AE546" i="1"/>
  <c r="AN30" i="1"/>
  <c r="AF30" i="1"/>
  <c r="AM142" i="1"/>
  <c r="AE142" i="1"/>
  <c r="AM230" i="1"/>
  <c r="AE230" i="1"/>
  <c r="AO326" i="1"/>
  <c r="AG326" i="1"/>
  <c r="AO566" i="1"/>
  <c r="AG566" i="1"/>
  <c r="AL193" i="1"/>
  <c r="AD193" i="1"/>
  <c r="AO15" i="1"/>
  <c r="AG15" i="1"/>
  <c r="AO103" i="1"/>
  <c r="AG103" i="1"/>
  <c r="AO368" i="1"/>
  <c r="AG368" i="1"/>
  <c r="AL498" i="1"/>
  <c r="AD498" i="1"/>
  <c r="AN60" i="1"/>
  <c r="AF60" i="1"/>
  <c r="AO124" i="1"/>
  <c r="AG124" i="1"/>
  <c r="AO188" i="1"/>
  <c r="AG188" i="1"/>
  <c r="AO268" i="1"/>
  <c r="AG268" i="1"/>
  <c r="AN340" i="1"/>
  <c r="AF340" i="1"/>
  <c r="AM396" i="1"/>
  <c r="AE396" i="1"/>
  <c r="AM460" i="1"/>
  <c r="AE460" i="1"/>
  <c r="AM500" i="1"/>
  <c r="AE500" i="1"/>
  <c r="AL572" i="1"/>
  <c r="AD572" i="1"/>
  <c r="AM439" i="1"/>
  <c r="AE439" i="1"/>
  <c r="AN5" i="1"/>
  <c r="AF5" i="1"/>
  <c r="AO380" i="1"/>
  <c r="AG380" i="1"/>
  <c r="AM530" i="1"/>
  <c r="AE530" i="1"/>
  <c r="AL185" i="1"/>
  <c r="AD185" i="1"/>
  <c r="AL509" i="1"/>
  <c r="AD509" i="1"/>
  <c r="AL44" i="1"/>
  <c r="AD44" i="1"/>
  <c r="AM76" i="1"/>
  <c r="AE76" i="1"/>
  <c r="AO108" i="1"/>
  <c r="AG108" i="1"/>
  <c r="AN140" i="1"/>
  <c r="AF140" i="1"/>
  <c r="AN156" i="1"/>
  <c r="AF156" i="1"/>
  <c r="AO172" i="1"/>
  <c r="AG172" i="1"/>
  <c r="AN188" i="1"/>
  <c r="AF188" i="1"/>
  <c r="AN204" i="1"/>
  <c r="AF204" i="1"/>
  <c r="AN220" i="1"/>
  <c r="AF220" i="1"/>
  <c r="AO236" i="1"/>
  <c r="AG236" i="1"/>
  <c r="AN252" i="1"/>
  <c r="AF252" i="1"/>
  <c r="AM268" i="1"/>
  <c r="AE268" i="1"/>
  <c r="AM284" i="1"/>
  <c r="AE284" i="1"/>
  <c r="AL308" i="1"/>
  <c r="AD308" i="1"/>
  <c r="AN324" i="1"/>
  <c r="AF324" i="1"/>
  <c r="AM340" i="1"/>
  <c r="AE340" i="1"/>
  <c r="AM356" i="1"/>
  <c r="AE356" i="1"/>
  <c r="AL380" i="1"/>
  <c r="AD380" i="1"/>
  <c r="AL404" i="1"/>
  <c r="AD404" i="1"/>
  <c r="AN420" i="1"/>
  <c r="AF420" i="1"/>
  <c r="AL444" i="1"/>
  <c r="AD444" i="1"/>
  <c r="AL468" i="1"/>
  <c r="AD468" i="1"/>
  <c r="AN484" i="1"/>
  <c r="AF484" i="1"/>
  <c r="AL508" i="1"/>
  <c r="AD508" i="1"/>
  <c r="AL532" i="1"/>
  <c r="AD532" i="1"/>
  <c r="AM548" i="1"/>
  <c r="AE548" i="1"/>
  <c r="AN572" i="1"/>
  <c r="AF572" i="1"/>
  <c r="AO193" i="1"/>
  <c r="AG193" i="1"/>
  <c r="AM355" i="1"/>
  <c r="AE355" i="1"/>
  <c r="AN448" i="1"/>
  <c r="AF448" i="1"/>
  <c r="AN530" i="1"/>
  <c r="AF530" i="1"/>
  <c r="AL38" i="1"/>
  <c r="AD38" i="1"/>
  <c r="AL209" i="1"/>
  <c r="AD209" i="1"/>
  <c r="AL381" i="1"/>
  <c r="AD381" i="1"/>
  <c r="AL521" i="1"/>
  <c r="AD521" i="1"/>
  <c r="AM5" i="1"/>
  <c r="AE5" i="1"/>
  <c r="AM29" i="1"/>
  <c r="AE29" i="1"/>
  <c r="AN53" i="1"/>
  <c r="AF53" i="1"/>
  <c r="AO77" i="1"/>
  <c r="AG77" i="1"/>
  <c r="AM101" i="1"/>
  <c r="AE101" i="1"/>
  <c r="AM117" i="1"/>
  <c r="AE117" i="1"/>
  <c r="AN141" i="1"/>
  <c r="AF141" i="1"/>
  <c r="AM165" i="1"/>
  <c r="AE165" i="1"/>
  <c r="AM181" i="1"/>
  <c r="AE181" i="1"/>
  <c r="AN205" i="1"/>
  <c r="AF205" i="1"/>
  <c r="AM229" i="1"/>
  <c r="AE229" i="1"/>
  <c r="AM245" i="1"/>
  <c r="AE245" i="1"/>
  <c r="AN269" i="1"/>
  <c r="AF269" i="1"/>
  <c r="AN293" i="1"/>
  <c r="AF293" i="1"/>
  <c r="AO317" i="1"/>
  <c r="AG317" i="1"/>
  <c r="AM341" i="1"/>
  <c r="AE341" i="1"/>
  <c r="AO373" i="1"/>
  <c r="AG373" i="1"/>
  <c r="AO397" i="1"/>
  <c r="AG397" i="1"/>
  <c r="AO421" i="1"/>
  <c r="AG421" i="1"/>
  <c r="AM445" i="1"/>
  <c r="AE445" i="1"/>
  <c r="AN493" i="1"/>
  <c r="AF493" i="1"/>
  <c r="AO525" i="1"/>
  <c r="AG525" i="1"/>
  <c r="AO557" i="1"/>
  <c r="AG557" i="1"/>
  <c r="AN52" i="1"/>
  <c r="AF52" i="1"/>
  <c r="AO383" i="1"/>
  <c r="AG383" i="1"/>
  <c r="AM478" i="1"/>
  <c r="AE478" i="1"/>
  <c r="AO559" i="1"/>
  <c r="AG559" i="1"/>
  <c r="AL190" i="1"/>
  <c r="AD190" i="1"/>
  <c r="AL405" i="1"/>
  <c r="AD405" i="1"/>
  <c r="AL544" i="1"/>
  <c r="AD544" i="1"/>
  <c r="AN14" i="1"/>
  <c r="AF14" i="1"/>
  <c r="AO38" i="1"/>
  <c r="AG38" i="1"/>
  <c r="AN62" i="1"/>
  <c r="AF62" i="1"/>
  <c r="AO78" i="1"/>
  <c r="AG78" i="1"/>
  <c r="AO102" i="1"/>
  <c r="AG102" i="1"/>
  <c r="AM126" i="1"/>
  <c r="AE126" i="1"/>
  <c r="AN150" i="1"/>
  <c r="AF150" i="1"/>
  <c r="AO166" i="1"/>
  <c r="AG166" i="1"/>
  <c r="AM190" i="1"/>
  <c r="AE190" i="1"/>
  <c r="AN214" i="1"/>
  <c r="AF214" i="1"/>
  <c r="AO230" i="1"/>
  <c r="AG230" i="1"/>
  <c r="AO254" i="1"/>
  <c r="AG254" i="1"/>
  <c r="AO278" i="1"/>
  <c r="AG278" i="1"/>
  <c r="AM310" i="1"/>
  <c r="AE310" i="1"/>
  <c r="AM334" i="1"/>
  <c r="AE334" i="1"/>
  <c r="AM358" i="1"/>
  <c r="AE358" i="1"/>
  <c r="AN382" i="1"/>
  <c r="AF382" i="1"/>
  <c r="AN406" i="1"/>
  <c r="AF406" i="1"/>
  <c r="AO438" i="1"/>
  <c r="AG438" i="1"/>
  <c r="AM486" i="1"/>
  <c r="AE486" i="1"/>
  <c r="AN510" i="1"/>
  <c r="AF510" i="1"/>
  <c r="AO542" i="1"/>
  <c r="AG542" i="1"/>
  <c r="AO574" i="1"/>
  <c r="AG574" i="1"/>
  <c r="AM137" i="1"/>
  <c r="AE137" i="1"/>
  <c r="AM343" i="1"/>
  <c r="AE343" i="1"/>
  <c r="AO431" i="1"/>
  <c r="AG431" i="1"/>
  <c r="AN546" i="1"/>
  <c r="AF546" i="1"/>
  <c r="AL86" i="1"/>
  <c r="AD86" i="1"/>
  <c r="AL449" i="1"/>
  <c r="AD449" i="1"/>
  <c r="AN7" i="1"/>
  <c r="AF7" i="1"/>
  <c r="AM23" i="1"/>
  <c r="AE23" i="1"/>
  <c r="AM39" i="1"/>
  <c r="AE39" i="1"/>
  <c r="AM55" i="1"/>
  <c r="AE55" i="1"/>
  <c r="AL71" i="1"/>
  <c r="AD71" i="1"/>
  <c r="AO87" i="1"/>
  <c r="AG87" i="1"/>
  <c r="AN103" i="1"/>
  <c r="AF103" i="1"/>
  <c r="AL119" i="1"/>
  <c r="AD119" i="1"/>
  <c r="AN135" i="1"/>
  <c r="AF135" i="1"/>
  <c r="AO151" i="1"/>
  <c r="AG151" i="1"/>
  <c r="AN167" i="1"/>
  <c r="AF167" i="1"/>
  <c r="AL183" i="1"/>
  <c r="AD183" i="1"/>
  <c r="AN199" i="1"/>
  <c r="AF199" i="1"/>
  <c r="AO215" i="1"/>
  <c r="AG215" i="1"/>
  <c r="AN231" i="1"/>
  <c r="AF231" i="1"/>
  <c r="AO247" i="1"/>
  <c r="AG247" i="1"/>
  <c r="AM263" i="1"/>
  <c r="AE263" i="1"/>
  <c r="AL287" i="1"/>
  <c r="AD287" i="1"/>
  <c r="AL303" i="1"/>
  <c r="AD303" i="1"/>
  <c r="AO319" i="1"/>
  <c r="AG319" i="1"/>
  <c r="AM335" i="1"/>
  <c r="AE335" i="1"/>
  <c r="AM359" i="1"/>
  <c r="AE359" i="1"/>
  <c r="AL375" i="1"/>
  <c r="AD375" i="1"/>
  <c r="AL399" i="1"/>
  <c r="AD399" i="1"/>
  <c r="AL423" i="1"/>
  <c r="AD423" i="1"/>
  <c r="AN447" i="1"/>
  <c r="AF447" i="1"/>
  <c r="AO471" i="1"/>
  <c r="AG471" i="1"/>
  <c r="AN495" i="1"/>
  <c r="AF495" i="1"/>
  <c r="AL511" i="1"/>
  <c r="AD511" i="1"/>
  <c r="AL543" i="1"/>
  <c r="AD543" i="1"/>
  <c r="AL575" i="1"/>
  <c r="AD575" i="1"/>
  <c r="AN312" i="1"/>
  <c r="AF312" i="1"/>
  <c r="AO433" i="1"/>
  <c r="AG433" i="1"/>
  <c r="AN547" i="1"/>
  <c r="AF547" i="1"/>
  <c r="AL409" i="1"/>
  <c r="AD409" i="1"/>
  <c r="AN8" i="1"/>
  <c r="AF8" i="1"/>
  <c r="AN24" i="1"/>
  <c r="AF24" i="1"/>
  <c r="AO40" i="1"/>
  <c r="AG40" i="1"/>
  <c r="AM56" i="1"/>
  <c r="AE56" i="1"/>
  <c r="AN72" i="1"/>
  <c r="AF72" i="1"/>
  <c r="AN88" i="1"/>
  <c r="AF88" i="1"/>
  <c r="AN112" i="1"/>
  <c r="AF112" i="1"/>
  <c r="AL136" i="1"/>
  <c r="AD136" i="1"/>
  <c r="AL152" i="1"/>
  <c r="AD152" i="1"/>
  <c r="AO168" i="1"/>
  <c r="AG168" i="1"/>
  <c r="AO184" i="1"/>
  <c r="AG184" i="1"/>
  <c r="AN200" i="1"/>
  <c r="AF200" i="1"/>
  <c r="AL216" i="1"/>
  <c r="AD216" i="1"/>
  <c r="AO232" i="1"/>
  <c r="AG232" i="1"/>
  <c r="AO248" i="1"/>
  <c r="AG248" i="1"/>
  <c r="AN264" i="1"/>
  <c r="AF264" i="1"/>
  <c r="AM280" i="1"/>
  <c r="AE280" i="1"/>
  <c r="AM304" i="1"/>
  <c r="AE304" i="1"/>
  <c r="AO320" i="1"/>
  <c r="AG320" i="1"/>
  <c r="AL344" i="1"/>
  <c r="AD344" i="1"/>
  <c r="AO360" i="1"/>
  <c r="AG360" i="1"/>
  <c r="AL384" i="1"/>
  <c r="AD384" i="1"/>
  <c r="AL400" i="1"/>
  <c r="AD400" i="1"/>
  <c r="AL424" i="1"/>
  <c r="AD424" i="1"/>
  <c r="AL440" i="1"/>
  <c r="AD440" i="1"/>
  <c r="AO464" i="1"/>
  <c r="AG464" i="1"/>
  <c r="AO480" i="1"/>
  <c r="AG480" i="1"/>
  <c r="AN504" i="1"/>
  <c r="AF504" i="1"/>
  <c r="AN536" i="1"/>
  <c r="AF536" i="1"/>
  <c r="AN568" i="1"/>
  <c r="AF568" i="1"/>
  <c r="AO18" i="1"/>
  <c r="AG18" i="1"/>
  <c r="AO330" i="1"/>
  <c r="AG330" i="1"/>
  <c r="AO462" i="1"/>
  <c r="AG462" i="1"/>
  <c r="AM570" i="1"/>
  <c r="AE570" i="1"/>
  <c r="AL369" i="1"/>
  <c r="AD369" i="1"/>
  <c r="AL569" i="1"/>
  <c r="AD569" i="1"/>
  <c r="AO25" i="1"/>
  <c r="AG25" i="1"/>
  <c r="AM49" i="1"/>
  <c r="AE49" i="1"/>
  <c r="AO73" i="1"/>
  <c r="AG73" i="1"/>
  <c r="AN89" i="1"/>
  <c r="AF89" i="1"/>
  <c r="AO121" i="1"/>
  <c r="AG121" i="1"/>
  <c r="AM145" i="1"/>
  <c r="AE145" i="1"/>
  <c r="AN169" i="1"/>
  <c r="AF169" i="1"/>
  <c r="AM201" i="1"/>
  <c r="AE201" i="1"/>
  <c r="AO225" i="1"/>
  <c r="AG225" i="1"/>
  <c r="AN241" i="1"/>
  <c r="AF241" i="1"/>
  <c r="AM265" i="1"/>
  <c r="AE265" i="1"/>
  <c r="AO289" i="1"/>
  <c r="AG289" i="1"/>
  <c r="AM313" i="1"/>
  <c r="AE313" i="1"/>
  <c r="AO337" i="1"/>
  <c r="AG337" i="1"/>
  <c r="AN353" i="1"/>
  <c r="AF353" i="1"/>
  <c r="AN385" i="1"/>
  <c r="AF385" i="1"/>
  <c r="AM409" i="1"/>
  <c r="AE409" i="1"/>
  <c r="AO441" i="1"/>
  <c r="AG441" i="1"/>
  <c r="AM465" i="1"/>
  <c r="AE465" i="1"/>
  <c r="AN497" i="1"/>
  <c r="AF497" i="1"/>
  <c r="AM521" i="1"/>
  <c r="AE521" i="1"/>
  <c r="AN545" i="1"/>
  <c r="AF545" i="1"/>
  <c r="AO569" i="1"/>
  <c r="AG569" i="1"/>
  <c r="AO283" i="1"/>
  <c r="AG283" i="1"/>
  <c r="AN483" i="1"/>
  <c r="AF483" i="1"/>
  <c r="AL137" i="1"/>
  <c r="AD137" i="1"/>
  <c r="AL581" i="1"/>
  <c r="AD581" i="1"/>
  <c r="AL26" i="1"/>
  <c r="AD26" i="1"/>
  <c r="AM42" i="1"/>
  <c r="AE42" i="1"/>
  <c r="AO58" i="1"/>
  <c r="AG58" i="1"/>
  <c r="AO74" i="1"/>
  <c r="AG74" i="1"/>
  <c r="AN90" i="1"/>
  <c r="AF90" i="1"/>
  <c r="AO106" i="1"/>
  <c r="AG106" i="1"/>
  <c r="AN122" i="1"/>
  <c r="AF122" i="1"/>
  <c r="AN138" i="1"/>
  <c r="AF138" i="1"/>
  <c r="AL162" i="1"/>
  <c r="AD162" i="1"/>
  <c r="AM178" i="1"/>
  <c r="AE178" i="1"/>
  <c r="AN202" i="1"/>
  <c r="AF202" i="1"/>
  <c r="AO226" i="1"/>
  <c r="AG226" i="1"/>
  <c r="AM250" i="1"/>
  <c r="AE250" i="1"/>
  <c r="AN266" i="1"/>
  <c r="AF266" i="1"/>
  <c r="AL290" i="1"/>
  <c r="AD290" i="1"/>
  <c r="AO306" i="1"/>
  <c r="AG306" i="1"/>
  <c r="AM322" i="1"/>
  <c r="AE322" i="1"/>
  <c r="AL346" i="1"/>
  <c r="AD346" i="1"/>
  <c r="AM362" i="1"/>
  <c r="AE362" i="1"/>
  <c r="AO378" i="1"/>
  <c r="AG378" i="1"/>
  <c r="AL402" i="1"/>
  <c r="AD402" i="1"/>
  <c r="AM418" i="1"/>
  <c r="AE418" i="1"/>
  <c r="AL442" i="1"/>
  <c r="AD442" i="1"/>
  <c r="AL458" i="1"/>
  <c r="AD458" i="1"/>
  <c r="AN482" i="1"/>
  <c r="AF482" i="1"/>
  <c r="AO498" i="1"/>
  <c r="AG498" i="1"/>
  <c r="AO107" i="1"/>
  <c r="AG107" i="1"/>
  <c r="AO123" i="1"/>
  <c r="AG123" i="1"/>
  <c r="AN139" i="1"/>
  <c r="AF139" i="1"/>
  <c r="AN155" i="1"/>
  <c r="AF155" i="1"/>
  <c r="AO171" i="1"/>
  <c r="AG171" i="1"/>
  <c r="AO187" i="1"/>
  <c r="AG187" i="1"/>
  <c r="AM203" i="1"/>
  <c r="AE203" i="1"/>
  <c r="AL227" i="1"/>
  <c r="AD227" i="1"/>
  <c r="AM243" i="1"/>
  <c r="AE243" i="1"/>
  <c r="AN267" i="1"/>
  <c r="AF267" i="1"/>
  <c r="AL291" i="1"/>
  <c r="AD291" i="1"/>
  <c r="AO307" i="1"/>
  <c r="AG307" i="1"/>
  <c r="AL323" i="1"/>
  <c r="AD323" i="1"/>
  <c r="AN339" i="1"/>
  <c r="AF339" i="1"/>
  <c r="AL363" i="1"/>
  <c r="AD363" i="1"/>
  <c r="AM379" i="1"/>
  <c r="AE379" i="1"/>
  <c r="AL403" i="1"/>
  <c r="AD403" i="1"/>
  <c r="AL419" i="1"/>
  <c r="AD419" i="1"/>
  <c r="AL443" i="1"/>
  <c r="AD443" i="1"/>
  <c r="AN459" i="1"/>
  <c r="AF459" i="1"/>
  <c r="AO475" i="1"/>
  <c r="AG475" i="1"/>
  <c r="AN507" i="1"/>
  <c r="AF507" i="1"/>
  <c r="AM531" i="1"/>
  <c r="AE531" i="1"/>
  <c r="AM563" i="1"/>
  <c r="AE563" i="1"/>
  <c r="AL11" i="1"/>
  <c r="AD11" i="1"/>
  <c r="AL27" i="1"/>
  <c r="AD27" i="1"/>
  <c r="AL43" i="1"/>
  <c r="AD43" i="1"/>
  <c r="AL59" i="1"/>
  <c r="AD59" i="1"/>
  <c r="AL75" i="1"/>
  <c r="AD75" i="1"/>
  <c r="AO91" i="1"/>
  <c r="AG91" i="1"/>
  <c r="AN419" i="1"/>
  <c r="AF419" i="1"/>
  <c r="AM12" i="1"/>
  <c r="AE12" i="1"/>
  <c r="AN132" i="1"/>
  <c r="AF132" i="1"/>
  <c r="AN164" i="1"/>
  <c r="AF164" i="1"/>
  <c r="AO244" i="1"/>
  <c r="AG244" i="1"/>
  <c r="AN316" i="1"/>
  <c r="AF316" i="1"/>
  <c r="AN388" i="1"/>
  <c r="AF388" i="1"/>
  <c r="AL564" i="1"/>
  <c r="AD564" i="1"/>
  <c r="AL125" i="1"/>
  <c r="AD125" i="1"/>
  <c r="AN45" i="1"/>
  <c r="AF45" i="1"/>
  <c r="AN173" i="1"/>
  <c r="AF173" i="1"/>
  <c r="AO333" i="1"/>
  <c r="AG333" i="1"/>
  <c r="AO485" i="1"/>
  <c r="AG485" i="1"/>
  <c r="AM195" i="1"/>
  <c r="AE195" i="1"/>
  <c r="AO30" i="1"/>
  <c r="AG30" i="1"/>
  <c r="AN118" i="1"/>
  <c r="AF118" i="1"/>
  <c r="AN294" i="1"/>
  <c r="AF294" i="1"/>
  <c r="AO502" i="1"/>
  <c r="AG502" i="1"/>
  <c r="AL545" i="1"/>
  <c r="AD545" i="1"/>
  <c r="AO95" i="1"/>
  <c r="AG95" i="1"/>
  <c r="AN191" i="1"/>
  <c r="AF191" i="1"/>
  <c r="AL295" i="1"/>
  <c r="AD295" i="1"/>
  <c r="AL383" i="1"/>
  <c r="AD383" i="1"/>
  <c r="AL527" i="1"/>
  <c r="AD527" i="1"/>
  <c r="AN490" i="1"/>
  <c r="AF490" i="1"/>
  <c r="AO48" i="1"/>
  <c r="AG48" i="1"/>
  <c r="AO160" i="1"/>
  <c r="AG160" i="1"/>
  <c r="AO224" i="1"/>
  <c r="AG224" i="1"/>
  <c r="AN272" i="1"/>
  <c r="AF272" i="1"/>
  <c r="AN392" i="1"/>
  <c r="AF392" i="1"/>
  <c r="AN552" i="1"/>
  <c r="AF552" i="1"/>
  <c r="AN387" i="1"/>
  <c r="AF387" i="1"/>
  <c r="AO17" i="1"/>
  <c r="AG17" i="1"/>
  <c r="AO105" i="1"/>
  <c r="AG105" i="1"/>
  <c r="AM321" i="1"/>
  <c r="AE321" i="1"/>
  <c r="AN513" i="1"/>
  <c r="AF513" i="1"/>
  <c r="AN10" i="1"/>
  <c r="AF10" i="1"/>
  <c r="AM347" i="1"/>
  <c r="AE347" i="1"/>
  <c r="AM354" i="1"/>
  <c r="AE354" i="1"/>
  <c r="AO20" i="1"/>
  <c r="AG20" i="1"/>
  <c r="AL108" i="1"/>
  <c r="AD108" i="1"/>
  <c r="AL188" i="1"/>
  <c r="AD188" i="1"/>
  <c r="AO284" i="1"/>
  <c r="AG284" i="1"/>
  <c r="AO356" i="1"/>
  <c r="AG356" i="1"/>
  <c r="AL484" i="1"/>
  <c r="AD484" i="1"/>
  <c r="AM430" i="1"/>
  <c r="AE430" i="1"/>
  <c r="AL499" i="1"/>
  <c r="AD499" i="1"/>
  <c r="AN117" i="1"/>
  <c r="AF117" i="1"/>
  <c r="AO221" i="1"/>
  <c r="AG221" i="1"/>
  <c r="AM309" i="1"/>
  <c r="AE309" i="1"/>
  <c r="AO493" i="1"/>
  <c r="AG493" i="1"/>
  <c r="AM459" i="1"/>
  <c r="AE459" i="1"/>
  <c r="AM54" i="1"/>
  <c r="AE54" i="1"/>
  <c r="AO118" i="1"/>
  <c r="AG118" i="1"/>
  <c r="AO182" i="1"/>
  <c r="AG182" i="1"/>
  <c r="AN302" i="1"/>
  <c r="AF302" i="1"/>
  <c r="AO406" i="1"/>
  <c r="AG406" i="1"/>
  <c r="AO534" i="1"/>
  <c r="AG534" i="1"/>
  <c r="AM498" i="1"/>
  <c r="AE498" i="1"/>
  <c r="AL577" i="1"/>
  <c r="AD577" i="1"/>
  <c r="AN63" i="1"/>
  <c r="AF63" i="1"/>
  <c r="AN219" i="1"/>
  <c r="AF219" i="1"/>
  <c r="AL165" i="1"/>
  <c r="AD165" i="1"/>
  <c r="AN36" i="1"/>
  <c r="AF36" i="1"/>
  <c r="AN172" i="1"/>
  <c r="AF172" i="1"/>
  <c r="AN236" i="1"/>
  <c r="AF236" i="1"/>
  <c r="AN284" i="1"/>
  <c r="AF284" i="1"/>
  <c r="AM372" i="1"/>
  <c r="AE372" i="1"/>
  <c r="AO420" i="1"/>
  <c r="AG420" i="1"/>
  <c r="AO484" i="1"/>
  <c r="AG484" i="1"/>
  <c r="AM524" i="1"/>
  <c r="AE524" i="1"/>
  <c r="AO161" i="1"/>
  <c r="AG161" i="1"/>
  <c r="AN523" i="1"/>
  <c r="AF523" i="1"/>
  <c r="AL17" i="1"/>
  <c r="AD17" i="1"/>
  <c r="AL510" i="1"/>
  <c r="AD510" i="1"/>
  <c r="AN9" i="1"/>
  <c r="AF9" i="1"/>
  <c r="AN250" i="1"/>
  <c r="AF250" i="1"/>
  <c r="AO456" i="1"/>
  <c r="AG456" i="1"/>
  <c r="AL14" i="1"/>
  <c r="AD14" i="1"/>
  <c r="AL357" i="1"/>
  <c r="AD357" i="1"/>
  <c r="AN20" i="1"/>
  <c r="AF20" i="1"/>
  <c r="AM60" i="1"/>
  <c r="AE60" i="1"/>
  <c r="AM92" i="1"/>
  <c r="AE92" i="1"/>
  <c r="AN124" i="1"/>
  <c r="AF124" i="1"/>
  <c r="AO9" i="1"/>
  <c r="AG9" i="1"/>
  <c r="AN271" i="1"/>
  <c r="AF271" i="1"/>
  <c r="AM391" i="1"/>
  <c r="AE391" i="1"/>
  <c r="AM466" i="1"/>
  <c r="AE466" i="1"/>
  <c r="AO536" i="1"/>
  <c r="AG536" i="1"/>
  <c r="AL37" i="1"/>
  <c r="AD37" i="1"/>
  <c r="AL206" i="1"/>
  <c r="AD206" i="1"/>
  <c r="AL377" i="1"/>
  <c r="AD377" i="1"/>
  <c r="AL520" i="1"/>
  <c r="AD520" i="1"/>
  <c r="AL12" i="1"/>
  <c r="AD12" i="1"/>
  <c r="AL28" i="1"/>
  <c r="AD28" i="1"/>
  <c r="AN44" i="1"/>
  <c r="AF44" i="1"/>
  <c r="AO60" i="1"/>
  <c r="AG60" i="1"/>
  <c r="AO76" i="1"/>
  <c r="AG76" i="1"/>
  <c r="AO92" i="1"/>
  <c r="AG92" i="1"/>
  <c r="AM108" i="1"/>
  <c r="AE108" i="1"/>
  <c r="AM124" i="1"/>
  <c r="AE124" i="1"/>
  <c r="AM140" i="1"/>
  <c r="AE140" i="1"/>
  <c r="AM156" i="1"/>
  <c r="AE156" i="1"/>
  <c r="AM172" i="1"/>
  <c r="AE172" i="1"/>
  <c r="AM188" i="1"/>
  <c r="AE188" i="1"/>
  <c r="AM204" i="1"/>
  <c r="AE204" i="1"/>
  <c r="AM220" i="1"/>
  <c r="AE220" i="1"/>
  <c r="AM236" i="1"/>
  <c r="AE236" i="1"/>
  <c r="AM252" i="1"/>
  <c r="AE252" i="1"/>
  <c r="AL276" i="1"/>
  <c r="AD276" i="1"/>
  <c r="AL292" i="1"/>
  <c r="AD292" i="1"/>
  <c r="AO308" i="1"/>
  <c r="AG308" i="1"/>
  <c r="AM324" i="1"/>
  <c r="AE324" i="1"/>
  <c r="AL348" i="1"/>
  <c r="AD348" i="1"/>
  <c r="AL364" i="1"/>
  <c r="AD364" i="1"/>
  <c r="AM380" i="1"/>
  <c r="AE380" i="1"/>
  <c r="AO404" i="1"/>
  <c r="AG404" i="1"/>
  <c r="AL428" i="1"/>
  <c r="AD428" i="1"/>
  <c r="AM444" i="1"/>
  <c r="AE444" i="1"/>
  <c r="AO468" i="1"/>
  <c r="AG468" i="1"/>
  <c r="AL492" i="1"/>
  <c r="AD492" i="1"/>
  <c r="AM508" i="1"/>
  <c r="AE508" i="1"/>
  <c r="AN532" i="1"/>
  <c r="AF532" i="1"/>
  <c r="AL556" i="1"/>
  <c r="AD556" i="1"/>
  <c r="AM572" i="1"/>
  <c r="AE572" i="1"/>
  <c r="AM226" i="1"/>
  <c r="AE226" i="1"/>
  <c r="AN371" i="1"/>
  <c r="AF371" i="1"/>
  <c r="AN458" i="1"/>
  <c r="AF458" i="1"/>
  <c r="AM538" i="1"/>
  <c r="AE538" i="1"/>
  <c r="AL61" i="1"/>
  <c r="AD61" i="1"/>
  <c r="AL230" i="1"/>
  <c r="AD230" i="1"/>
  <c r="AL401" i="1"/>
  <c r="AD401" i="1"/>
  <c r="AL531" i="1"/>
  <c r="AD531" i="1"/>
  <c r="AO13" i="1"/>
  <c r="AG13" i="1"/>
  <c r="AN37" i="1"/>
  <c r="AF37" i="1"/>
  <c r="AM53" i="1"/>
  <c r="AE53" i="1"/>
  <c r="AM77" i="1"/>
  <c r="AE77" i="1"/>
  <c r="AO101" i="1"/>
  <c r="AG101" i="1"/>
  <c r="AN125" i="1"/>
  <c r="AF125" i="1"/>
  <c r="AM141" i="1"/>
  <c r="AE141" i="1"/>
  <c r="AO165" i="1"/>
  <c r="AG165" i="1"/>
  <c r="AN189" i="1"/>
  <c r="AF189" i="1"/>
  <c r="AM205" i="1"/>
  <c r="AE205" i="1"/>
  <c r="AO229" i="1"/>
  <c r="AG229" i="1"/>
  <c r="AN253" i="1"/>
  <c r="AF253" i="1"/>
  <c r="AM269" i="1"/>
  <c r="AE269" i="1"/>
  <c r="AO301" i="1"/>
  <c r="AG301" i="1"/>
  <c r="AN325" i="1"/>
  <c r="AF325" i="1"/>
  <c r="AO349" i="1"/>
  <c r="AG349" i="1"/>
  <c r="AM373" i="1"/>
  <c r="AE373" i="1"/>
  <c r="AM397" i="1"/>
  <c r="AE397" i="1"/>
  <c r="AN421" i="1"/>
  <c r="AF421" i="1"/>
  <c r="AN445" i="1"/>
  <c r="AF445" i="1"/>
  <c r="AO477" i="1"/>
  <c r="AG477" i="1"/>
  <c r="AN525" i="1"/>
  <c r="AF525" i="1"/>
  <c r="AN557" i="1"/>
  <c r="AF557" i="1"/>
  <c r="AO96" i="1"/>
  <c r="AG96" i="1"/>
  <c r="AO392" i="1"/>
  <c r="AG392" i="1"/>
  <c r="AN487" i="1"/>
  <c r="AF487" i="1"/>
  <c r="AN567" i="1"/>
  <c r="AF567" i="1"/>
  <c r="AL233" i="1"/>
  <c r="AD233" i="1"/>
  <c r="AL425" i="1"/>
  <c r="AD425" i="1"/>
  <c r="AL554" i="1"/>
  <c r="AD554" i="1"/>
  <c r="AM22" i="1"/>
  <c r="AE22" i="1"/>
  <c r="AM38" i="1"/>
  <c r="AE38" i="1"/>
  <c r="AM62" i="1"/>
  <c r="AE62" i="1"/>
  <c r="AM110" i="1"/>
  <c r="AE110" i="1"/>
  <c r="AO126" i="1"/>
  <c r="AG126" i="1"/>
  <c r="AM150" i="1"/>
  <c r="AE150" i="1"/>
  <c r="AM174" i="1"/>
  <c r="AE174" i="1"/>
  <c r="AO190" i="1"/>
  <c r="AG190" i="1"/>
  <c r="AM214" i="1"/>
  <c r="AE214" i="1"/>
  <c r="AM238" i="1"/>
  <c r="AE238" i="1"/>
  <c r="AM262" i="1"/>
  <c r="AE262" i="1"/>
  <c r="AN286" i="1"/>
  <c r="AF286" i="1"/>
  <c r="AN310" i="1"/>
  <c r="AF310" i="1"/>
  <c r="AO334" i="1"/>
  <c r="AG334" i="1"/>
  <c r="AN358" i="1"/>
  <c r="AF358" i="1"/>
  <c r="AO390" i="1"/>
  <c r="AG390" i="1"/>
  <c r="AO414" i="1"/>
  <c r="AG414" i="1"/>
  <c r="AM438" i="1"/>
  <c r="AE438" i="1"/>
  <c r="AN486" i="1"/>
  <c r="AF486" i="1"/>
  <c r="AO518" i="1"/>
  <c r="AG518" i="1"/>
  <c r="AN542" i="1"/>
  <c r="AF542" i="1"/>
  <c r="AN574" i="1"/>
  <c r="AF574" i="1"/>
  <c r="AM169" i="1"/>
  <c r="AE169" i="1"/>
  <c r="AM360" i="1"/>
  <c r="AE360" i="1"/>
  <c r="AN441" i="1"/>
  <c r="AF441" i="1"/>
  <c r="AM554" i="1"/>
  <c r="AE554" i="1"/>
  <c r="AL257" i="1"/>
  <c r="AD257" i="1"/>
  <c r="AL491" i="1"/>
  <c r="AD491" i="1"/>
  <c r="AM7" i="1"/>
  <c r="AE7" i="1"/>
  <c r="AN23" i="1"/>
  <c r="AF23" i="1"/>
  <c r="AN39" i="1"/>
  <c r="AF39" i="1"/>
  <c r="AN55" i="1"/>
  <c r="AF55" i="1"/>
  <c r="AM71" i="1"/>
  <c r="AE71" i="1"/>
  <c r="AM87" i="1"/>
  <c r="AE87" i="1"/>
  <c r="AM103" i="1"/>
  <c r="AE103" i="1"/>
  <c r="AO119" i="1"/>
  <c r="AG119" i="1"/>
  <c r="AM135" i="1"/>
  <c r="AE135" i="1"/>
  <c r="AN151" i="1"/>
  <c r="AF151" i="1"/>
  <c r="AM167" i="1"/>
  <c r="AE167" i="1"/>
  <c r="AO183" i="1"/>
  <c r="AG183" i="1"/>
  <c r="AM199" i="1"/>
  <c r="AE199" i="1"/>
  <c r="AN215" i="1"/>
  <c r="AF215" i="1"/>
  <c r="AM231" i="1"/>
  <c r="AE231" i="1"/>
  <c r="AL255" i="1"/>
  <c r="AD255" i="1"/>
  <c r="AO271" i="1"/>
  <c r="AG271" i="1"/>
  <c r="AO287" i="1"/>
  <c r="AG287" i="1"/>
  <c r="AO303" i="1"/>
  <c r="AG303" i="1"/>
  <c r="AM319" i="1"/>
  <c r="AE319" i="1"/>
  <c r="AL343" i="1"/>
  <c r="AD343" i="1"/>
  <c r="AL359" i="1"/>
  <c r="AD359" i="1"/>
  <c r="AN375" i="1"/>
  <c r="AF375" i="1"/>
  <c r="AM399" i="1"/>
  <c r="AE399" i="1"/>
  <c r="AO423" i="1"/>
  <c r="AG423" i="1"/>
  <c r="AM447" i="1"/>
  <c r="AE447" i="1"/>
  <c r="AN471" i="1"/>
  <c r="AF471" i="1"/>
  <c r="AD495" i="1"/>
  <c r="AL495" i="1"/>
  <c r="AL519" i="1"/>
  <c r="AD519" i="1"/>
  <c r="AM551" i="1"/>
  <c r="AE551" i="1"/>
  <c r="AO329" i="1"/>
  <c r="AG329" i="1"/>
  <c r="AN442" i="1"/>
  <c r="AF442" i="1"/>
  <c r="AN554" i="1"/>
  <c r="AF554" i="1"/>
  <c r="AL89" i="1"/>
  <c r="AD89" i="1"/>
  <c r="AL430" i="1"/>
  <c r="AD430" i="1"/>
  <c r="AM16" i="1"/>
  <c r="AE16" i="1"/>
  <c r="AL32" i="1"/>
  <c r="AD32" i="1"/>
  <c r="AL48" i="1"/>
  <c r="AD48" i="1"/>
  <c r="AL64" i="1"/>
  <c r="AD64" i="1"/>
  <c r="AO80" i="1"/>
  <c r="AG80" i="1"/>
  <c r="AL96" i="1"/>
  <c r="AD96" i="1"/>
  <c r="AM112" i="1"/>
  <c r="AE112" i="1"/>
  <c r="AO136" i="1"/>
  <c r="AG136" i="1"/>
  <c r="AM152" i="1"/>
  <c r="AE152" i="1"/>
  <c r="AN168" i="1"/>
  <c r="AF168" i="1"/>
  <c r="AM184" i="1"/>
  <c r="AE184" i="1"/>
  <c r="AM200" i="1"/>
  <c r="AE200" i="1"/>
  <c r="AM216" i="1"/>
  <c r="AE216" i="1"/>
  <c r="AN232" i="1"/>
  <c r="AF232" i="1"/>
  <c r="AM248" i="1"/>
  <c r="AE248" i="1"/>
  <c r="AM264" i="1"/>
  <c r="AE264" i="1"/>
  <c r="AL288" i="1"/>
  <c r="AD288" i="1"/>
  <c r="AL304" i="1"/>
  <c r="AD304" i="1"/>
  <c r="AN328" i="1"/>
  <c r="AF328" i="1"/>
  <c r="AN344" i="1"/>
  <c r="AF344" i="1"/>
  <c r="AN360" i="1"/>
  <c r="AF360" i="1"/>
  <c r="AO384" i="1"/>
  <c r="AG384" i="1"/>
  <c r="AM400" i="1"/>
  <c r="AE400" i="1"/>
  <c r="AN424" i="1"/>
  <c r="AF424" i="1"/>
  <c r="AM440" i="1"/>
  <c r="AE440" i="1"/>
  <c r="AN464" i="1"/>
  <c r="AF464" i="1"/>
  <c r="AM480" i="1"/>
  <c r="AE480" i="1"/>
  <c r="AM504" i="1"/>
  <c r="AE504" i="1"/>
  <c r="AM536" i="1"/>
  <c r="AE536" i="1"/>
  <c r="AM568" i="1"/>
  <c r="AE568" i="1"/>
  <c r="AO75" i="1"/>
  <c r="AG75" i="1"/>
  <c r="AO347" i="1"/>
  <c r="AG347" i="1"/>
  <c r="AO481" i="1"/>
  <c r="AG481" i="1"/>
  <c r="AL49" i="1"/>
  <c r="AD49" i="1"/>
  <c r="AL433" i="1"/>
  <c r="AD433" i="1"/>
  <c r="AL579" i="1"/>
  <c r="AD579" i="1"/>
  <c r="AN25" i="1"/>
  <c r="AF25" i="1"/>
  <c r="AN49" i="1"/>
  <c r="AF49" i="1"/>
  <c r="AM73" i="1"/>
  <c r="AE73" i="1"/>
  <c r="AM97" i="1"/>
  <c r="AE97" i="1"/>
  <c r="AM121" i="1"/>
  <c r="AE121" i="1"/>
  <c r="AN145" i="1"/>
  <c r="AF145" i="1"/>
  <c r="AO177" i="1"/>
  <c r="AG177" i="1"/>
  <c r="AN201" i="1"/>
  <c r="AF201" i="1"/>
  <c r="AM225" i="1"/>
  <c r="AE225" i="1"/>
  <c r="AO249" i="1"/>
  <c r="AG249" i="1"/>
  <c r="AN265" i="1"/>
  <c r="AF265" i="1"/>
  <c r="AM289" i="1"/>
  <c r="AE289" i="1"/>
  <c r="AO313" i="1"/>
  <c r="AG313" i="1"/>
  <c r="AM337" i="1"/>
  <c r="AE337" i="1"/>
  <c r="AO361" i="1"/>
  <c r="AG361" i="1"/>
  <c r="AM385" i="1"/>
  <c r="AE385" i="1"/>
  <c r="AN417" i="1"/>
  <c r="AF417" i="1"/>
  <c r="AM441" i="1"/>
  <c r="AE441" i="1"/>
  <c r="AO473" i="1"/>
  <c r="AG473" i="1"/>
  <c r="AM497" i="1"/>
  <c r="AE497" i="1"/>
  <c r="AO529" i="1"/>
  <c r="AG529" i="1"/>
  <c r="AM545" i="1"/>
  <c r="AE545" i="1"/>
  <c r="AN569" i="1"/>
  <c r="AF569" i="1"/>
  <c r="AM349" i="1"/>
  <c r="AE349" i="1"/>
  <c r="AO501" i="1"/>
  <c r="AG501" i="1"/>
  <c r="AL414" i="1"/>
  <c r="AD414" i="1"/>
  <c r="AL10" i="1"/>
  <c r="AD10" i="1"/>
  <c r="AM26" i="1"/>
  <c r="AE26" i="1"/>
  <c r="AO42" i="1"/>
  <c r="AG42" i="1"/>
  <c r="AM58" i="1"/>
  <c r="AE58" i="1"/>
  <c r="AN74" i="1"/>
  <c r="AF74" i="1"/>
  <c r="AO90" i="1"/>
  <c r="AG90" i="1"/>
  <c r="AN106" i="1"/>
  <c r="AF106" i="1"/>
  <c r="AO122" i="1"/>
  <c r="AG122" i="1"/>
  <c r="AM138" i="1"/>
  <c r="AE138" i="1"/>
  <c r="AO162" i="1"/>
  <c r="AG162" i="1"/>
  <c r="AL186" i="1"/>
  <c r="AD186" i="1"/>
  <c r="AM202" i="1"/>
  <c r="AE202" i="1"/>
  <c r="AN226" i="1"/>
  <c r="AF226" i="1"/>
  <c r="AL250" i="1"/>
  <c r="AD250" i="1"/>
  <c r="AM266" i="1"/>
  <c r="AE266" i="1"/>
  <c r="AO290" i="1"/>
  <c r="AG290" i="1"/>
  <c r="AM306" i="1"/>
  <c r="AE306" i="1"/>
  <c r="AL330" i="1"/>
  <c r="AD330" i="1"/>
  <c r="AM346" i="1"/>
  <c r="AE346" i="1"/>
  <c r="AN362" i="1"/>
  <c r="AF362" i="1"/>
  <c r="AN386" i="1"/>
  <c r="AF386" i="1"/>
  <c r="AN402" i="1"/>
  <c r="AF402" i="1"/>
  <c r="AO418" i="1"/>
  <c r="AG418" i="1"/>
  <c r="AM442" i="1"/>
  <c r="AE442" i="1"/>
  <c r="AO458" i="1"/>
  <c r="AG458" i="1"/>
  <c r="AL482" i="1"/>
  <c r="AD482" i="1"/>
  <c r="AM506" i="1"/>
  <c r="AE506" i="1"/>
  <c r="AN107" i="1"/>
  <c r="AF107" i="1"/>
  <c r="AM123" i="1"/>
  <c r="AE123" i="1"/>
  <c r="AM139" i="1"/>
  <c r="AE139" i="1"/>
  <c r="AM155" i="1"/>
  <c r="AE155" i="1"/>
  <c r="AN171" i="1"/>
  <c r="AF171" i="1"/>
  <c r="AM187" i="1"/>
  <c r="AE187" i="1"/>
  <c r="AL211" i="1"/>
  <c r="AD211" i="1"/>
  <c r="AO227" i="1"/>
  <c r="AG227" i="1"/>
  <c r="AL251" i="1"/>
  <c r="AD251" i="1"/>
  <c r="AM267" i="1"/>
  <c r="AE267" i="1"/>
  <c r="AO291" i="1"/>
  <c r="AG291" i="1"/>
  <c r="AM307" i="1"/>
  <c r="AE307" i="1"/>
  <c r="AO323" i="1"/>
  <c r="AG323" i="1"/>
  <c r="AM339" i="1"/>
  <c r="AE339" i="1"/>
  <c r="AO363" i="1"/>
  <c r="AG363" i="1"/>
  <c r="AO379" i="1"/>
  <c r="AG379" i="1"/>
  <c r="AM403" i="1"/>
  <c r="AE403" i="1"/>
  <c r="AO419" i="1"/>
  <c r="AG419" i="1"/>
  <c r="AN443" i="1"/>
  <c r="AF443" i="1"/>
  <c r="AO459" i="1"/>
  <c r="AG459" i="1"/>
  <c r="AM483" i="1"/>
  <c r="AE483" i="1"/>
  <c r="AM507" i="1"/>
  <c r="AE507" i="1"/>
  <c r="AO539" i="1"/>
  <c r="AG539" i="1"/>
  <c r="AO571" i="1"/>
  <c r="AG571" i="1"/>
  <c r="AO11" i="1"/>
  <c r="AG11" i="1"/>
  <c r="AO27" i="1"/>
  <c r="AG27" i="1"/>
  <c r="AM43" i="1"/>
  <c r="AE43" i="1"/>
  <c r="AO59" i="1"/>
  <c r="AG59" i="1"/>
  <c r="AM75" i="1"/>
  <c r="AE75" i="1"/>
  <c r="AM91" i="1"/>
  <c r="AE91" i="1"/>
  <c r="AN357" i="1"/>
  <c r="AF357" i="1"/>
  <c r="AO427" i="1"/>
  <c r="AG427" i="1"/>
  <c r="AO437" i="1"/>
  <c r="AG437" i="1"/>
  <c r="AL485" i="1"/>
  <c r="AD485" i="1"/>
  <c r="AL76" i="1"/>
  <c r="AD76" i="1"/>
  <c r="AL156" i="1"/>
  <c r="AD156" i="1"/>
  <c r="AL236" i="1"/>
  <c r="AD236" i="1"/>
  <c r="AL420" i="1"/>
  <c r="AD420" i="1"/>
  <c r="AM564" i="1"/>
  <c r="AE564" i="1"/>
  <c r="AM573" i="1"/>
  <c r="AE573" i="1"/>
  <c r="AM45" i="1"/>
  <c r="AE45" i="1"/>
  <c r="AM197" i="1"/>
  <c r="AE197" i="1"/>
  <c r="AM333" i="1"/>
  <c r="AE333" i="1"/>
  <c r="AO517" i="1"/>
  <c r="AG517" i="1"/>
  <c r="AN254" i="1"/>
  <c r="AF254" i="1"/>
  <c r="AL126" i="1"/>
  <c r="AD126" i="1"/>
  <c r="AO14" i="1"/>
  <c r="AG14" i="1"/>
  <c r="AN78" i="1"/>
  <c r="AF78" i="1"/>
  <c r="AM206" i="1"/>
  <c r="AE206" i="1"/>
  <c r="AN278" i="1"/>
  <c r="AF278" i="1"/>
  <c r="AN374" i="1"/>
  <c r="AF374" i="1"/>
  <c r="AM454" i="1"/>
  <c r="AE454" i="1"/>
  <c r="AN478" i="1"/>
  <c r="AF478" i="1"/>
  <c r="AO277" i="1"/>
  <c r="AG277" i="1"/>
  <c r="AO31" i="1"/>
  <c r="AG31" i="1"/>
  <c r="AN119" i="1"/>
  <c r="AF119" i="1"/>
  <c r="AO447" i="1"/>
  <c r="AG447" i="1"/>
  <c r="AL334" i="1"/>
  <c r="AD334" i="1"/>
  <c r="AN92" i="1"/>
  <c r="AF92" i="1"/>
  <c r="AO204" i="1"/>
  <c r="AG204" i="1"/>
  <c r="AO252" i="1"/>
  <c r="AG252" i="1"/>
  <c r="AO36" i="1"/>
  <c r="AG36" i="1"/>
  <c r="AM288" i="1"/>
  <c r="AE288" i="1"/>
  <c r="AO399" i="1"/>
  <c r="AG399" i="1"/>
  <c r="AN476" i="1"/>
  <c r="AF476" i="1"/>
  <c r="AO543" i="1"/>
  <c r="AG543" i="1"/>
  <c r="AL57" i="1"/>
  <c r="AD57" i="1"/>
  <c r="AL229" i="1"/>
  <c r="AD229" i="1"/>
  <c r="AL398" i="1"/>
  <c r="AD398" i="1"/>
  <c r="AL530" i="1"/>
  <c r="AD530" i="1"/>
  <c r="AN12" i="1"/>
  <c r="AF12" i="1"/>
  <c r="AM28" i="1"/>
  <c r="AE28" i="1"/>
  <c r="AO44" i="1"/>
  <c r="AG44" i="1"/>
  <c r="AL68" i="1"/>
  <c r="AD68" i="1"/>
  <c r="AL84" i="1"/>
  <c r="AD84" i="1"/>
  <c r="AL100" i="1"/>
  <c r="AD100" i="1"/>
  <c r="AL116" i="1"/>
  <c r="AD116" i="1"/>
  <c r="AL132" i="1"/>
  <c r="AD132" i="1"/>
  <c r="AL148" i="1"/>
  <c r="AD148" i="1"/>
  <c r="AL164" i="1"/>
  <c r="AD164" i="1"/>
  <c r="AL180" i="1"/>
  <c r="AD180" i="1"/>
  <c r="AL196" i="1"/>
  <c r="AD196" i="1"/>
  <c r="AL212" i="1"/>
  <c r="AD212" i="1"/>
  <c r="AL228" i="1"/>
  <c r="AD228" i="1"/>
  <c r="AL244" i="1"/>
  <c r="AD244" i="1"/>
  <c r="AL260" i="1"/>
  <c r="AD260" i="1"/>
  <c r="AO276" i="1"/>
  <c r="AG276" i="1"/>
  <c r="AO292" i="1"/>
  <c r="AG292" i="1"/>
  <c r="AM308" i="1"/>
  <c r="AE308" i="1"/>
  <c r="AL332" i="1"/>
  <c r="AD332" i="1"/>
  <c r="AO348" i="1"/>
  <c r="AG348" i="1"/>
  <c r="AN364" i="1"/>
  <c r="AF364" i="1"/>
  <c r="AL388" i="1"/>
  <c r="AD388" i="1"/>
  <c r="AN404" i="1"/>
  <c r="AF404" i="1"/>
  <c r="AO428" i="1"/>
  <c r="AG428" i="1"/>
  <c r="AL452" i="1"/>
  <c r="AD452" i="1"/>
  <c r="AN468" i="1"/>
  <c r="AF468" i="1"/>
  <c r="AO492" i="1"/>
  <c r="AG492" i="1"/>
  <c r="AL516" i="1"/>
  <c r="AD516" i="1"/>
  <c r="AM532" i="1"/>
  <c r="AE532" i="1"/>
  <c r="AN556" i="1"/>
  <c r="AF556" i="1"/>
  <c r="AL580" i="1"/>
  <c r="AD580" i="1"/>
  <c r="AN251" i="1"/>
  <c r="AF251" i="1"/>
  <c r="AM382" i="1"/>
  <c r="AE382" i="1"/>
  <c r="AN467" i="1"/>
  <c r="AF467" i="1"/>
  <c r="AO544" i="1"/>
  <c r="AG544" i="1"/>
  <c r="AL81" i="1"/>
  <c r="AD81" i="1"/>
  <c r="AL253" i="1"/>
  <c r="AD253" i="1"/>
  <c r="AL422" i="1"/>
  <c r="AD422" i="1"/>
  <c r="AL542" i="1"/>
  <c r="AD542" i="1"/>
  <c r="AN13" i="1"/>
  <c r="AF13" i="1"/>
  <c r="AO37" i="1"/>
  <c r="AG37" i="1"/>
  <c r="AM61" i="1"/>
  <c r="AE61" i="1"/>
  <c r="AO85" i="1"/>
  <c r="AG85" i="1"/>
  <c r="AN101" i="1"/>
  <c r="AF101" i="1"/>
  <c r="AM125" i="1"/>
  <c r="AE125" i="1"/>
  <c r="AO149" i="1"/>
  <c r="AG149" i="1"/>
  <c r="AN165" i="1"/>
  <c r="AF165" i="1"/>
  <c r="AM189" i="1"/>
  <c r="AE189" i="1"/>
  <c r="AO213" i="1"/>
  <c r="AG213" i="1"/>
  <c r="AN229" i="1"/>
  <c r="AF229" i="1"/>
  <c r="AM253" i="1"/>
  <c r="AE253" i="1"/>
  <c r="AN277" i="1"/>
  <c r="AF277" i="1"/>
  <c r="AM301" i="1"/>
  <c r="AE301" i="1"/>
  <c r="AO325" i="1"/>
  <c r="AG325" i="1"/>
  <c r="AN349" i="1"/>
  <c r="AF349" i="1"/>
  <c r="AN373" i="1"/>
  <c r="AF373" i="1"/>
  <c r="AN397" i="1"/>
  <c r="AF397" i="1"/>
  <c r="AO429" i="1"/>
  <c r="AG429" i="1"/>
  <c r="AO453" i="1"/>
  <c r="AG453" i="1"/>
  <c r="AM477" i="1"/>
  <c r="AE477" i="1"/>
  <c r="AO533" i="1"/>
  <c r="AG533" i="1"/>
  <c r="AO565" i="1"/>
  <c r="AG565" i="1"/>
  <c r="AO129" i="1"/>
  <c r="AG129" i="1"/>
  <c r="AM402" i="1"/>
  <c r="AE402" i="1"/>
  <c r="AO497" i="1"/>
  <c r="AG497" i="1"/>
  <c r="AM574" i="1"/>
  <c r="AE574" i="1"/>
  <c r="AL254" i="1"/>
  <c r="AD254" i="1"/>
  <c r="AL446" i="1"/>
  <c r="AD446" i="1"/>
  <c r="AL576" i="1"/>
  <c r="AD576" i="1"/>
  <c r="AO22" i="1"/>
  <c r="AG22" i="1"/>
  <c r="AN46" i="1"/>
  <c r="AF46" i="1"/>
  <c r="AO62" i="1"/>
  <c r="AG62" i="1"/>
  <c r="AN110" i="1"/>
  <c r="AF110" i="1"/>
  <c r="AN134" i="1"/>
  <c r="AF134" i="1"/>
  <c r="AO150" i="1"/>
  <c r="AG150" i="1"/>
  <c r="AN174" i="1"/>
  <c r="AF174" i="1"/>
  <c r="AN198" i="1"/>
  <c r="AF198" i="1"/>
  <c r="AO214" i="1"/>
  <c r="AG214" i="1"/>
  <c r="AN238" i="1"/>
  <c r="AF238" i="1"/>
  <c r="AO262" i="1"/>
  <c r="AG262" i="1"/>
  <c r="AM286" i="1"/>
  <c r="AE286" i="1"/>
  <c r="AO310" i="1"/>
  <c r="AG310" i="1"/>
  <c r="AN342" i="1"/>
  <c r="AF342" i="1"/>
  <c r="AO358" i="1"/>
  <c r="AG358" i="1"/>
  <c r="AM390" i="1"/>
  <c r="AE390" i="1"/>
  <c r="AN414" i="1"/>
  <c r="AF414" i="1"/>
  <c r="AN438" i="1"/>
  <c r="AF438" i="1"/>
  <c r="AO470" i="1"/>
  <c r="AG470" i="1"/>
  <c r="AM518" i="1"/>
  <c r="AE518" i="1"/>
  <c r="AO550" i="1"/>
  <c r="AG550" i="1"/>
  <c r="AM3" i="1"/>
  <c r="AE3" i="1"/>
  <c r="AO201" i="1"/>
  <c r="AG201" i="1"/>
  <c r="AN384" i="1"/>
  <c r="AF384" i="1"/>
  <c r="AN451" i="1"/>
  <c r="AF451" i="1"/>
  <c r="AO560" i="1"/>
  <c r="AG560" i="1"/>
  <c r="AL513" i="1"/>
  <c r="AD513" i="1"/>
  <c r="AO7" i="1"/>
  <c r="AG7" i="1"/>
  <c r="AO23" i="1"/>
  <c r="AG23" i="1"/>
  <c r="AO39" i="1"/>
  <c r="AG39" i="1"/>
  <c r="AO55" i="1"/>
  <c r="AG55" i="1"/>
  <c r="AN71" i="1"/>
  <c r="AF71" i="1"/>
  <c r="AN87" i="1"/>
  <c r="AF87" i="1"/>
  <c r="AN111" i="1"/>
  <c r="AF111" i="1"/>
  <c r="AL127" i="1"/>
  <c r="AD127" i="1"/>
  <c r="AO143" i="1"/>
  <c r="AG143" i="1"/>
  <c r="AM159" i="1"/>
  <c r="AE159" i="1"/>
  <c r="AN175" i="1"/>
  <c r="AF175" i="1"/>
  <c r="AL191" i="1"/>
  <c r="AD191" i="1"/>
  <c r="AO207" i="1"/>
  <c r="AG207" i="1"/>
  <c r="AM223" i="1"/>
  <c r="AE223" i="1"/>
  <c r="AN239" i="1"/>
  <c r="AF239" i="1"/>
  <c r="AO255" i="1"/>
  <c r="AG255" i="1"/>
  <c r="AL271" i="1"/>
  <c r="AD271" i="1"/>
  <c r="AN287" i="1"/>
  <c r="AF287" i="1"/>
  <c r="AM303" i="1"/>
  <c r="AE303" i="1"/>
  <c r="AO327" i="1"/>
  <c r="AG327" i="1"/>
  <c r="AO343" i="1"/>
  <c r="AG343" i="1"/>
  <c r="AN359" i="1"/>
  <c r="AF359" i="1"/>
  <c r="AN383" i="1"/>
  <c r="AF383" i="1"/>
  <c r="AO407" i="1"/>
  <c r="AG407" i="1"/>
  <c r="AN431" i="1"/>
  <c r="AF431" i="1"/>
  <c r="AL447" i="1"/>
  <c r="AD447" i="1"/>
  <c r="AD471" i="1"/>
  <c r="AL471" i="1"/>
  <c r="AM495" i="1"/>
  <c r="AE495" i="1"/>
  <c r="AO519" i="1"/>
  <c r="AG519" i="1"/>
  <c r="AL551" i="1"/>
  <c r="AD551" i="1"/>
  <c r="AO344" i="1"/>
  <c r="AG344" i="1"/>
  <c r="AM462" i="1"/>
  <c r="AE462" i="1"/>
  <c r="AM562" i="1"/>
  <c r="AE562" i="1"/>
  <c r="AL281" i="1"/>
  <c r="AD281" i="1"/>
  <c r="AL473" i="1"/>
  <c r="AD473" i="1"/>
  <c r="AL568" i="1"/>
  <c r="AD568" i="1"/>
  <c r="AL16" i="1"/>
  <c r="AD16" i="1"/>
  <c r="AN32" i="1"/>
  <c r="AF32" i="1"/>
  <c r="AN48" i="1"/>
  <c r="AF48" i="1"/>
  <c r="AO64" i="1"/>
  <c r="AG64" i="1"/>
  <c r="AL80" i="1"/>
  <c r="AD80" i="1"/>
  <c r="AN96" i="1"/>
  <c r="AF96" i="1"/>
  <c r="AL120" i="1"/>
  <c r="AD120" i="1"/>
  <c r="AN136" i="1"/>
  <c r="AF136" i="1"/>
  <c r="AM160" i="1"/>
  <c r="AE160" i="1"/>
  <c r="AO176" i="1"/>
  <c r="AG176" i="1"/>
  <c r="AN192" i="1"/>
  <c r="AF192" i="1"/>
  <c r="AO208" i="1"/>
  <c r="AG208" i="1"/>
  <c r="AM224" i="1"/>
  <c r="AE224" i="1"/>
  <c r="AO240" i="1"/>
  <c r="AG240" i="1"/>
  <c r="AN256" i="1"/>
  <c r="AF256" i="1"/>
  <c r="AO272" i="1"/>
  <c r="AG272" i="1"/>
  <c r="AO288" i="1"/>
  <c r="AG288" i="1"/>
  <c r="AN304" i="1"/>
  <c r="AF304" i="1"/>
  <c r="AL328" i="1"/>
  <c r="AD328" i="1"/>
  <c r="AM344" i="1"/>
  <c r="AE344" i="1"/>
  <c r="AL368" i="1"/>
  <c r="AD368" i="1"/>
  <c r="AM384" i="1"/>
  <c r="AE384" i="1"/>
  <c r="AN408" i="1"/>
  <c r="AF408" i="1"/>
  <c r="AM424" i="1"/>
  <c r="AE424" i="1"/>
  <c r="AL448" i="1"/>
  <c r="AD448" i="1"/>
  <c r="AL464" i="1"/>
  <c r="AD464" i="1"/>
  <c r="AL488" i="1"/>
  <c r="AD488" i="1"/>
  <c r="AO512" i="1"/>
  <c r="AG512" i="1"/>
  <c r="AN544" i="1"/>
  <c r="AF544" i="1"/>
  <c r="AN576" i="1"/>
  <c r="AF576" i="1"/>
  <c r="AM177" i="1"/>
  <c r="AE177" i="1"/>
  <c r="AM363" i="1"/>
  <c r="AE363" i="1"/>
  <c r="AM491" i="1"/>
  <c r="AE491" i="1"/>
  <c r="AL113" i="1"/>
  <c r="AD113" i="1"/>
  <c r="AL494" i="1"/>
  <c r="AD494" i="1"/>
  <c r="AO33" i="1"/>
  <c r="AG33" i="1"/>
  <c r="AO49" i="1"/>
  <c r="AG49" i="1"/>
  <c r="AN73" i="1"/>
  <c r="AF73" i="1"/>
  <c r="AO97" i="1"/>
  <c r="AG97" i="1"/>
  <c r="AN121" i="1"/>
  <c r="AF121" i="1"/>
  <c r="AO153" i="1"/>
  <c r="AG153" i="1"/>
  <c r="AN177" i="1"/>
  <c r="AF177" i="1"/>
  <c r="AO209" i="1"/>
  <c r="AG209" i="1"/>
  <c r="AN225" i="1"/>
  <c r="AF225" i="1"/>
  <c r="AM249" i="1"/>
  <c r="AE249" i="1"/>
  <c r="AO273" i="1"/>
  <c r="AG273" i="1"/>
  <c r="AN289" i="1"/>
  <c r="AF289" i="1"/>
  <c r="AN313" i="1"/>
  <c r="AF313" i="1"/>
  <c r="AN337" i="1"/>
  <c r="AF337" i="1"/>
  <c r="AN361" i="1"/>
  <c r="AF361" i="1"/>
  <c r="AO393" i="1"/>
  <c r="AG393" i="1"/>
  <c r="AM417" i="1"/>
  <c r="AE417" i="1"/>
  <c r="AN449" i="1"/>
  <c r="AF449" i="1"/>
  <c r="AM473" i="1"/>
  <c r="AE473" i="1"/>
  <c r="AO505" i="1"/>
  <c r="AG505" i="1"/>
  <c r="AN529" i="1"/>
  <c r="AF529" i="1"/>
  <c r="AO553" i="1"/>
  <c r="AG553" i="1"/>
  <c r="AM569" i="1"/>
  <c r="AE569" i="1"/>
  <c r="AO21" i="1"/>
  <c r="AG21" i="1"/>
  <c r="AM366" i="1"/>
  <c r="AE366" i="1"/>
  <c r="AO527" i="1"/>
  <c r="AG527" i="1"/>
  <c r="AL437" i="1"/>
  <c r="AD437" i="1"/>
  <c r="AO10" i="1"/>
  <c r="AG10" i="1"/>
  <c r="AO26" i="1"/>
  <c r="AG26" i="1"/>
  <c r="AN42" i="1"/>
  <c r="AF42" i="1"/>
  <c r="AN58" i="1"/>
  <c r="AF58" i="1"/>
  <c r="AM74" i="1"/>
  <c r="AE74" i="1"/>
  <c r="AM90" i="1"/>
  <c r="AE90" i="1"/>
  <c r="AM106" i="1"/>
  <c r="AE106" i="1"/>
  <c r="AL130" i="1"/>
  <c r="AD130" i="1"/>
  <c r="AL146" i="1"/>
  <c r="AD146" i="1"/>
  <c r="AN162" i="1"/>
  <c r="AF162" i="1"/>
  <c r="AO186" i="1"/>
  <c r="AG186" i="1"/>
  <c r="AL210" i="1"/>
  <c r="AD210" i="1"/>
  <c r="AL234" i="1"/>
  <c r="AD234" i="1"/>
  <c r="AO250" i="1"/>
  <c r="AG250" i="1"/>
  <c r="AN274" i="1"/>
  <c r="AF274" i="1"/>
  <c r="AN290" i="1"/>
  <c r="AF290" i="1"/>
  <c r="AL314" i="1"/>
  <c r="AD314" i="1"/>
  <c r="AN330" i="1"/>
  <c r="AF330" i="1"/>
  <c r="AN346" i="1"/>
  <c r="AF346" i="1"/>
  <c r="AN370" i="1"/>
  <c r="AF370" i="1"/>
  <c r="AL386" i="1"/>
  <c r="AD386" i="1"/>
  <c r="AO402" i="1"/>
  <c r="AG402" i="1"/>
  <c r="AM426" i="1"/>
  <c r="AE426" i="1"/>
  <c r="AO442" i="1"/>
  <c r="AG442" i="1"/>
  <c r="AL466" i="1"/>
  <c r="AD466" i="1"/>
  <c r="AM482" i="1"/>
  <c r="AE482" i="1"/>
  <c r="AO506" i="1"/>
  <c r="AG506" i="1"/>
  <c r="AL115" i="1"/>
  <c r="AD115" i="1"/>
  <c r="AL131" i="1"/>
  <c r="AD131" i="1"/>
  <c r="AL147" i="1"/>
  <c r="AD147" i="1"/>
  <c r="AL163" i="1"/>
  <c r="AD163" i="1"/>
  <c r="AL179" i="1"/>
  <c r="AD179" i="1"/>
  <c r="AL195" i="1"/>
  <c r="AD195" i="1"/>
  <c r="AO211" i="1"/>
  <c r="AG211" i="1"/>
  <c r="AN227" i="1"/>
  <c r="AF227" i="1"/>
  <c r="AO251" i="1"/>
  <c r="AG251" i="1"/>
  <c r="AL275" i="1"/>
  <c r="AD275" i="1"/>
  <c r="AM291" i="1"/>
  <c r="AE291" i="1"/>
  <c r="AN307" i="1"/>
  <c r="AF307" i="1"/>
  <c r="AL331" i="1"/>
  <c r="AD331" i="1"/>
  <c r="AN347" i="1"/>
  <c r="AF347" i="1"/>
  <c r="AN363" i="1"/>
  <c r="AF363" i="1"/>
  <c r="AM387" i="1"/>
  <c r="AE387" i="1"/>
  <c r="AO403" i="1"/>
  <c r="AG403" i="1"/>
  <c r="AL427" i="1"/>
  <c r="AD427" i="1"/>
  <c r="AM443" i="1"/>
  <c r="AE443" i="1"/>
  <c r="AL467" i="1"/>
  <c r="AD467" i="1"/>
  <c r="AL483" i="1"/>
  <c r="AD483" i="1"/>
  <c r="AO507" i="1"/>
  <c r="AG507" i="1"/>
  <c r="AM539" i="1"/>
  <c r="AE539" i="1"/>
  <c r="AM571" i="1"/>
  <c r="AE571" i="1"/>
  <c r="AM11" i="1"/>
  <c r="AE11" i="1"/>
  <c r="AM27" i="1"/>
  <c r="AE27" i="1"/>
  <c r="AN43" i="1"/>
  <c r="AF43" i="1"/>
  <c r="AN59" i="1"/>
  <c r="AF59" i="1"/>
  <c r="AL83" i="1"/>
  <c r="AD83" i="1"/>
  <c r="AL99" i="1"/>
  <c r="AD99" i="1"/>
  <c r="AM122" i="1"/>
  <c r="AE122" i="1"/>
  <c r="AL552" i="1"/>
  <c r="AD552" i="1"/>
  <c r="AM84" i="1"/>
  <c r="AE84" i="1"/>
  <c r="AN196" i="1"/>
  <c r="AF196" i="1"/>
  <c r="AM348" i="1"/>
  <c r="AE348" i="1"/>
  <c r="AL500" i="1"/>
  <c r="AD500" i="1"/>
  <c r="AL465" i="1"/>
  <c r="AD465" i="1"/>
  <c r="AM213" i="1"/>
  <c r="AE213" i="1"/>
  <c r="AN429" i="1"/>
  <c r="AF429" i="1"/>
  <c r="AM70" i="1"/>
  <c r="AE70" i="1"/>
  <c r="AO198" i="1"/>
  <c r="AG198" i="1"/>
  <c r="AM422" i="1"/>
  <c r="AE422" i="1"/>
  <c r="AO111" i="1"/>
  <c r="AG111" i="1"/>
  <c r="AM255" i="1"/>
  <c r="AE255" i="1"/>
  <c r="AM431" i="1"/>
  <c r="AE431" i="1"/>
  <c r="AO376" i="1"/>
  <c r="AG376" i="1"/>
  <c r="AL104" i="1"/>
  <c r="AD104" i="1"/>
  <c r="AL192" i="1"/>
  <c r="AD192" i="1"/>
  <c r="AM328" i="1"/>
  <c r="AE328" i="1"/>
  <c r="AM448" i="1"/>
  <c r="AE448" i="1"/>
  <c r="AN33" i="1"/>
  <c r="AF33" i="1"/>
  <c r="AM185" i="1"/>
  <c r="AE185" i="1"/>
  <c r="AM345" i="1"/>
  <c r="AE345" i="1"/>
  <c r="AM481" i="1"/>
  <c r="AE481" i="1"/>
  <c r="AO50" i="1"/>
  <c r="AG50" i="1"/>
  <c r="AO331" i="1"/>
  <c r="AG331" i="1"/>
  <c r="AN186" i="1"/>
  <c r="AF186" i="1"/>
  <c r="AL573" i="1"/>
  <c r="AD573" i="1"/>
  <c r="AL140" i="1"/>
  <c r="AD140" i="1"/>
  <c r="AL220" i="1"/>
  <c r="AD220" i="1"/>
  <c r="AO396" i="1"/>
  <c r="AG396" i="1"/>
  <c r="AL548" i="1"/>
  <c r="AD548" i="1"/>
  <c r="AN93" i="1"/>
  <c r="AF93" i="1"/>
  <c r="AL361" i="1"/>
  <c r="AD361" i="1"/>
  <c r="AM102" i="1"/>
  <c r="AE102" i="1"/>
  <c r="AM166" i="1"/>
  <c r="AE166" i="1"/>
  <c r="AO246" i="1"/>
  <c r="AG246" i="1"/>
  <c r="AM350" i="1"/>
  <c r="AE350" i="1"/>
  <c r="AN502" i="1"/>
  <c r="AF502" i="1"/>
  <c r="AM65" i="1"/>
  <c r="AE65" i="1"/>
  <c r="AO47" i="1"/>
  <c r="AG47" i="1"/>
  <c r="AN79" i="1"/>
  <c r="AF79" i="1"/>
  <c r="AN522" i="1"/>
  <c r="AF522" i="1"/>
  <c r="AM20" i="1"/>
  <c r="AE20" i="1"/>
  <c r="AN108" i="1"/>
  <c r="AF108" i="1"/>
  <c r="AO156" i="1"/>
  <c r="AG156" i="1"/>
  <c r="AL324" i="1"/>
  <c r="AD324" i="1"/>
  <c r="AN86" i="1"/>
  <c r="AF86" i="1"/>
  <c r="AM305" i="1"/>
  <c r="AE305" i="1"/>
  <c r="AN409" i="1"/>
  <c r="AF409" i="1"/>
  <c r="AM485" i="1"/>
  <c r="AE485" i="1"/>
  <c r="AN551" i="1"/>
  <c r="AF551" i="1"/>
  <c r="AL78" i="1"/>
  <c r="AD78" i="1"/>
  <c r="AL249" i="1"/>
  <c r="AD249" i="1"/>
  <c r="AL421" i="1"/>
  <c r="AD421" i="1"/>
  <c r="AL541" i="1"/>
  <c r="AD541" i="1"/>
  <c r="AO12" i="1"/>
  <c r="AG12" i="1"/>
  <c r="AO28" i="1"/>
  <c r="AG28" i="1"/>
  <c r="AM44" i="1"/>
  <c r="AE44" i="1"/>
  <c r="AN68" i="1"/>
  <c r="AF68" i="1"/>
  <c r="AN84" i="1"/>
  <c r="AF84" i="1"/>
  <c r="AN100" i="1"/>
  <c r="AF100" i="1"/>
  <c r="AN116" i="1"/>
  <c r="AF116" i="1"/>
  <c r="AO132" i="1"/>
  <c r="AG132" i="1"/>
  <c r="AO148" i="1"/>
  <c r="AG148" i="1"/>
  <c r="AO164" i="1"/>
  <c r="AG164" i="1"/>
  <c r="AN180" i="1"/>
  <c r="AF180" i="1"/>
  <c r="AO196" i="1"/>
  <c r="AG196" i="1"/>
  <c r="AO212" i="1"/>
  <c r="AG212" i="1"/>
  <c r="AO228" i="1"/>
  <c r="AG228" i="1"/>
  <c r="AN244" i="1"/>
  <c r="AF244" i="1"/>
  <c r="AO260" i="1"/>
  <c r="AG260" i="1"/>
  <c r="AN276" i="1"/>
  <c r="AF276" i="1"/>
  <c r="AN292" i="1"/>
  <c r="AF292" i="1"/>
  <c r="AL316" i="1"/>
  <c r="AD316" i="1"/>
  <c r="AN332" i="1"/>
  <c r="AF332" i="1"/>
  <c r="AN348" i="1"/>
  <c r="AF348" i="1"/>
  <c r="AO364" i="1"/>
  <c r="AG364" i="1"/>
  <c r="AO388" i="1"/>
  <c r="AG388" i="1"/>
  <c r="AM404" i="1"/>
  <c r="AE404" i="1"/>
  <c r="AM428" i="1"/>
  <c r="AE428" i="1"/>
  <c r="AO452" i="1"/>
  <c r="AG452" i="1"/>
  <c r="AM468" i="1"/>
  <c r="AE468" i="1"/>
  <c r="AM492" i="1"/>
  <c r="AE492" i="1"/>
  <c r="AO516" i="1"/>
  <c r="AG516" i="1"/>
  <c r="AL540" i="1"/>
  <c r="AD540" i="1"/>
  <c r="AM556" i="1"/>
  <c r="AE556" i="1"/>
  <c r="AN580" i="1"/>
  <c r="AF580" i="1"/>
  <c r="AO274" i="1"/>
  <c r="AG274" i="1"/>
  <c r="AN391" i="1"/>
  <c r="AF391" i="1"/>
  <c r="AM487" i="1"/>
  <c r="AE487" i="1"/>
  <c r="AO551" i="1"/>
  <c r="AG551" i="1"/>
  <c r="AL102" i="1"/>
  <c r="AD102" i="1"/>
  <c r="AL273" i="1"/>
  <c r="AD273" i="1"/>
  <c r="AL445" i="1"/>
  <c r="AD445" i="1"/>
  <c r="AL553" i="1"/>
  <c r="AD553" i="1"/>
  <c r="AM13" i="1"/>
  <c r="AE13" i="1"/>
  <c r="AM37" i="1"/>
  <c r="AE37" i="1"/>
  <c r="AN61" i="1"/>
  <c r="AF61" i="1"/>
  <c r="AN85" i="1"/>
  <c r="AF85" i="1"/>
  <c r="AO109" i="1"/>
  <c r="AG109" i="1"/>
  <c r="AO125" i="1"/>
  <c r="AG125" i="1"/>
  <c r="AN149" i="1"/>
  <c r="AF149" i="1"/>
  <c r="AO173" i="1"/>
  <c r="AG173" i="1"/>
  <c r="AO189" i="1"/>
  <c r="AG189" i="1"/>
  <c r="AN213" i="1"/>
  <c r="AF213" i="1"/>
  <c r="AO237" i="1"/>
  <c r="AG237" i="1"/>
  <c r="AO253" i="1"/>
  <c r="AG253" i="1"/>
  <c r="AM277" i="1"/>
  <c r="AE277" i="1"/>
  <c r="AN301" i="1"/>
  <c r="AF301" i="1"/>
  <c r="AM325" i="1"/>
  <c r="AE325" i="1"/>
  <c r="AO357" i="1"/>
  <c r="AG357" i="1"/>
  <c r="AO381" i="1"/>
  <c r="AG381" i="1"/>
  <c r="AM429" i="1"/>
  <c r="AE429" i="1"/>
  <c r="AN453" i="1"/>
  <c r="AF453" i="1"/>
  <c r="AN477" i="1"/>
  <c r="AF477" i="1"/>
  <c r="AO509" i="1"/>
  <c r="AG509" i="1"/>
  <c r="AN533" i="1"/>
  <c r="AF533" i="1"/>
  <c r="AN565" i="1"/>
  <c r="AF565" i="1"/>
  <c r="AM162" i="1"/>
  <c r="AE162" i="1"/>
  <c r="AO430" i="1"/>
  <c r="AG430" i="1"/>
  <c r="AN506" i="1"/>
  <c r="AF506" i="1"/>
  <c r="AL41" i="1"/>
  <c r="AD41" i="1"/>
  <c r="AL297" i="1"/>
  <c r="AD297" i="1"/>
  <c r="AL469" i="1"/>
  <c r="AD469" i="1"/>
  <c r="AN6" i="1"/>
  <c r="AF6" i="1"/>
  <c r="AN22" i="1"/>
  <c r="AF22" i="1"/>
  <c r="AM46" i="1"/>
  <c r="AE46" i="1"/>
  <c r="AN70" i="1"/>
  <c r="AF70" i="1"/>
  <c r="AN94" i="1"/>
  <c r="AF94" i="1"/>
  <c r="AO110" i="1"/>
  <c r="AG110" i="1"/>
  <c r="AM134" i="1"/>
  <c r="AE134" i="1"/>
  <c r="AN158" i="1"/>
  <c r="AF158" i="1"/>
  <c r="AO174" i="1"/>
  <c r="AG174" i="1"/>
  <c r="AM198" i="1"/>
  <c r="AE198" i="1"/>
  <c r="AN222" i="1"/>
  <c r="AF222" i="1"/>
  <c r="AO238" i="1"/>
  <c r="AG238" i="1"/>
  <c r="AN270" i="1"/>
  <c r="AF270" i="1"/>
  <c r="AO286" i="1"/>
  <c r="AG286" i="1"/>
  <c r="AM318" i="1"/>
  <c r="AE318" i="1"/>
  <c r="AM342" i="1"/>
  <c r="AE342" i="1"/>
  <c r="AO366" i="1"/>
  <c r="AG366" i="1"/>
  <c r="AN390" i="1"/>
  <c r="AF390" i="1"/>
  <c r="AO422" i="1"/>
  <c r="AG422" i="1"/>
  <c r="AO446" i="1"/>
  <c r="AG446" i="1"/>
  <c r="AM470" i="1"/>
  <c r="AE470" i="1"/>
  <c r="AN518" i="1"/>
  <c r="AF518" i="1"/>
  <c r="AN550" i="1"/>
  <c r="AF550" i="1"/>
  <c r="AN3" i="1"/>
  <c r="AF3" i="1"/>
  <c r="AO469" i="1"/>
  <c r="AG469" i="1"/>
  <c r="AO567" i="1"/>
  <c r="AG567" i="1"/>
  <c r="AL129" i="1"/>
  <c r="AD129" i="1"/>
  <c r="AL523" i="1"/>
  <c r="AD523" i="1"/>
  <c r="AN15" i="1"/>
  <c r="AF15" i="1"/>
  <c r="AL31" i="1"/>
  <c r="AD31" i="1"/>
  <c r="AL47" i="1"/>
  <c r="AD47" i="1"/>
  <c r="AO63" i="1"/>
  <c r="AG63" i="1"/>
  <c r="AO79" i="1"/>
  <c r="AG79" i="1"/>
  <c r="AL95" i="1"/>
  <c r="AD95" i="1"/>
  <c r="AL111" i="1"/>
  <c r="AD111" i="1"/>
  <c r="AO127" i="1"/>
  <c r="AG127" i="1"/>
  <c r="AN143" i="1"/>
  <c r="AF143" i="1"/>
  <c r="AL159" i="1"/>
  <c r="AD159" i="1"/>
  <c r="AL175" i="1"/>
  <c r="AD175" i="1"/>
  <c r="AO191" i="1"/>
  <c r="AG191" i="1"/>
  <c r="AN207" i="1"/>
  <c r="AF207" i="1"/>
  <c r="AL223" i="1"/>
  <c r="AD223" i="1"/>
  <c r="AL239" i="1"/>
  <c r="AD239" i="1"/>
  <c r="AN255" i="1"/>
  <c r="AF255" i="1"/>
  <c r="AM271" i="1"/>
  <c r="AE271" i="1"/>
  <c r="AO295" i="1"/>
  <c r="AG295" i="1"/>
  <c r="AM311" i="1"/>
  <c r="AE311" i="1"/>
  <c r="AL327" i="1"/>
  <c r="AD327" i="1"/>
  <c r="AN343" i="1"/>
  <c r="AF343" i="1"/>
  <c r="AL367" i="1"/>
  <c r="AD367" i="1"/>
  <c r="AM383" i="1"/>
  <c r="AE383" i="1"/>
  <c r="AN407" i="1"/>
  <c r="AF407" i="1"/>
  <c r="AL431" i="1"/>
  <c r="AD431" i="1"/>
  <c r="AL455" i="1"/>
  <c r="AD455" i="1"/>
  <c r="AN479" i="1"/>
  <c r="AF479" i="1"/>
  <c r="AO503" i="1"/>
  <c r="AG503" i="1"/>
  <c r="AM527" i="1"/>
  <c r="AE527" i="1"/>
  <c r="AM559" i="1"/>
  <c r="AE559" i="1"/>
  <c r="AM361" i="1"/>
  <c r="AE361" i="1"/>
  <c r="AN480" i="1"/>
  <c r="AF480" i="1"/>
  <c r="AO568" i="1"/>
  <c r="AG568" i="1"/>
  <c r="AL504" i="1"/>
  <c r="AD504" i="1"/>
  <c r="AO16" i="1"/>
  <c r="AG16" i="1"/>
  <c r="AO32" i="1"/>
  <c r="AG32" i="1"/>
  <c r="AM48" i="1"/>
  <c r="AE48" i="1"/>
  <c r="AM64" i="1"/>
  <c r="AE64" i="1"/>
  <c r="AN80" i="1"/>
  <c r="AF80" i="1"/>
  <c r="AM96" i="1"/>
  <c r="AE96" i="1"/>
  <c r="AO120" i="1"/>
  <c r="AG120" i="1"/>
  <c r="AM136" i="1"/>
  <c r="AE136" i="1"/>
  <c r="AL160" i="1"/>
  <c r="AD160" i="1"/>
  <c r="AL176" i="1"/>
  <c r="AD176" i="1"/>
  <c r="AM192" i="1"/>
  <c r="AE192" i="1"/>
  <c r="AL208" i="1"/>
  <c r="AD208" i="1"/>
  <c r="AL224" i="1"/>
  <c r="AD224" i="1"/>
  <c r="AL240" i="1"/>
  <c r="AD240" i="1"/>
  <c r="AM256" i="1"/>
  <c r="AE256" i="1"/>
  <c r="AL272" i="1"/>
  <c r="AD272" i="1"/>
  <c r="AN288" i="1"/>
  <c r="AF288" i="1"/>
  <c r="AL312" i="1"/>
  <c r="AD312" i="1"/>
  <c r="AO328" i="1"/>
  <c r="AG328" i="1"/>
  <c r="AO352" i="1"/>
  <c r="AG352" i="1"/>
  <c r="AN368" i="1"/>
  <c r="AF368" i="1"/>
  <c r="AL392" i="1"/>
  <c r="AD392" i="1"/>
  <c r="AL408" i="1"/>
  <c r="AD408" i="1"/>
  <c r="AO432" i="1"/>
  <c r="AG432" i="1"/>
  <c r="AO448" i="1"/>
  <c r="AG448" i="1"/>
  <c r="AM464" i="1"/>
  <c r="AE464" i="1"/>
  <c r="AN488" i="1"/>
  <c r="AF488" i="1"/>
  <c r="AM512" i="1"/>
  <c r="AE512" i="1"/>
  <c r="AM544" i="1"/>
  <c r="AE544" i="1"/>
  <c r="AM576" i="1"/>
  <c r="AE576" i="1"/>
  <c r="AN210" i="1"/>
  <c r="AF210" i="1"/>
  <c r="AN377" i="1"/>
  <c r="AF377" i="1"/>
  <c r="AM501" i="1"/>
  <c r="AE501" i="1"/>
  <c r="AL177" i="1"/>
  <c r="AD177" i="1"/>
  <c r="AL505" i="1"/>
  <c r="AD505" i="1"/>
  <c r="AM33" i="1"/>
  <c r="AE33" i="1"/>
  <c r="AN57" i="1"/>
  <c r="AF57" i="1"/>
  <c r="AO81" i="1"/>
  <c r="AG81" i="1"/>
  <c r="AN97" i="1"/>
  <c r="AF97" i="1"/>
  <c r="AM129" i="1"/>
  <c r="AE129" i="1"/>
  <c r="AM153" i="1"/>
  <c r="AE153" i="1"/>
  <c r="AO185" i="1"/>
  <c r="AG185" i="1"/>
  <c r="AM209" i="1"/>
  <c r="AE209" i="1"/>
  <c r="AM233" i="1"/>
  <c r="AE233" i="1"/>
  <c r="AN249" i="1"/>
  <c r="AF249" i="1"/>
  <c r="AM273" i="1"/>
  <c r="AE273" i="1"/>
  <c r="AM297" i="1"/>
  <c r="AE297" i="1"/>
  <c r="AO321" i="1"/>
  <c r="AG321" i="1"/>
  <c r="AO345" i="1"/>
  <c r="AG345" i="1"/>
  <c r="AO369" i="1"/>
  <c r="AG369" i="1"/>
  <c r="AN393" i="1"/>
  <c r="AF393" i="1"/>
  <c r="AO425" i="1"/>
  <c r="AG425" i="1"/>
  <c r="AM449" i="1"/>
  <c r="AE449" i="1"/>
  <c r="AN481" i="1"/>
  <c r="AF481" i="1"/>
  <c r="AM505" i="1"/>
  <c r="AE505" i="1"/>
  <c r="AM529" i="1"/>
  <c r="AE529" i="1"/>
  <c r="AN553" i="1"/>
  <c r="AF553" i="1"/>
  <c r="AO577" i="1"/>
  <c r="AG577" i="1"/>
  <c r="AN146" i="1"/>
  <c r="AF146" i="1"/>
  <c r="AN378" i="1"/>
  <c r="AF378" i="1"/>
  <c r="AN563" i="1"/>
  <c r="AF563" i="1"/>
  <c r="AL506" i="1"/>
  <c r="AD506" i="1"/>
  <c r="AM10" i="1"/>
  <c r="AE10" i="1"/>
  <c r="AN26" i="1"/>
  <c r="AF26" i="1"/>
  <c r="AL50" i="1"/>
  <c r="AD50" i="1"/>
  <c r="AL66" i="1"/>
  <c r="AD66" i="1"/>
  <c r="AL82" i="1"/>
  <c r="AD82" i="1"/>
  <c r="AL98" i="1"/>
  <c r="AD98" i="1"/>
  <c r="AL114" i="1"/>
  <c r="AD114" i="1"/>
  <c r="AO130" i="1"/>
  <c r="AG130" i="1"/>
  <c r="AO146" i="1"/>
  <c r="AG146" i="1"/>
  <c r="AL170" i="1"/>
  <c r="AD170" i="1"/>
  <c r="AL194" i="1"/>
  <c r="AD194" i="1"/>
  <c r="AM210" i="1"/>
  <c r="AE210" i="1"/>
  <c r="AN234" i="1"/>
  <c r="AF234" i="1"/>
  <c r="AL258" i="1"/>
  <c r="AD258" i="1"/>
  <c r="AL274" i="1"/>
  <c r="AD274" i="1"/>
  <c r="AO298" i="1"/>
  <c r="AG298" i="1"/>
  <c r="AM314" i="1"/>
  <c r="AE314" i="1"/>
  <c r="AM330" i="1"/>
  <c r="AE330" i="1"/>
  <c r="AL354" i="1"/>
  <c r="AD354" i="1"/>
  <c r="AL370" i="1"/>
  <c r="AD370" i="1"/>
  <c r="AM386" i="1"/>
  <c r="AE386" i="1"/>
  <c r="AL410" i="1"/>
  <c r="AD410" i="1"/>
  <c r="AL426" i="1"/>
  <c r="AD426" i="1"/>
  <c r="AN450" i="1"/>
  <c r="AF450" i="1"/>
  <c r="AN466" i="1"/>
  <c r="AF466" i="1"/>
  <c r="AO482" i="1"/>
  <c r="AG482" i="1"/>
  <c r="AN514" i="1"/>
  <c r="AF514" i="1"/>
  <c r="AO115" i="1"/>
  <c r="AG115" i="1"/>
  <c r="AN131" i="1"/>
  <c r="AF131" i="1"/>
  <c r="AO147" i="1"/>
  <c r="AG147" i="1"/>
  <c r="AM163" i="1"/>
  <c r="AE163" i="1"/>
  <c r="AO179" i="1"/>
  <c r="AG179" i="1"/>
  <c r="AN195" i="1"/>
  <c r="AF195" i="1"/>
  <c r="AN211" i="1"/>
  <c r="AF211" i="1"/>
  <c r="AL235" i="1"/>
  <c r="AD235" i="1"/>
  <c r="AM251" i="1"/>
  <c r="AE251" i="1"/>
  <c r="AN275" i="1"/>
  <c r="AF275" i="1"/>
  <c r="AN291" i="1"/>
  <c r="AF291" i="1"/>
  <c r="AL315" i="1"/>
  <c r="AD315" i="1"/>
  <c r="AN331" i="1"/>
  <c r="AF331" i="1"/>
  <c r="AL347" i="1"/>
  <c r="AD347" i="1"/>
  <c r="AM371" i="1"/>
  <c r="AE371" i="1"/>
  <c r="AL387" i="1"/>
  <c r="AD387" i="1"/>
  <c r="AL411" i="1"/>
  <c r="AD411" i="1"/>
  <c r="AN427" i="1"/>
  <c r="AF427" i="1"/>
  <c r="AO443" i="1"/>
  <c r="AG443" i="1"/>
  <c r="AM467" i="1"/>
  <c r="AE467" i="1"/>
  <c r="AO483" i="1"/>
  <c r="AG483" i="1"/>
  <c r="AM515" i="1"/>
  <c r="AE515" i="1"/>
  <c r="AO547" i="1"/>
  <c r="AG547" i="1"/>
  <c r="AO579" i="1"/>
  <c r="AG579" i="1"/>
  <c r="AN11" i="1"/>
  <c r="AF11" i="1"/>
  <c r="AN27" i="1"/>
  <c r="AF27" i="1"/>
  <c r="AO43" i="1"/>
  <c r="AG43" i="1"/>
  <c r="AM59" i="1"/>
  <c r="AE59" i="1"/>
  <c r="AM83" i="1"/>
  <c r="AE83" i="1"/>
  <c r="AO99" i="1"/>
  <c r="AG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8516806</author>
  </authors>
  <commentList>
    <comment ref="C1" authorId="0" shapeId="0" xr:uid="{9A00ACC2-AD66-4D8A-8D4A-F410C1A7AC6D}">
      <text>
        <r>
          <rPr>
            <b/>
            <sz val="9"/>
            <color indexed="81"/>
            <rFont val="Tahoma"/>
            <family val="2"/>
          </rPr>
          <t>8516806 (Mark Finnie)   :</t>
        </r>
        <r>
          <rPr>
            <sz val="9"/>
            <color indexed="81"/>
            <rFont val="Tahoma"/>
            <family val="2"/>
          </rPr>
          <t xml:space="preserve">
Value can be used to list objects in a predictable order that makes the most sense when considering how the objects are related to each other.</t>
        </r>
      </text>
    </comment>
    <comment ref="D1" authorId="0" shapeId="0" xr:uid="{476BB6B2-4464-40B7-83DF-D432A5645041}">
      <text>
        <r>
          <rPr>
            <b/>
            <sz val="9"/>
            <color indexed="81"/>
            <rFont val="Tahoma"/>
            <family val="2"/>
          </rPr>
          <t>8516806 (Mark Finnie):</t>
        </r>
        <r>
          <rPr>
            <sz val="9"/>
            <color indexed="81"/>
            <rFont val="Tahoma"/>
            <family val="2"/>
          </rPr>
          <t xml:space="preserve">
The name of the Master Data Workbook sheet that object field information was sourced from (in addition to the source workbook, the detail from these sheets can also been found on this workbook's "DMW | Collateral Fields" sheet) </t>
        </r>
      </text>
    </comment>
    <comment ref="E1" authorId="0" shapeId="0" xr:uid="{54AB77F4-FA90-46AD-A6B6-5976D57684FC}">
      <text>
        <r>
          <rPr>
            <b/>
            <sz val="9"/>
            <color indexed="81"/>
            <rFont val="Tahoma"/>
            <family val="2"/>
          </rPr>
          <t>8516806 (Mark Finnie):</t>
        </r>
        <r>
          <rPr>
            <sz val="9"/>
            <color indexed="81"/>
            <rFont val="Tahoma"/>
            <family val="2"/>
          </rPr>
          <t xml:space="preserve">
Contains the name of the BigQuery "Raw" table to which object field data will be written as part of its downstream journey</t>
        </r>
      </text>
    </comment>
    <comment ref="F1" authorId="0" shapeId="0" xr:uid="{CEA9213A-1FA9-41FB-9AC8-E6A3A326EF39}">
      <text>
        <r>
          <rPr>
            <b/>
            <sz val="9"/>
            <color indexed="81"/>
            <rFont val="Tahoma"/>
            <family val="2"/>
          </rPr>
          <t>8516806 (Mark Finnie):</t>
        </r>
        <r>
          <rPr>
            <sz val="9"/>
            <color indexed="81"/>
            <rFont val="Tahoma"/>
            <family val="2"/>
          </rPr>
          <t xml:space="preserve">
Contains the name of the BigQuery "Staging" table to which object field data will be written as part of its downstream journey</t>
        </r>
      </text>
    </comment>
    <comment ref="G1" authorId="0" shapeId="0" xr:uid="{189EA401-3BE2-47D0-AA75-81CF2D160241}">
      <text>
        <r>
          <rPr>
            <b/>
            <sz val="9"/>
            <color indexed="81"/>
            <rFont val="Tahoma"/>
            <family val="2"/>
          </rPr>
          <t xml:space="preserve">8516806 (Mark Finnie):  
</t>
        </r>
        <r>
          <rPr>
            <sz val="9"/>
            <color indexed="81"/>
            <rFont val="Tahoma"/>
            <family val="2"/>
          </rPr>
          <t>Contains the name of the BigQuery "Curated" table to which object field data will be written as part of its downstream journey</t>
        </r>
      </text>
    </comment>
    <comment ref="H1" authorId="0" shapeId="0" xr:uid="{A198B35B-C281-44B7-89C5-5D0610D8BAA6}">
      <text>
        <r>
          <rPr>
            <b/>
            <sz val="9"/>
            <color indexed="81"/>
            <rFont val="Tahoma"/>
            <family val="2"/>
          </rPr>
          <t>8516806 (Mark Finnie):</t>
        </r>
        <r>
          <rPr>
            <sz val="9"/>
            <color indexed="81"/>
            <rFont val="Tahoma"/>
            <family val="2"/>
          </rPr>
          <t xml:space="preserve">
Contains the name of the BigQuery "Consumption" view to which object field data will be written as part of its downstream journey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8516806</author>
  </authors>
  <commentList>
    <comment ref="F2" authorId="0" shapeId="0" xr:uid="{B4F1F839-CFA6-470B-8B3A-F96D89807FB9}">
      <text>
        <r>
          <rPr>
            <b/>
            <sz val="9"/>
            <color indexed="81"/>
            <rFont val="Tahoma"/>
            <family val="2"/>
          </rPr>
          <t>8516806 (Mark Finnie):</t>
        </r>
        <r>
          <rPr>
            <sz val="9"/>
            <color indexed="81"/>
            <rFont val="Tahoma"/>
            <family val="2"/>
          </rPr>
          <t xml:space="preserve">
Does a field with a matching Long Name value exist in the data master workbook?</t>
        </r>
      </text>
    </comment>
    <comment ref="G2" authorId="0" shapeId="0" xr:uid="{C1F9FF5D-8914-4FB3-8723-DBEA4A3590B1}">
      <text>
        <r>
          <rPr>
            <b/>
            <sz val="9"/>
            <color indexed="81"/>
            <rFont val="Tahoma"/>
            <family val="2"/>
          </rPr>
          <t>8516806 (Mark Finnie):</t>
        </r>
        <r>
          <rPr>
            <sz val="9"/>
            <color indexed="81"/>
            <rFont val="Tahoma"/>
            <family val="2"/>
          </rPr>
          <t xml:space="preserve">
Contains a result of a VLOOKUP which returns a value (where available) which describes the purpose of a given field as defined in the Data Master Workbook.</t>
        </r>
      </text>
    </comment>
    <comment ref="H2" authorId="0" shapeId="0" xr:uid="{E3FF5589-EBC2-4DED-9D8D-004A15DFB398}">
      <text>
        <r>
          <rPr>
            <b/>
            <sz val="9"/>
            <color indexed="81"/>
            <rFont val="Tahoma"/>
            <family val="2"/>
          </rPr>
          <t>8516806 (Mark Finnie):</t>
        </r>
        <r>
          <rPr>
            <sz val="9"/>
            <color indexed="81"/>
            <rFont val="Tahoma"/>
            <family val="2"/>
          </rPr>
          <t xml:space="preserve">
Indicates (where applicable) if a field is a Primary or Foreign key</t>
        </r>
      </text>
    </comment>
    <comment ref="I2" authorId="0" shapeId="0" xr:uid="{9E2F6103-A33A-41B2-BBFB-449BA651A667}">
      <text>
        <r>
          <rPr>
            <b/>
            <sz val="9"/>
            <color indexed="81"/>
            <rFont val="Tahoma"/>
            <family val="2"/>
          </rPr>
          <t>8516806 (Mark Finnie):</t>
        </r>
        <r>
          <rPr>
            <sz val="9"/>
            <color indexed="81"/>
            <rFont val="Tahoma"/>
            <family val="2"/>
          </rPr>
          <t xml:space="preserve">
Indicates whether or not nCino allows the field's value to be set to NULL. The value shown here has been sourced from configuration data extracted from DEVPOC1 after it was configured to mirror the detail documented in the version of the Master Data Workbook which was frozen at the start of the current PI.</t>
        </r>
      </text>
    </comment>
    <comment ref="J2" authorId="0" shapeId="0" xr:uid="{75B0E279-515A-4753-8468-7F01A7C7FB62}">
      <text>
        <r>
          <rPr>
            <b/>
            <sz val="9"/>
            <color indexed="81"/>
            <rFont val="Tahoma"/>
            <family val="2"/>
          </rPr>
          <t>8516806 (Mark Finnie):</t>
        </r>
        <r>
          <rPr>
            <sz val="9"/>
            <color indexed="81"/>
            <rFont val="Tahoma"/>
            <family val="2"/>
          </rPr>
          <t xml:space="preserve">
Speciifies the field's data type in nCINO. The data types returned in this column use the internal Salesforce name for the data type and may differ from the name shown on the nCINO front-end.  The value shown here has been sourced from configuration data extracted from DEVPOC1 after it was configured to mirror the detail documented in the version of the Master Data Workbook which was frozen at the start of the current PI.</t>
        </r>
      </text>
    </comment>
    <comment ref="K2" authorId="0" shapeId="0" xr:uid="{49FCFEE3-8859-457E-BE56-47951D242029}">
      <text>
        <r>
          <rPr>
            <b/>
            <sz val="9"/>
            <color indexed="81"/>
            <rFont val="Tahoma"/>
            <family val="2"/>
          </rPr>
          <t>8516806 (Mark Finnie):</t>
        </r>
        <r>
          <rPr>
            <sz val="9"/>
            <color indexed="81"/>
            <rFont val="Tahoma"/>
            <family val="2"/>
          </rPr>
          <t xml:space="preserve">
If the field data type is analogous to string type then this column will hold the maximum number of characters that nCino will allow to be written to the field. The value shown here has been sourced from configuration data extracted from DEVPOC1 after it was configured to mirror the detail documented in the version of the Master Data Workbook which was frozen at the start of the current PI.</t>
        </r>
      </text>
    </comment>
    <comment ref="L2" authorId="0" shapeId="0" xr:uid="{C32CA03B-F982-405B-A136-6DCD5F2E8873}">
      <text>
        <r>
          <rPr>
            <b/>
            <sz val="9"/>
            <color indexed="81"/>
            <rFont val="Tahoma"/>
            <family val="2"/>
          </rPr>
          <t>8516806 (Mark Finnie):</t>
        </r>
        <r>
          <rPr>
            <sz val="9"/>
            <color indexed="81"/>
            <rFont val="Tahoma"/>
            <family val="2"/>
          </rPr>
          <t xml:space="preserve">
If the field data type is analogous to a number type, then this column will hold the number of digits allowed on the left-hand-side of the decimal place. The value shown here has been sourced from configuration data extracted from DEVPOC1 after it was configured to mirror the detail documented in the version of the Master Data Workbook which was frozen at the start of the current PI.</t>
        </r>
      </text>
    </comment>
    <comment ref="M2" authorId="0" shapeId="0" xr:uid="{C397C464-FFFA-4DC1-BD6B-9ADA8A56C4AB}">
      <text>
        <r>
          <rPr>
            <b/>
            <sz val="9"/>
            <color indexed="81"/>
            <rFont val="Tahoma"/>
            <family val="2"/>
          </rPr>
          <t>8516806 (Mark Finnie):</t>
        </r>
        <r>
          <rPr>
            <sz val="9"/>
            <color indexed="81"/>
            <rFont val="Tahoma"/>
            <family val="2"/>
          </rPr>
          <t xml:space="preserve">
If the field data type is analogous to a number type, then this column will hold the number of digits allowed on the right-hand-side of the decimal place. The value shown here has been sourced from configuration data extracted from DEVPOC1 after it was configured to mirror the detail documented in the version of the Master Data Workbook which was frozen at the start of the current PI. </t>
        </r>
      </text>
    </comment>
    <comment ref="N2" authorId="0" shapeId="0" xr:uid="{C1B8CC50-C02F-4C5B-B448-813AF6A3E949}">
      <text>
        <r>
          <rPr>
            <b/>
            <sz val="9"/>
            <color indexed="81"/>
            <rFont val="Tahoma"/>
            <family val="2"/>
          </rPr>
          <t>8516806 (Mark Finnie):</t>
        </r>
        <r>
          <rPr>
            <sz val="9"/>
            <color indexed="81"/>
            <rFont val="Tahoma"/>
            <family val="2"/>
          </rPr>
          <t xml:space="preserve">
This column contains a concatination of the values contained in the 4 preceding columns.  It forms a key which has been replicated on the "Data Type Conversion Lookup" worksheet.  It is used as a convenient way to cross reference equivalent BigQuery data type information defined on that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8516806</author>
  </authors>
  <commentList>
    <comment ref="A4" authorId="0" shapeId="0" xr:uid="{25132323-32F6-4E54-8605-FAE02A93166A}">
      <text>
        <r>
          <rPr>
            <b/>
            <sz val="9"/>
            <color indexed="81"/>
            <rFont val="Tahoma"/>
            <charset val="1"/>
          </rPr>
          <t>Flag indicating if field exists in the "Field Mappings" sheet</t>
        </r>
        <r>
          <rPr>
            <sz val="9"/>
            <color indexed="81"/>
            <rFont val="Tahoma"/>
            <charset val="1"/>
          </rPr>
          <t xml:space="preserve">
</t>
        </r>
      </text>
    </comment>
    <comment ref="B4" authorId="0" shapeId="0" xr:uid="{83579447-D1AB-4ED7-84AB-1E879492C812}">
      <text>
        <r>
          <rPr>
            <b/>
            <sz val="9"/>
            <color indexed="81"/>
            <rFont val="Tahoma"/>
            <charset val="1"/>
          </rPr>
          <t>Description of any changes made to correct issues with detail provided on this sheet</t>
        </r>
      </text>
    </comment>
  </commentList>
</comments>
</file>

<file path=xl/sharedStrings.xml><?xml version="1.0" encoding="utf-8"?>
<sst xmlns="http://schemas.openxmlformats.org/spreadsheetml/2006/main" count="17345" uniqueCount="2717">
  <si>
    <t>Downstream Mapping - Collateral Data (v1.0)</t>
  </si>
  <si>
    <t>Date</t>
  </si>
  <si>
    <t>Name</t>
  </si>
  <si>
    <t>Role</t>
  </si>
  <si>
    <t>Version</t>
  </si>
  <si>
    <t>Change</t>
  </si>
  <si>
    <t>Mark Finnie</t>
  </si>
  <si>
    <t>Data Analyst</t>
  </si>
  <si>
    <t>v1.0</t>
  </si>
  <si>
    <t>Initial work-in-progress version using PI3 object baseline</t>
  </si>
  <si>
    <t>v1.1</t>
  </si>
  <si>
    <t>Further revisions based on feedback from the downstream engineering team</t>
  </si>
  <si>
    <t>v1.2</t>
  </si>
  <si>
    <t>Added kafka message mappings to their own sheet.  This version will be put forward for sign-off.</t>
  </si>
  <si>
    <t>Purpose of this mapping document:</t>
  </si>
  <si>
    <t>1) Document dowstream data mappings for Collateral Data from nCino to dependent source systems</t>
  </si>
  <si>
    <t>Review</t>
  </si>
  <si>
    <t>This document must be signed off by the following stakeholders (this list can be amended depending on system):</t>
  </si>
  <si>
    <t>1) CCS</t>
  </si>
  <si>
    <t>2) Source System SME</t>
  </si>
  <si>
    <t>3) Solutions architect</t>
  </si>
  <si>
    <t>4) Other Stakeholders</t>
  </si>
  <si>
    <t>Please Note:</t>
  </si>
  <si>
    <t xml:space="preserve"> • This template has been reviewed and agreed between the DA Team and the Dev team, any changes to this template are subject to change control. If you have any suggested changes, please contact Nicole Roberts</t>
  </si>
  <si>
    <t xml:space="preserve"> • Guidance is provided in the Instructions worksheet in this workbook</t>
  </si>
  <si>
    <t xml:space="preserve"> • This template can be found @ https://confluence.devops.lloydsbanking.com/display/CCTR/Reference+Material</t>
  </si>
  <si>
    <t>Sheet</t>
  </si>
  <si>
    <t>Descripton</t>
  </si>
  <si>
    <t>nCino | Object-Level Info</t>
  </si>
  <si>
    <t>This worksheet details which nCino objects this mapping document covers alongside key details associated with those objects.
Much of this detail is referenced on the main "nCino | Field Mappings" sheet via VLOOKUP (target BigQuery Table/View names, etc).  
Many of the column headers on this sheet contain notes that provide further information about the data contained in that column.</t>
  </si>
  <si>
    <t>nCino | Field Mappings</t>
  </si>
  <si>
    <t>This worksheet contains the actual field mapping data.  
It lists the fields that belong to each nCINO Collateral object and how they should be processed as part of their downstream journey, including table/view names, field names and appropriate data types.   
This data has been sourced from configuration data extracted from DEVPOC1 after it was configured to mirror the detail documented in the version of the Master Data Workbook which was frozen at the start of the current PI - the "Exists in DMW?" column indicates if a given field is documented in the Data Master Workbook (not all of them are).
Many of the column headers on this sheet contain notes that provide further information about the data contained in that column.</t>
  </si>
  <si>
    <t>Kafka | Field Mappings</t>
  </si>
  <si>
    <r>
      <t xml:space="preserve">This worksheet contains additional field mappings covering data attributes supplied by the Kafka service when it sends nCino object data to the downstream pipeline. 
These mappings should be considered </t>
    </r>
    <r>
      <rPr>
        <b/>
        <u/>
        <sz val="11"/>
        <color theme="1"/>
        <rFont val="Calibri"/>
        <family val="2"/>
        <scheme val="minor"/>
      </rPr>
      <t>in addition</t>
    </r>
    <r>
      <rPr>
        <sz val="11"/>
        <color theme="1"/>
        <rFont val="Calibri"/>
        <family val="2"/>
        <scheme val="minor"/>
      </rPr>
      <t xml:space="preserve"> to the mappings detailed on the "nCino | Field Mappings" sheet and apply to each and every object type (all 9 Collateral objects in this instance).</t>
    </r>
  </si>
  <si>
    <t>nCino | BigQuery Type Lookup</t>
  </si>
  <si>
    <t>This sheet details how to covert to the equivalent BigQuery data type attributes from  a given set of nCINO data type attributes. 
The main "nCino | Field Mappings" sheet references this detail via VLOOKUP to the shared "Data Type Conversion Key" value.</t>
  </si>
  <si>
    <t>nCino | Pick List Values</t>
  </si>
  <si>
    <t>This sheet contains the values configured for each nCino field of type "PickList".
This data has been sourced from configuration data extracted from DEVPOC1 after it was configured to mirror the detail documented in the version of the Master Data Workbook which was frozen at the start of the current PI.</t>
  </si>
  <si>
    <t>DMW | Collateral Fields</t>
  </si>
  <si>
    <t xml:space="preserve">This worksheet contains  the Collateral field information provided in the Data Master Workbook that was frozen at the start of the current PI.   
The first couple of columns were added by Mark Finnie as part of a reconciliation exercise to check the fields in the DMW exist on DEVPOC1  (none were missing but some of the names weren't 100% correct so had to be slightly altered to get things fully matched).
</t>
  </si>
  <si>
    <t>DMW | Collateral Types</t>
  </si>
  <si>
    <t xml:space="preserve">This worksheet contains additional Collateral Type information provided in the Data Master Workbook that was frozen at the start of the current PI.   </t>
  </si>
  <si>
    <t>nCino Name</t>
  </si>
  <si>
    <t>nCino Label</t>
  </si>
  <si>
    <t>Display Order</t>
  </si>
  <si>
    <t>DMW Sheet Name</t>
  </si>
  <si>
    <t>Raw Table  Name</t>
  </si>
  <si>
    <t>Staging Table Name</t>
  </si>
  <si>
    <t>Curated Table Name</t>
  </si>
  <si>
    <t>Consumption View Name</t>
  </si>
  <si>
    <t>LLC_BI__Collateral__c</t>
  </si>
  <si>
    <t>Security</t>
  </si>
  <si>
    <t>rskcsp_ds_css_collateral_mgmt</t>
  </si>
  <si>
    <t>rskcsp_ds_css_collateral_mgmt_staging</t>
  </si>
  <si>
    <t>rskcsp_ds_css_collateral_mgmt_curated</t>
  </si>
  <si>
    <t>rskcsp_ds_css_collateral_mgmt_consumption</t>
  </si>
  <si>
    <t>LLC_BI__Collateral_Type__c</t>
  </si>
  <si>
    <t>Security Type</t>
  </si>
  <si>
    <t>rskcsp_ds_css_collateral_type</t>
  </si>
  <si>
    <t>rskcsp_ds_css_collateral_type_staging</t>
  </si>
  <si>
    <t>rskcsp_ds_css_collateral_type_curated</t>
  </si>
  <si>
    <t>rskcsp_ds_css_collateral_type_consumption</t>
  </si>
  <si>
    <t>LLC_BI__Account_Collateral__c</t>
  </si>
  <si>
    <t>Security Ownership</t>
  </si>
  <si>
    <t>rskcsp_ds_css_collateral_ownership</t>
  </si>
  <si>
    <t>rskcsp_ds_css_collateral_ownership_staging</t>
  </si>
  <si>
    <t>rskcsp_ds_css_collateral_ownership_curated</t>
  </si>
  <si>
    <t>rskcsp_ds_css_collateral_ownership_consumption</t>
  </si>
  <si>
    <t>LLC_BI__Collateral_Valuation__c</t>
  </si>
  <si>
    <t>Security Valuation</t>
  </si>
  <si>
    <t>rskcsp_ds_css_collateral_valuation</t>
  </si>
  <si>
    <t>rskcsp_ds_css_collateral_valuation_staging</t>
  </si>
  <si>
    <t>rskcsp_ds_css_collateral_valuation_curated</t>
  </si>
  <si>
    <t>rskcsp_ds_css_collateral_valuation_consumption</t>
  </si>
  <si>
    <t>CCS_Deed_of_Priority__c</t>
  </si>
  <si>
    <t>Deed of Priority</t>
  </si>
  <si>
    <t>rskcsp_ds_css_deed_of_priority</t>
  </si>
  <si>
    <t>rskcsp_ds_css_deed_of_priority_staging</t>
  </si>
  <si>
    <t>rskcsp_ds_css_deed_of_priority_curated</t>
  </si>
  <si>
    <t>rskcsp_ds_css_deed_of_priority_consumption</t>
  </si>
  <si>
    <t>LLC_BI__Lien__c</t>
  </si>
  <si>
    <t>Charge</t>
  </si>
  <si>
    <t>rskcsp_ds_css_lien</t>
  </si>
  <si>
    <t>rskcsp_ds_css_lien_staging</t>
  </si>
  <si>
    <t>rskcsp_ds_css_lien_curated</t>
  </si>
  <si>
    <t>rskcsp_ds_css_lien_consumption</t>
  </si>
  <si>
    <t>LLC_BI__Loan_Collateral2__c</t>
  </si>
  <si>
    <t>Security Pledged</t>
  </si>
  <si>
    <t>rskcsp_ds_css_collateral_plgd</t>
  </si>
  <si>
    <t>rskcsp_ds_css_collateral_plgd_staging</t>
  </si>
  <si>
    <t>rskcsp_ds_css_collateral_plgd_curated</t>
  </si>
  <si>
    <t>rskcsp_ds_css_collateral_plgd_consumption</t>
  </si>
  <si>
    <t>LLC_BI__Loan_Collateral_Aggregate__c</t>
  </si>
  <si>
    <t>Loan Collateral Aggregate</t>
  </si>
  <si>
    <t>rskcsp_ds_css_collateral_aggregate</t>
  </si>
  <si>
    <t>rskcsp_ds_css_collateral_aggregate_staging</t>
  </si>
  <si>
    <t>rskcsp_ds_css_collateral_aggregate_curated</t>
  </si>
  <si>
    <t>rskcsp_ds_css_collateral_aggregate_consumption</t>
  </si>
  <si>
    <t>CCS_Security_Case__c</t>
  </si>
  <si>
    <t>Security Case</t>
  </si>
  <si>
    <t>rskcsp_ds_css_security_case</t>
  </si>
  <si>
    <t>rskcsp_ds_css_security_case_staging</t>
  </si>
  <si>
    <t>rskcsp_ds_css_security_case_curated</t>
  </si>
  <si>
    <t>rskcsp_ds_css_security_case_consumption</t>
  </si>
  <si>
    <t>nCINO</t>
  </si>
  <si>
    <t>Raw Table</t>
  </si>
  <si>
    <t>Staging Table</t>
  </si>
  <si>
    <t>Curated Table</t>
  </si>
  <si>
    <t>Consumption View</t>
  </si>
  <si>
    <t>Object Name</t>
  </si>
  <si>
    <t>Object Label</t>
  </si>
  <si>
    <t>Field Long Name</t>
  </si>
  <si>
    <t>Field Short Name</t>
  </si>
  <si>
    <t>Field Label</t>
  </si>
  <si>
    <t>Exists in DMW?</t>
  </si>
  <si>
    <t>DMW Field Description</t>
  </si>
  <si>
    <t>Key Type</t>
  </si>
  <si>
    <t>Nullable?</t>
  </si>
  <si>
    <t>Field Type</t>
  </si>
  <si>
    <t>String Length</t>
  </si>
  <si>
    <t>Numeric Precision</t>
  </si>
  <si>
    <t>Numeric Scale</t>
  </si>
  <si>
    <t>Data Type Conversion Key</t>
  </si>
  <si>
    <t xml:space="preserve">Table Name </t>
  </si>
  <si>
    <t>Field Name</t>
  </si>
  <si>
    <t>Table Name</t>
  </si>
  <si>
    <t>View Name</t>
  </si>
  <si>
    <t>CCS_Deed_of_Priority__c.Id</t>
  </si>
  <si>
    <t>Id</t>
  </si>
  <si>
    <t>Record ID</t>
  </si>
  <si>
    <t>Primary</t>
  </si>
  <si>
    <t>no</t>
  </si>
  <si>
    <t>id</t>
  </si>
  <si>
    <t>CCS_Deed_of_Priority__c.IsDeleted</t>
  </si>
  <si>
    <t>IsDeleted</t>
  </si>
  <si>
    <t>Deleted</t>
  </si>
  <si>
    <t>n/a</t>
  </si>
  <si>
    <t>boolean</t>
  </si>
  <si>
    <t>CCS_Deed_of_Priority__c.Name</t>
  </si>
  <si>
    <t>Deed of Priority ID</t>
  </si>
  <si>
    <t>string</t>
  </si>
  <si>
    <t>CCS_Deed_of_Priority__c.CurrencyIsoCode</t>
  </si>
  <si>
    <t>CurrencyIsoCode</t>
  </si>
  <si>
    <t>Currency ISO Code</t>
  </si>
  <si>
    <t>yes</t>
  </si>
  <si>
    <t>picklist</t>
  </si>
  <si>
    <t>CCS_Deed_of_Priority__c.CreatedDate</t>
  </si>
  <si>
    <t>CreatedDate</t>
  </si>
  <si>
    <t>Created Date</t>
  </si>
  <si>
    <t>datetime</t>
  </si>
  <si>
    <t>CCS_Deed_of_Priority__c.CreatedById</t>
  </si>
  <si>
    <t>CreatedById</t>
  </si>
  <si>
    <t>Created By ID</t>
  </si>
  <si>
    <t>Foreign</t>
  </si>
  <si>
    <t>reference(User)</t>
  </si>
  <si>
    <t>CCS_Deed_of_Priority__c.LastModifiedDate</t>
  </si>
  <si>
    <t>LastModifiedDate</t>
  </si>
  <si>
    <t>Last Modified Date</t>
  </si>
  <si>
    <t>CCS_Deed_of_Priority__c.LastModifiedById</t>
  </si>
  <si>
    <t>LastModifiedById</t>
  </si>
  <si>
    <t>Last Modified By ID</t>
  </si>
  <si>
    <t>CCS_Deed_of_Priority__c.SystemModstamp</t>
  </si>
  <si>
    <t>SystemModstamp</t>
  </si>
  <si>
    <t>System Modstamp</t>
  </si>
  <si>
    <t>CCS_Deed_of_Priority__c.ConnectionReceivedId</t>
  </si>
  <si>
    <t>ConnectionReceivedId</t>
  </si>
  <si>
    <t>Received Connection ID</t>
  </si>
  <si>
    <t>reference(PartnerNetworkConnection)</t>
  </si>
  <si>
    <t>CCS_Deed_of_Priority__c.ConnectionSentId</t>
  </si>
  <si>
    <t>ConnectionSentId</t>
  </si>
  <si>
    <t>Sent Connection ID</t>
  </si>
  <si>
    <t>CCS_Deed_of_Priority__c.CCS_Deed_of_Priority_Number__c</t>
  </si>
  <si>
    <t>CCS_Deed_of_Priority_Number__c</t>
  </si>
  <si>
    <t>Deed of Priority Number</t>
  </si>
  <si>
    <t>double</t>
  </si>
  <si>
    <t>CCS_Deed_of_Priority__c.CCS_Lender__c</t>
  </si>
  <si>
    <t>CCS_Lender__c</t>
  </si>
  <si>
    <t>Lender</t>
  </si>
  <si>
    <t>CCS_Deed_of_Priority__c.CCS_Security__c</t>
  </si>
  <si>
    <t>CCS_Security__c</t>
  </si>
  <si>
    <t>reference(LLC_BI__Collateral__c)</t>
  </si>
  <si>
    <t>CCS_Security_Case__c.Id</t>
  </si>
  <si>
    <t>CCS_Security_Case__c.OwnerId</t>
  </si>
  <si>
    <t>OwnerId</t>
  </si>
  <si>
    <t>Owner ID</t>
  </si>
  <si>
    <t>reference(Group,User)</t>
  </si>
  <si>
    <t>CCS_Security_Case__c.IsDeleted</t>
  </si>
  <si>
    <t>CCS_Security_Case__c.Name</t>
  </si>
  <si>
    <t>Security Case ID</t>
  </si>
  <si>
    <t>CCS_Security_Case__c.CurrencyIsoCode</t>
  </si>
  <si>
    <t>CCS_Security_Case__c.RecordTypeId</t>
  </si>
  <si>
    <t>RecordTypeId</t>
  </si>
  <si>
    <t>Record Type ID</t>
  </si>
  <si>
    <t>reference(RecordType)</t>
  </si>
  <si>
    <t>CCS_Security_Case__c.CreatedDate</t>
  </si>
  <si>
    <t>CCS_Security_Case__c.CreatedById</t>
  </si>
  <si>
    <t>CCS_Security_Case__c.LastModifiedDate</t>
  </si>
  <si>
    <t>CCS_Security_Case__c.LastModifiedById</t>
  </si>
  <si>
    <t>CCS_Security_Case__c.SystemModstamp</t>
  </si>
  <si>
    <t>CCS_Security_Case__c.LastActivityDate</t>
  </si>
  <si>
    <t>LastActivityDate</t>
  </si>
  <si>
    <t>Last Activity Date</t>
  </si>
  <si>
    <t>date</t>
  </si>
  <si>
    <t>CCS_Security_Case__c.ConnectionReceivedId</t>
  </si>
  <si>
    <t>CCS_Security_Case__c.ConnectionSentId</t>
  </si>
  <si>
    <t>CCS_Security_Case__c.CCS_Additional_Information__c</t>
  </si>
  <si>
    <t>CCS_Additional_Information__c</t>
  </si>
  <si>
    <t>Additional Information</t>
  </si>
  <si>
    <t>textarea</t>
  </si>
  <si>
    <t>CCS_Security_Case__c.CCS_Address__c</t>
  </si>
  <si>
    <t>CCS_Address__c</t>
  </si>
  <si>
    <t>Address</t>
  </si>
  <si>
    <t>CCS_Security_Case__c.CCS_Amount_of_Upfront_Fee_Taken__c</t>
  </si>
  <si>
    <t>CCS_Amount_of_Upfront_Fee_Taken__c</t>
  </si>
  <si>
    <t>Amount of Upfront Fee Taken</t>
  </si>
  <si>
    <t>currency</t>
  </si>
  <si>
    <t>CCS_Security_Case__c.CCS_Amount_to_be_Recovered__c</t>
  </si>
  <si>
    <t>CCS_Amount_to_be_Recovered__c</t>
  </si>
  <si>
    <t>Amount to be Recovered</t>
  </si>
  <si>
    <t>CCS_Security_Case__c.CCS_Application__c</t>
  </si>
  <si>
    <t>CCS_Application__c</t>
  </si>
  <si>
    <t>Application</t>
  </si>
  <si>
    <t>reference(LLC_BI__Product_Package__c)</t>
  </si>
  <si>
    <t>CCS_Security_Case__c.CCS_Bank__c</t>
  </si>
  <si>
    <t>CCS_Bank__c</t>
  </si>
  <si>
    <t>Bank</t>
  </si>
  <si>
    <t>CCS_Security_Case__c.CCS_Checklist_Stage__c</t>
  </si>
  <si>
    <t>CCS_Checklist_Stage__c</t>
  </si>
  <si>
    <t>Checklist Stage</t>
  </si>
  <si>
    <t>CCS_Security_Case__c.CCS_ChosenSepRepSolicitor_Street_Address__c</t>
  </si>
  <si>
    <t>CCS_ChosenSepRepSolicitor_Street_Address__c</t>
  </si>
  <si>
    <t>Chosen Sep Rep Solicitor Street Address</t>
  </si>
  <si>
    <t>CCS_Security_Case__c.CCS_Chosen_Sep_Rep_Solicitor_City__c</t>
  </si>
  <si>
    <t>CCS_Chosen_Sep_Rep_Solicitor_City__c</t>
  </si>
  <si>
    <t>Chosen Sep Rep Solicitor City</t>
  </si>
  <si>
    <t>CCS_Security_Case__c.CCS_Chosen_Sep_Rep_Solicitor_Contact__c</t>
  </si>
  <si>
    <t>CCS_Chosen_Sep_Rep_Solicitor_Contact__c</t>
  </si>
  <si>
    <t>Chosen Sep Rep Solicitor Contact Email</t>
  </si>
  <si>
    <t>email</t>
  </si>
  <si>
    <t>CCS_Security_Case__c.CCS_Chosen_Sep_Rep_Solicitor_Email__c</t>
  </si>
  <si>
    <t>CCS_Chosen_Sep_Rep_Solicitor_Email__c</t>
  </si>
  <si>
    <t>Chosen Sep Rep Solicitor Email Address</t>
  </si>
  <si>
    <t>CCS_Security_Case__c.CCS_Chosen_Sep_Rep_Solicitor_Firm_Name__c</t>
  </si>
  <si>
    <t>CCS_Chosen_Sep_Rep_Solicitor_Firm_Name__c</t>
  </si>
  <si>
    <t>Chosen Sep Rep Solicitor Firm Name</t>
  </si>
  <si>
    <t>CCS_Security_Case__c.CCS_Chosen_Sep_Rep_Solicitor_Name__c</t>
  </si>
  <si>
    <t>CCS_Chosen_Sep_Rep_Solicitor_Name__c</t>
  </si>
  <si>
    <t>Chosen Sep Rep Solicitor Name</t>
  </si>
  <si>
    <t>CCS_Security_Case__c.CCS_Chosen_Sep_Rep_Solicitor_Phone__c</t>
  </si>
  <si>
    <t>CCS_Chosen_Sep_Rep_Solicitor_Phone__c</t>
  </si>
  <si>
    <t>Chosen Sep Rep Solicitor Contact Phone</t>
  </si>
  <si>
    <t>phone</t>
  </si>
  <si>
    <t>CCS_Security_Case__c.CCS_Chosen_Sep_Rep_Solicitor_Postcode__c</t>
  </si>
  <si>
    <t>CCS_Chosen_Sep_Rep_Solicitor_Postcode__c</t>
  </si>
  <si>
    <t>Chosen Sep Rep Solicitor Postcode</t>
  </si>
  <si>
    <t>CCS_Security_Case__c.CCS_Chosen_Sep_Rep_Solicitor__c</t>
  </si>
  <si>
    <t>CCS_Chosen_Sep_Rep_Solicitor__c</t>
  </si>
  <si>
    <t>Chosen Sep Rep Solicitor</t>
  </si>
  <si>
    <t>CCS_Security_Case__c.CCS_Chosen_Solicitor_Contact_Name__c</t>
  </si>
  <si>
    <t>CCS_Chosen_Solicitor_Contact_Name__c</t>
  </si>
  <si>
    <t>Chosen Solicitor Contact Name</t>
  </si>
  <si>
    <t>CCS_Security_Case__c.CCS_Company_Name_If_Applicable__c</t>
  </si>
  <si>
    <t>CCS_Company_Name_If_Applicable__c</t>
  </si>
  <si>
    <t>Company Name (If Applicable)</t>
  </si>
  <si>
    <t>CCS_Security_Case__c.CCS_Customer_Account_Number__c</t>
  </si>
  <si>
    <t>CCS_Customer_Account_Number__c</t>
  </si>
  <si>
    <t>Customer Account Number</t>
  </si>
  <si>
    <t>CCS_Security_Case__c.CCS_Customer_Sort_Code__c</t>
  </si>
  <si>
    <t>CCS_Customer_Sort_Code__c</t>
  </si>
  <si>
    <t>Customer Sort Code</t>
  </si>
  <si>
    <t>CCS_Security_Case__c.CCS_Email_Address__c</t>
  </si>
  <si>
    <t>CCS_Email_Address__c</t>
  </si>
  <si>
    <t>Email Address</t>
  </si>
  <si>
    <t>CCS_Security_Case__c.CCS_Forename__c</t>
  </si>
  <si>
    <t>CCS_Forename__c</t>
  </si>
  <si>
    <t>Forename</t>
  </si>
  <si>
    <t>CCS_Security_Case__c.CCS_Legal_Fee_to_be_Recovered__c</t>
  </si>
  <si>
    <t>CCS_Legal_Fee_to_be_Recovered__c</t>
  </si>
  <si>
    <t>Legal Fee to be Recovered?</t>
  </si>
  <si>
    <t>CCS_Security_Case__c.CCS_Lending_Execution_Case_Manager__c</t>
  </si>
  <si>
    <t>CCS_Lending_Execution_Case_Manager__c</t>
  </si>
  <si>
    <t>Lending Execution Case Manager</t>
  </si>
  <si>
    <t>CCS_Security_Case__c.CCS_Location__c</t>
  </si>
  <si>
    <t>CCS_Location__c</t>
  </si>
  <si>
    <t>Location</t>
  </si>
  <si>
    <t>CCS_Security_Case__c.CCS_Next_Action_Date__c</t>
  </si>
  <si>
    <t>CCS_Next_Action_Date__c</t>
  </si>
  <si>
    <t>Next Action Date</t>
  </si>
  <si>
    <t>CCS_Security_Case__c.CCS_Next_Action__c</t>
  </si>
  <si>
    <t>CCS_Next_Action__c</t>
  </si>
  <si>
    <t>Next Action</t>
  </si>
  <si>
    <t>CCS_Security_Case__c.CCS_Percentage_to_be_Recovered__c</t>
  </si>
  <si>
    <t>CCS_Percentage_to_be_Recovered__c</t>
  </si>
  <si>
    <t>Percentage to be Recovered</t>
  </si>
  <si>
    <t>percent</t>
  </si>
  <si>
    <t>CCS_Security_Case__c.CCS_Postcode__c</t>
  </si>
  <si>
    <t>CCS_Postcode__c</t>
  </si>
  <si>
    <t>Postcode</t>
  </si>
  <si>
    <t>CCS_Security_Case__c.CCS_Questionnaire_Status__c</t>
  </si>
  <si>
    <t>CCS_Questionnaire_Status__c</t>
  </si>
  <si>
    <t>Questionnaire Status</t>
  </si>
  <si>
    <t>CCS_Security_Case__c.CCS_Quote_1__c</t>
  </si>
  <si>
    <t>CCS_Quote_1__c</t>
  </si>
  <si>
    <t>Quote 1</t>
  </si>
  <si>
    <t>CCS_Security_Case__c.CCS_Quote_2__c</t>
  </si>
  <si>
    <t>CCS_Quote_2__c</t>
  </si>
  <si>
    <t>Quote 2</t>
  </si>
  <si>
    <t>CCS_Security_Case__c.CCS_Quote_3__c</t>
  </si>
  <si>
    <t>CCS_Quote_3__c</t>
  </si>
  <si>
    <t>Quote 3</t>
  </si>
  <si>
    <t>CCS_Security_Case__c.CCS_REL_Code__c</t>
  </si>
  <si>
    <t>CCS_REL_Code__c</t>
  </si>
  <si>
    <t>REL Code</t>
  </si>
  <si>
    <t>CCS_Security_Case__c.CCS_RM_Cost_Code__c</t>
  </si>
  <si>
    <t>CCS_RM_Cost_Code__c</t>
  </si>
  <si>
    <t>RM Cost Code</t>
  </si>
  <si>
    <t>CCS_Security_Case__c.CCS_Relationship_s__c</t>
  </si>
  <si>
    <t>CCS_Relationship_s__c</t>
  </si>
  <si>
    <t>Relationship/s</t>
  </si>
  <si>
    <t>reference(Account)</t>
  </si>
  <si>
    <t>CCS_Security_Case__c.CCS_Solicitor_1__c</t>
  </si>
  <si>
    <t>CCS_Solicitor_1__c</t>
  </si>
  <si>
    <t>Solicitor 1</t>
  </si>
  <si>
    <t>CCS_Security_Case__c.CCS_Solicitor_2__c</t>
  </si>
  <si>
    <t>CCS_Solicitor_2__c</t>
  </si>
  <si>
    <t>Solicitor 2</t>
  </si>
  <si>
    <t>CCS_Security_Case__c.CCS_Solicitor_3__c</t>
  </si>
  <si>
    <t>CCS_Solicitor_3__c</t>
  </si>
  <si>
    <t>Solicitor 3</t>
  </si>
  <si>
    <t>CCS_Security_Case__c.CCS_Submitter__c</t>
  </si>
  <si>
    <t>CCS_Submitter__c</t>
  </si>
  <si>
    <t>Submitter</t>
  </si>
  <si>
    <t>CCS_Security_Case__c.CCS_Surname__c</t>
  </si>
  <si>
    <t>CCS_Surname__c</t>
  </si>
  <si>
    <t>Surname</t>
  </si>
  <si>
    <t>CCS_Security_Case__c.CCS_Telephone_Number__c</t>
  </si>
  <si>
    <t>CCS_Telephone_Number__c</t>
  </si>
  <si>
    <t>Telephone Number</t>
  </si>
  <si>
    <t>CCS_Security_Case__c.CCS_Title__c</t>
  </si>
  <si>
    <t>CCS_Title__c</t>
  </si>
  <si>
    <t>Title</t>
  </si>
  <si>
    <t>CCS_Security_Case__c.CCS_Upfront_Legal_Fee_Taken__c</t>
  </si>
  <si>
    <t>CCS_Upfront_Legal_Fee_Taken__c</t>
  </si>
  <si>
    <t>Upfront Legal Fee Taken?</t>
  </si>
  <si>
    <t>LLC_BI__Account_Collateral__c.Id</t>
  </si>
  <si>
    <t>LLC_BI__Account_Collateral__c.IsDeleted</t>
  </si>
  <si>
    <t>LLC_BI__Account_Collateral__c.Name</t>
  </si>
  <si>
    <t>Security Ownership ID</t>
  </si>
  <si>
    <t>LLC_BI__Account_Collateral__c.CurrencyIsoCode</t>
  </si>
  <si>
    <t>LLC_BI__Account_Collateral__c.CreatedDate</t>
  </si>
  <si>
    <t>LLC_BI__Account_Collateral__c.CreatedById</t>
  </si>
  <si>
    <t>LLC_BI__Account_Collateral__c.LastModifiedDate</t>
  </si>
  <si>
    <t>LLC_BI__Account_Collateral__c.LastModifiedById</t>
  </si>
  <si>
    <t>LLC_BI__Account_Collateral__c.SystemModstamp</t>
  </si>
  <si>
    <t>LLC_BI__Account_Collateral__c.LastActivityDate</t>
  </si>
  <si>
    <t>LLC_BI__Account_Collateral__c.ConnectionReceivedId</t>
  </si>
  <si>
    <t>LLC_BI__Account_Collateral__c.ConnectionSentId</t>
  </si>
  <si>
    <t>LLC_BI__Account_Collateral__c.LLC_BI__Account__c</t>
  </si>
  <si>
    <t>LLC_BI__Account__c</t>
  </si>
  <si>
    <t>Relationship</t>
  </si>
  <si>
    <t>LLC_BI__Account_Collateral__c.LLC_BI__Collateral__c</t>
  </si>
  <si>
    <t>LLC_BI__Account_Collateral__c.LLC_BI__End_Date__c</t>
  </si>
  <si>
    <t>LLC_BI__End_Date__c</t>
  </si>
  <si>
    <t>End Date</t>
  </si>
  <si>
    <t>LLC_BI__Account_Collateral__c.LLC_BI__Ownership_Percentage__c</t>
  </si>
  <si>
    <t>LLC_BI__Ownership_Percentage__c</t>
  </si>
  <si>
    <t>Ownership Percentage</t>
  </si>
  <si>
    <t>LLC_BI__Account_Collateral__c.LLC_BI__Pledging_Authority__c</t>
  </si>
  <si>
    <t>LLC_BI__Pledging_Authority__c</t>
  </si>
  <si>
    <t>Pledging Authority</t>
  </si>
  <si>
    <t>LLC_BI__Account_Collateral__c.LLC_BI__Relationship_Type__c</t>
  </si>
  <si>
    <t>LLC_BI__Relationship_Type__c</t>
  </si>
  <si>
    <t>Relationship Type</t>
  </si>
  <si>
    <t>LLC_BI__Account_Collateral__c.LLC_BI__Start_Date__c</t>
  </si>
  <si>
    <t>LLC_BI__Start_Date__c</t>
  </si>
  <si>
    <t>Start Date</t>
  </si>
  <si>
    <t>LLC_BI__Account_Collateral__c.LLC_BI__Primary_Owner__c</t>
  </si>
  <si>
    <t>LLC_BI__Primary_Owner__c</t>
  </si>
  <si>
    <t>Primary Owner</t>
  </si>
  <si>
    <t>LLC_BI__Account_Collateral__c.LLC_BI__Collateral_Association__c</t>
  </si>
  <si>
    <t>LLC_BI__Collateral_Association__c</t>
  </si>
  <si>
    <t>Security Association</t>
  </si>
  <si>
    <t>LLC_BI__Account_Collateral__c.LLC_BI__Group_Association__c</t>
  </si>
  <si>
    <t>LLC_BI__Group_Association__c</t>
  </si>
  <si>
    <t>Group Association</t>
  </si>
  <si>
    <t>LLC_BI__Account_Collateral__c.CCS_Lending_Value_Allocation__c</t>
  </si>
  <si>
    <t>CCS_Lending_Value_Allocation__c</t>
  </si>
  <si>
    <t>Lending Value Allocation %</t>
  </si>
  <si>
    <t>LLC_BI__Account_Collateral__c.CCS_Perfection_Status__c</t>
  </si>
  <si>
    <t>CCS_Perfection_Status__c</t>
  </si>
  <si>
    <t>Perfection Status</t>
  </si>
  <si>
    <t>LLC_BI__Account_Collateral__c.CCS_Security_Hyperlink__c</t>
  </si>
  <si>
    <t>CCS_Security_Hyperlink__c</t>
  </si>
  <si>
    <t>Security Hyperlink</t>
  </si>
  <si>
    <t>LLC_BI__Account_Collateral__c.CCS_Total_Current_Hard_Limits__c</t>
  </si>
  <si>
    <t>CCS_Total_Current_Hard_Limits__c</t>
  </si>
  <si>
    <t>Total Current Hard Limits</t>
  </si>
  <si>
    <t>LLC_BI__Account_Collateral__c.CCS_Total_Lending_Value__c</t>
  </si>
  <si>
    <t>CCS_Total_Lending_Value__c</t>
  </si>
  <si>
    <t>Total Lending Value</t>
  </si>
  <si>
    <t>LLC_BI__Account_Collateral__c.CCS_Migration_Id__c</t>
  </si>
  <si>
    <t>CCS_Migration_Id__c</t>
  </si>
  <si>
    <t>Migration Id</t>
  </si>
  <si>
    <t>LLC_BI__Collateral_Type__c.Id</t>
  </si>
  <si>
    <t>LLC_BI__Collateral_Type__c.OwnerId</t>
  </si>
  <si>
    <t>LLC_BI__Collateral_Type__c.IsDeleted</t>
  </si>
  <si>
    <t>LLC_BI__Collateral_Type__c.Name</t>
  </si>
  <si>
    <t>Security Type Name</t>
  </si>
  <si>
    <t>LLC_BI__Collateral_Type__c.CurrencyIsoCode</t>
  </si>
  <si>
    <t>LLC_BI__Collateral_Type__c.CreatedDate</t>
  </si>
  <si>
    <t>LLC_BI__Collateral_Type__c.CreatedById</t>
  </si>
  <si>
    <t>LLC_BI__Collateral_Type__c.LastModifiedDate</t>
  </si>
  <si>
    <t>LLC_BI__Collateral_Type__c.LastModifiedById</t>
  </si>
  <si>
    <t>LLC_BI__Collateral_Type__c.SystemModstamp</t>
  </si>
  <si>
    <t>LLC_BI__Collateral_Type__c.LastActivityDate</t>
  </si>
  <si>
    <t>LLC_BI__Collateral_Type__c.LastViewedDate</t>
  </si>
  <si>
    <t>LastViewedDate</t>
  </si>
  <si>
    <t>Last Viewed Date</t>
  </si>
  <si>
    <t>LLC_BI__Collateral_Type__c.LastReferencedDate</t>
  </si>
  <si>
    <t>LastReferencedDate</t>
  </si>
  <si>
    <t>Last Referenced Date</t>
  </si>
  <si>
    <t>LLC_BI__Collateral_Type__c.ConnectionReceivedId</t>
  </si>
  <si>
    <t>LLC_BI__Collateral_Type__c.ConnectionSentId</t>
  </si>
  <si>
    <t>LLC_BI__Collateral_Type__c.LLC_BI__Active__c</t>
  </si>
  <si>
    <t>LLC_BI__Active__c</t>
  </si>
  <si>
    <t>Active</t>
  </si>
  <si>
    <t>LLC_BI__Collateral_Type__c.LLC_BI__Advance_Rate__c</t>
  </si>
  <si>
    <t>LLC_BI__Advance_Rate__c</t>
  </si>
  <si>
    <t>Advance Rate</t>
  </si>
  <si>
    <t>LLC_BI__Collateral_Type__c.LLC_BI__Collateral_Code__c</t>
  </si>
  <si>
    <t>LLC_BI__Collateral_Code__c</t>
  </si>
  <si>
    <t>Security Code</t>
  </si>
  <si>
    <t>LLC_BI__Collateral_Type__c.LLC_BI__Condo_PUD__c</t>
  </si>
  <si>
    <t>LLC_BI__Condo_PUD__c</t>
  </si>
  <si>
    <t>Condo/PUD</t>
  </si>
  <si>
    <t>LLC_BI__Collateral_Type__c.LLC_BI__Expire_Date__c</t>
  </si>
  <si>
    <t>LLC_BI__Expire_Date__c</t>
  </si>
  <si>
    <t>Expire Date</t>
  </si>
  <si>
    <t>LLC_BI__Collateral_Type__c.LLC_BI__Field_Set__c</t>
  </si>
  <si>
    <t>LLC_BI__Field_Set__c</t>
  </si>
  <si>
    <t>Field Set</t>
  </si>
  <si>
    <t>LLC_BI__Collateral_Type__c.LLC_BI__Manufactured_Home__c</t>
  </si>
  <si>
    <t>LLC_BI__Manufactured_Home__c</t>
  </si>
  <si>
    <t>Manufactured Home</t>
  </si>
  <si>
    <t>LLC_BI__Collateral_Type__c.LLC_BI__Regulatory_Rate__c</t>
  </si>
  <si>
    <t>LLC_BI__Regulatory_Rate__c</t>
  </si>
  <si>
    <t>Regulatory Rate</t>
  </si>
  <si>
    <t>LLC_BI__Collateral_Type__c.LLC_BI__Start_Date__c</t>
  </si>
  <si>
    <t>LLC_BI__Collateral_Type__c.LLC_BI__Subtype__c</t>
  </si>
  <si>
    <t>LLC_BI__Subtype__c</t>
  </si>
  <si>
    <t>Sub-Type 1</t>
  </si>
  <si>
    <t>LLC_BI__Collateral_Type__c.LLC_BI__Type__c</t>
  </si>
  <si>
    <t>LLC_BI__Type__c</t>
  </si>
  <si>
    <t>Type</t>
  </si>
  <si>
    <t>LLC_BI__Collateral_Type__c.LLC_BI__Icon_Background_Color__c</t>
  </si>
  <si>
    <t>LLC_BI__Icon_Background_Color__c</t>
  </si>
  <si>
    <t>Icon Background Color</t>
  </si>
  <si>
    <t>LLC_BI__Collateral_Type__c.LLC_BI__Icon_Color__c</t>
  </si>
  <si>
    <t>LLC_BI__Icon_Color__c</t>
  </si>
  <si>
    <t>Icon Color</t>
  </si>
  <si>
    <t>LLC_BI__Collateral_Type__c.LLC_BI__Icon_Type__c</t>
  </si>
  <si>
    <t>LLC_BI__Icon_Type__c</t>
  </si>
  <si>
    <t>Icon Type</t>
  </si>
  <si>
    <t>LLC_BI__Collateral_Type__c.LLC_BI__Screen__c</t>
  </si>
  <si>
    <t>LLC_BI__Screen__c</t>
  </si>
  <si>
    <t>Screen</t>
  </si>
  <si>
    <t>reference(nFORCE__Screen__c)</t>
  </si>
  <si>
    <t>LLC_BI__Collateral_Type__c.LLC_BI__lookupKey__c</t>
  </si>
  <si>
    <t>LLC_BI__lookupKey__c</t>
  </si>
  <si>
    <t>lookupKey</t>
  </si>
  <si>
    <t>LLC_BI__Collateral_Type__c.LLC_BI__Collateral_Configuration__c</t>
  </si>
  <si>
    <t>LLC_BI__Collateral_Configuration__c</t>
  </si>
  <si>
    <t>Security Configuration</t>
  </si>
  <si>
    <t>LLC_BI__Collateral_Type__c.LLC_BI__Highest_Type__c</t>
  </si>
  <si>
    <t>LLC_BI__Highest_Type__c</t>
  </si>
  <si>
    <t>Highest Type</t>
  </si>
  <si>
    <t>reference(LLC_BI__Collateral_Type__c)</t>
  </si>
  <si>
    <t>LLC_BI__Collateral_Type__c.LLC_BI__Is_Complex__c</t>
  </si>
  <si>
    <t>LLC_BI__Is_Complex__c</t>
  </si>
  <si>
    <t>Is Complex</t>
  </si>
  <si>
    <t>LLC_BI__Collateral_Type__c.LLC_BI__Parent_Type__c</t>
  </si>
  <si>
    <t>LLC_BI__Parent_Type__c</t>
  </si>
  <si>
    <t>Parent Type</t>
  </si>
  <si>
    <t>LLC_BI__Collateral_Type__c.LLC_BI__Valuation_Source__c</t>
  </si>
  <si>
    <t>LLC_BI__Valuation_Source__c</t>
  </si>
  <si>
    <t>Valuation Source</t>
  </si>
  <si>
    <t>LLC_BI__Collateral_Type__c.LLC_BI__Valuation_Type__c</t>
  </si>
  <si>
    <t>LLC_BI__Valuation_Type__c</t>
  </si>
  <si>
    <t>Valuation Type</t>
  </si>
  <si>
    <t>LLC_BI__Collateral_Type__c.LLC_BI__Category__c</t>
  </si>
  <si>
    <t>LLC_BI__Category__c</t>
  </si>
  <si>
    <t>Category</t>
  </si>
  <si>
    <t>LLC_BI__Collateral_Type__c.LLC_BI__Leasing_Screen__c</t>
  </si>
  <si>
    <t>LLC_BI__Leasing_Screen__c</t>
  </si>
  <si>
    <t>Leasing Screen</t>
  </si>
  <si>
    <t>LLC_BI__Collateral_Type__c.LLC_BI__Group_Type__c</t>
  </si>
  <si>
    <t>LLC_BI__Group_Type__c</t>
  </si>
  <si>
    <t>Group Type</t>
  </si>
  <si>
    <t>LLC_BI__Collateral_Type__c.LLC_BI__Auto_Update_Collateral_Value__c</t>
  </si>
  <si>
    <t>LLC_BI__Auto_Update_Collateral_Value__c</t>
  </si>
  <si>
    <t>Auto-Update Security Value</t>
  </si>
  <si>
    <t>LLC_BI__Collateral_Type__c.LLC_BI__Primary_Valuation_Sources__c</t>
  </si>
  <si>
    <t>LLC_BI__Primary_Valuation_Sources__c</t>
  </si>
  <si>
    <t>Primary Valuation Sources</t>
  </si>
  <si>
    <t>multipicklist</t>
  </si>
  <si>
    <t>LLC_BI__Collateral_Type__c.LLC_BI__Valuation_Field_Set__c</t>
  </si>
  <si>
    <t>LLC_BI__Valuation_Field_Set__c</t>
  </si>
  <si>
    <t>Valuation Field Set</t>
  </si>
  <si>
    <t>LLC_BI__Collateral_Type__c.CCS_Sub_Type_2__c</t>
  </si>
  <si>
    <t>CCS_Sub_Type_2__c</t>
  </si>
  <si>
    <t>Sub-Type 2</t>
  </si>
  <si>
    <t>LLC_BI__Collateral_Type__c.CCS_RecordTypeName__c</t>
  </si>
  <si>
    <t>CCS_RecordTypeName__c</t>
  </si>
  <si>
    <t>Record Type Name</t>
  </si>
  <si>
    <t>LLC_BI__Collateral_Valuation__c.Id</t>
  </si>
  <si>
    <t>LLC_BI__Collateral_Valuation__c.IsDeleted</t>
  </si>
  <si>
    <t>LLC_BI__Collateral_Valuation__c.Name</t>
  </si>
  <si>
    <t>Valuation Record ID</t>
  </si>
  <si>
    <t>LLC_BI__Collateral_Valuation__c.CurrencyIsoCode</t>
  </si>
  <si>
    <t>LLC_BI__Collateral_Valuation__c.CreatedDate</t>
  </si>
  <si>
    <t>LLC_BI__Collateral_Valuation__c.CreatedById</t>
  </si>
  <si>
    <t>LLC_BI__Collateral_Valuation__c.LastModifiedDate</t>
  </si>
  <si>
    <t>LLC_BI__Collateral_Valuation__c.LastModifiedById</t>
  </si>
  <si>
    <t>LLC_BI__Collateral_Valuation__c.SystemModstamp</t>
  </si>
  <si>
    <t>LLC_BI__Collateral_Valuation__c.LastActivityDate</t>
  </si>
  <si>
    <t>LLC_BI__Collateral_Valuation__c.ConnectionReceivedId</t>
  </si>
  <si>
    <t>LLC_BI__Collateral_Valuation__c.ConnectionSentId</t>
  </si>
  <si>
    <t>LLC_BI__Collateral_Valuation__c.LLC_BI__Collateral__c</t>
  </si>
  <si>
    <t>LLC_BI__Collateral_Valuation__c.LLC_BI__Active__c</t>
  </si>
  <si>
    <t>LLC_BI__Collateral_Valuation__c.LLC_BI__Collateral_Type_SubType__c</t>
  </si>
  <si>
    <t>LLC_BI__Collateral_Type_SubType__c</t>
  </si>
  <si>
    <t>Security Type-SubType</t>
  </si>
  <si>
    <t>LLC_BI__Collateral_Valuation__c.LLC_BI__Comments__c</t>
  </si>
  <si>
    <t>LLC_BI__Comments__c</t>
  </si>
  <si>
    <t>Comments</t>
  </si>
  <si>
    <t>LLC_BI__Collateral_Valuation__c.LLC_BI__Primary__c</t>
  </si>
  <si>
    <t>LLC_BI__Primary__c</t>
  </si>
  <si>
    <t>LLC_BI__Collateral_Valuation__c.LLC_BI__Source__c</t>
  </si>
  <si>
    <t>LLC_BI__Source__c</t>
  </si>
  <si>
    <t>LLC_BI__Collateral_Valuation__c.LLC_BI__Type__c</t>
  </si>
  <si>
    <t>LLC_BI__Collateral_Valuation__c.LLC_BI__Valuation_Date__c</t>
  </si>
  <si>
    <t>LLC_BI__Valuation_Date__c</t>
  </si>
  <si>
    <t>Valuation Date</t>
  </si>
  <si>
    <t>LLC_BI__Collateral_Valuation__c.LLC_BI__Value__c</t>
  </si>
  <si>
    <t>LLC_BI__Value__c</t>
  </si>
  <si>
    <t>Security Value</t>
  </si>
  <si>
    <t>LLC_BI__Collateral_Valuation__c.LLC_BI__Valuation_Details__c</t>
  </si>
  <si>
    <t>LLC_BI__Valuation_Details__c</t>
  </si>
  <si>
    <t>Valuation Details</t>
  </si>
  <si>
    <t>LLC_BI__Collateral_Valuation__c.LLC_BI__Valuation_Description__c</t>
  </si>
  <si>
    <t>LLC_BI__Valuation_Description__c</t>
  </si>
  <si>
    <t>Valuation Description</t>
  </si>
  <si>
    <t>LLC_BI__Collateral_Valuation__c.LLC_BI__Original_Value__c</t>
  </si>
  <si>
    <t>LLC_BI__Original_Value__c</t>
  </si>
  <si>
    <t>Original Valuation Record</t>
  </si>
  <si>
    <t>LLC_BI__Collateral_Valuation__c.LLC_BI__Raw_Valuation_Details__c</t>
  </si>
  <si>
    <t>LLC_BI__Raw_Valuation_Details__c</t>
  </si>
  <si>
    <t>Raw Valuation Details</t>
  </si>
  <si>
    <t>LLC_BI__Collateral_Valuation__c.CCS_Valuer_Email__c</t>
  </si>
  <si>
    <t>CCS_Valuer_Email__c</t>
  </si>
  <si>
    <t>Valuer Email</t>
  </si>
  <si>
    <t>LLC_BI__Collateral_Valuation__c.CCS_Valuer_Telephone_Number__c</t>
  </si>
  <si>
    <t>CCS_Valuer_Telephone_Number__c</t>
  </si>
  <si>
    <t>Valuer Telephone Number</t>
  </si>
  <si>
    <t>LLC_BI__Collateral_Valuation__c.CCS_Valuer_Postcode__c</t>
  </si>
  <si>
    <t>CCS_Valuer_Postcode__c</t>
  </si>
  <si>
    <t>Valuer Postcode</t>
  </si>
  <si>
    <t>LLC_BI__Collateral_Valuation__c.CCS_Valuation_Method__c</t>
  </si>
  <si>
    <t>CCS_Valuation_Method__c</t>
  </si>
  <si>
    <t>Valuation Method</t>
  </si>
  <si>
    <t>LLC_BI__Collateral_Valuation__c.CCS_Other_Valuation_Comments__c</t>
  </si>
  <si>
    <t>CCS_Other_Valuation_Comments__c</t>
  </si>
  <si>
    <t>Other Valuation Comments</t>
  </si>
  <si>
    <t>LLC_BI__Collateral_Valuation__c.CCS_Valuer_Name__c</t>
  </si>
  <si>
    <t>CCS_Valuer_Name__c</t>
  </si>
  <si>
    <t>Valuer Name</t>
  </si>
  <si>
    <t>LLC_BI__Collateral_Valuation__c.CCS_Other_Valuation__c</t>
  </si>
  <si>
    <t>CCS_Other_Valuation__c</t>
  </si>
  <si>
    <t>Other Valuation</t>
  </si>
  <si>
    <t>LLC_BI__Collateral_Valuation__c.CCS_Market_Rent_Value_OMRV__c</t>
  </si>
  <si>
    <t>CCS_Market_Rent_Value_OMRV__c</t>
  </si>
  <si>
    <t>Market Rent Value (OMRV)</t>
  </si>
  <si>
    <t>LLC_BI__Collateral_Valuation__c.CCS_Reinstatement_Value__c</t>
  </si>
  <si>
    <t>CCS_Reinstatement_Value__c</t>
  </si>
  <si>
    <t>Reinstatement Value</t>
  </si>
  <si>
    <t>LLC_BI__Collateral_Valuation__c.CCS_Vacant_Possession_Closed_Value_MV3__c</t>
  </si>
  <si>
    <t>CCS_Vacant_Possession_Closed_Value_MV3__c</t>
  </si>
  <si>
    <t>Vacant Possession/Closed Value (MV3)</t>
  </si>
  <si>
    <t>LLC_BI__Collateral_Valuation__c.CCS_Open_Market_Value_Closed_MV2__c</t>
  </si>
  <si>
    <t>CCS_Open_Market_Value_Closed_MV2__c</t>
  </si>
  <si>
    <t>Open Market Value Closed (MV2)</t>
  </si>
  <si>
    <t>LLC_BI__Collateral_Valuation__c.CCS_Open_Market_Value_MV1__c</t>
  </si>
  <si>
    <t>CCS_Open_Market_Value_MV1__c</t>
  </si>
  <si>
    <t>Open Market Value (MV1)</t>
  </si>
  <si>
    <t>LLC_BI__Collateral_Valuation__c.CCS_Market_Value__c</t>
  </si>
  <si>
    <t>CCS_Market_Value__c</t>
  </si>
  <si>
    <t>Market Value</t>
  </si>
  <si>
    <t>LLC_BI__Collateral_Valuation__c.CCS_Date_of_Valuation__c</t>
  </si>
  <si>
    <t>CCS_Date_of_Valuation__c</t>
  </si>
  <si>
    <t>Date of Valuation</t>
  </si>
  <si>
    <t>LLC_BI__Collateral_Valuation__c.CCS_Existing_Use_Valuation_EUV_SH__c</t>
  </si>
  <si>
    <t>CCS_Existing_Use_Valuation_EUV_SH__c</t>
  </si>
  <si>
    <t>Existing Use Valuation (EUV â€“ SH)</t>
  </si>
  <si>
    <t>LLC_BI__Collateral_Valuation__c.CCS_MVSTT__c</t>
  </si>
  <si>
    <t>CCS_MVSTT__c</t>
  </si>
  <si>
    <t>MVSTT</t>
  </si>
  <si>
    <t>LLC_BI__Collateral_Valuation__c.CCS_Migration_Id__c</t>
  </si>
  <si>
    <t>LLC_BI__Collateral__c.Id</t>
  </si>
  <si>
    <t>LLC_BI__Collateral__c.OwnerId</t>
  </si>
  <si>
    <t>LLC_BI__Collateral__c.IsDeleted</t>
  </si>
  <si>
    <t>LLC_BI__Collateral__c.Name</t>
  </si>
  <si>
    <t>Security ID</t>
  </si>
  <si>
    <t>LLC_BI__Collateral__c.CurrencyIsoCode</t>
  </si>
  <si>
    <t>LLC_BI__Collateral__c.RecordTypeId</t>
  </si>
  <si>
    <t>LLC_BI__Collateral__c.CreatedDate</t>
  </si>
  <si>
    <t>LLC_BI__Collateral__c.CreatedById</t>
  </si>
  <si>
    <t>LLC_BI__Collateral__c.LastModifiedDate</t>
  </si>
  <si>
    <t>LLC_BI__Collateral__c.LastModifiedById</t>
  </si>
  <si>
    <t>LLC_BI__Collateral__c.SystemModstamp</t>
  </si>
  <si>
    <t>LLC_BI__Collateral__c.LastActivityDate</t>
  </si>
  <si>
    <t>LLC_BI__Collateral__c.LastViewedDate</t>
  </si>
  <si>
    <t>LLC_BI__Collateral__c.LastReferencedDate</t>
  </si>
  <si>
    <t>LLC_BI__Collateral__c.ConnectionReceivedId</t>
  </si>
  <si>
    <t>LLC_BI__Collateral__c.ConnectionSentId</t>
  </si>
  <si>
    <t>LLC_BI__Collateral__c.LLC_BI__Advance_Rate__c</t>
  </si>
  <si>
    <t>Lending Value %</t>
  </si>
  <si>
    <t>LLC_BI__Collateral__c.LLC_BI__Agricultural_Use__c</t>
  </si>
  <si>
    <t>LLC_BI__Agricultural_Use__c</t>
  </si>
  <si>
    <t>Agricultural Use</t>
  </si>
  <si>
    <t>LLC_BI__Collateral__c.LLC_BI__Airframe_Engine_Log_Books_Description__c</t>
  </si>
  <si>
    <t>LLC_BI__Airframe_Engine_Log_Books_Description__c</t>
  </si>
  <si>
    <t>Airframe/Engine Log Books Description</t>
  </si>
  <si>
    <t>LLC_BI__Collateral__c.LLC_BI__Airport_Home_Base__c</t>
  </si>
  <si>
    <t>LLC_BI__Airport_Home_Base__c</t>
  </si>
  <si>
    <t>Airport / Home Base</t>
  </si>
  <si>
    <t>LLC_BI__Collateral__c.LLC_BI__Appraisal_Date__c</t>
  </si>
  <si>
    <t>LLC_BI__Appraisal_Date__c</t>
  </si>
  <si>
    <t>Assessment Date</t>
  </si>
  <si>
    <t>LLC_BI__Collateral__c.LLC_BI__Assessment_Method__c</t>
  </si>
  <si>
    <t>LLC_BI__Assessment_Method__c</t>
  </si>
  <si>
    <t>Assessment Method</t>
  </si>
  <si>
    <t>LLC_BI__Collateral__c.LLC_BI__Avionics_Engines_Description__c</t>
  </si>
  <si>
    <t>LLC_BI__Avionics_Engines_Description__c</t>
  </si>
  <si>
    <t>Avionics / Engines Description</t>
  </si>
  <si>
    <t>LLC_BI__Collateral__c.LLC_BI__Block__c</t>
  </si>
  <si>
    <t>LLC_BI__Block__c</t>
  </si>
  <si>
    <t>Block</t>
  </si>
  <si>
    <t>LLC_BI__Collateral__c.LLC_BI__Body_Style__c</t>
  </si>
  <si>
    <t>LLC_BI__Body_Style__c</t>
  </si>
  <si>
    <t>Body Style</t>
  </si>
  <si>
    <t>LLC_BI__Collateral__c.LLC_BI__Book_Entry__c</t>
  </si>
  <si>
    <t>LLC_BI__Book_Entry__c</t>
  </si>
  <si>
    <t>Book Entry</t>
  </si>
  <si>
    <t>LLC_BI__Collateral__c.LLC_BI__Branch__c</t>
  </si>
  <si>
    <t>LLC_BI__Branch__c</t>
  </si>
  <si>
    <t>Branch</t>
  </si>
  <si>
    <t>reference(LLC_BI__Branch__c)</t>
  </si>
  <si>
    <t>LLC_BI__Collateral__c.LLC_BI__CUSIP_Number__c</t>
  </si>
  <si>
    <t>LLC_BI__CUSIP_Number__c</t>
  </si>
  <si>
    <t>CUSIP Number</t>
  </si>
  <si>
    <t>LLC_BI__Collateral__c.LLC_BI__Certificated__c</t>
  </si>
  <si>
    <t>LLC_BI__Certificated__c</t>
  </si>
  <si>
    <t>Certificated</t>
  </si>
  <si>
    <t>LLC_BI__Collateral__c.LLC_BI__City__c</t>
  </si>
  <si>
    <t>LLC_BI__City__c</t>
  </si>
  <si>
    <t>City</t>
  </si>
  <si>
    <t>LLC_BI__Collateral__c.LLC_BI__Collateral_Affixed_to_a_Permanent_Site__c</t>
  </si>
  <si>
    <t>LLC_BI__Collateral_Affixed_to_a_Permanent_Site__c</t>
  </si>
  <si>
    <t>Security Affixed to a Permanent Site</t>
  </si>
  <si>
    <t>LLC_BI__Collateral__c.LLC_BI__Collateral_Insurance_Agent__c</t>
  </si>
  <si>
    <t>LLC_BI__Collateral_Insurance_Agent__c</t>
  </si>
  <si>
    <t>Security Insurance Agent</t>
  </si>
  <si>
    <t>LLC_BI__Collateral__c.LLC_BI__Collateral_Insurance_City__c</t>
  </si>
  <si>
    <t>LLC_BI__Collateral_Insurance_City__c</t>
  </si>
  <si>
    <t>Security Insurance City</t>
  </si>
  <si>
    <t>LLC_BI__Collateral__c.LLC_BI__Collateral_Insurance_Company__c</t>
  </si>
  <si>
    <t>LLC_BI__Collateral_Insurance_Company__c</t>
  </si>
  <si>
    <t>Insurance Company</t>
  </si>
  <si>
    <t>LLC_BI__Collateral__c.LLC_BI__Collateral_Insurance_Phone__c</t>
  </si>
  <si>
    <t>LLC_BI__Collateral_Insurance_Phone__c</t>
  </si>
  <si>
    <t>Security Insurance Phone</t>
  </si>
  <si>
    <t>LLC_BI__Collateral__c.LLC_BI__Collateral_Insurance_Policy_Number__c</t>
  </si>
  <si>
    <t>LLC_BI__Collateral_Insurance_Policy_Number__c</t>
  </si>
  <si>
    <t>Policy Number</t>
  </si>
  <si>
    <t>LLC_BI__Collateral__c.LLC_BI__Collateral_Insurance_State__c</t>
  </si>
  <si>
    <t>LLC_BI__Collateral_Insurance_State__c</t>
  </si>
  <si>
    <t>Security Insurance State</t>
  </si>
  <si>
    <t>LLC_BI__Collateral__c.LLC_BI__Collateral_Insurance_Street__c</t>
  </si>
  <si>
    <t>LLC_BI__Collateral_Insurance_Street__c</t>
  </si>
  <si>
    <t>Security Insurance Street</t>
  </si>
  <si>
    <t>LLC_BI__Collateral__c.LLC_BI__Collateral_Insurance_Zipcode__c</t>
  </si>
  <si>
    <t>LLC_BI__Collateral_Insurance_Zipcode__c</t>
  </si>
  <si>
    <t>Security Insurance Zipcode</t>
  </si>
  <si>
    <t>LLC_BI__Collateral__c.LLC_BI__Collateral_Issued_By__c</t>
  </si>
  <si>
    <t>LLC_BI__Collateral_Issued_By__c</t>
  </si>
  <si>
    <t>Security Issued By</t>
  </si>
  <si>
    <t>LLC_BI__Collateral__c.LLC_BI__Collateral_Issuer__c</t>
  </si>
  <si>
    <t>LLC_BI__Collateral_Issuer__c</t>
  </si>
  <si>
    <t>Security Issuer</t>
  </si>
  <si>
    <t>LLC_BI__Collateral__c.LLC_BI__Collateral_Location__Latitude__s</t>
  </si>
  <si>
    <t>LLC_BI__Collateral_Location__Latitude__s</t>
  </si>
  <si>
    <t>Security Location (Latitude)</t>
  </si>
  <si>
    <t>LLC_BI__Collateral__c.LLC_BI__Collateral_Location__Longitude__s</t>
  </si>
  <si>
    <t>LLC_BI__Collateral_Location__Longitude__s</t>
  </si>
  <si>
    <t>Security Location (Longitude)</t>
  </si>
  <si>
    <t>LLC_BI__Collateral__c.LLC_BI__Collateral_Location__c</t>
  </si>
  <si>
    <t>LLC_BI__Collateral_Location__c</t>
  </si>
  <si>
    <t>Security Location</t>
  </si>
  <si>
    <t>location</t>
  </si>
  <si>
    <t>LLC_BI__Collateral__c.LLC_BI__Collateral_Type__c</t>
  </si>
  <si>
    <t>LLC_BI__Collateral__c.LLC_BI__Combined_Percent_Pledged__c</t>
  </si>
  <si>
    <t>LLC_BI__Combined_Percent_Pledged__c</t>
  </si>
  <si>
    <t>Combined Percent Pledged</t>
  </si>
  <si>
    <t>LLC_BI__Collateral__c.LLC_BI__Commercial_Use__c</t>
  </si>
  <si>
    <t>LLC_BI__Commercial_Use__c</t>
  </si>
  <si>
    <t>Commercial Use</t>
  </si>
  <si>
    <t>LLC_BI__Collateral__c.LLC_BI__Contract_Date__c</t>
  </si>
  <si>
    <t>LLC_BI__Contract_Date__c</t>
  </si>
  <si>
    <t>Contract Date</t>
  </si>
  <si>
    <t>LLC_BI__Collateral__c.LLC_BI__Contract_Number__c</t>
  </si>
  <si>
    <t>LLC_BI__Contract_Number__c</t>
  </si>
  <si>
    <t>Contract Number</t>
  </si>
  <si>
    <t>LLC_BI__Collateral__c.LLC_BI__Contract_Type__c</t>
  </si>
  <si>
    <t>LLC_BI__Contract_Type__c</t>
  </si>
  <si>
    <t>Contract Type</t>
  </si>
  <si>
    <t>LLC_BI__Collateral__c.LLC_BI__Deposit_Account_Number__c</t>
  </si>
  <si>
    <t>LLC_BI__Deposit_Account_Number__c</t>
  </si>
  <si>
    <t>Deposit Account Number</t>
  </si>
  <si>
    <t>LLC_BI__Collateral__c.LLC_BI__Description__c</t>
  </si>
  <si>
    <t>LLC_BI__Description__c</t>
  </si>
  <si>
    <t>Description</t>
  </si>
  <si>
    <t>LLC_BI__Collateral__c.LLC_BI__Dwelling__c</t>
  </si>
  <si>
    <t>LLC_BI__Dwelling__c</t>
  </si>
  <si>
    <t>Dwelling</t>
  </si>
  <si>
    <t>LLC_BI__Collateral__c.LLC_BI__Engines_Equipment_Description__c</t>
  </si>
  <si>
    <t>LLC_BI__Engines_Equipment_Description__c</t>
  </si>
  <si>
    <t>Engines/Equipment Description</t>
  </si>
  <si>
    <t>LLC_BI__Collateral__c.LLC_BI__Existing_Beneficiaries__c</t>
  </si>
  <si>
    <t>LLC_BI__Existing_Beneficiaries__c</t>
  </si>
  <si>
    <t>Existing Beneficiaries</t>
  </si>
  <si>
    <t>LLC_BI__Collateral__c.LLC_BI__FAA_Registration_Number__c</t>
  </si>
  <si>
    <t>LLC_BI__FAA_Registration_Number__c</t>
  </si>
  <si>
    <t>FAA Registration Number</t>
  </si>
  <si>
    <t>LLC_BI__Collateral__c.LLC_BI__Full_Address__c</t>
  </si>
  <si>
    <t>LLC_BI__Full_Address__c</t>
  </si>
  <si>
    <t>LLC_BI__Collateral__c.LLC_BI__Gross_Tonnage__c</t>
  </si>
  <si>
    <t>LLC_BI__Gross_Tonnage__c</t>
  </si>
  <si>
    <t>Gross Tonnage</t>
  </si>
  <si>
    <t>LLC_BI__Collateral__c.LLC_BI__Has_Authority__c</t>
  </si>
  <si>
    <t>LLC_BI__Has_Authority__c</t>
  </si>
  <si>
    <t>Has Authority</t>
  </si>
  <si>
    <t>LLC_BI__Collateral__c.LLC_BI__Held_By__c</t>
  </si>
  <si>
    <t>LLC_BI__Held_By__c</t>
  </si>
  <si>
    <t>Held By</t>
  </si>
  <si>
    <t>LLC_BI__Collateral__c.LLC_BI__Hull_and_Engine_Log_Books_Description__c</t>
  </si>
  <si>
    <t>LLC_BI__Hull_and_Engine_Log_Books_Description__c</t>
  </si>
  <si>
    <t>Hull and Engine Log Books Description</t>
  </si>
  <si>
    <t>LLC_BI__Collateral__c.LLC_BI__Include_Land_As_Collateral__c</t>
  </si>
  <si>
    <t>LLC_BI__Include_Land_As_Collateral__c</t>
  </si>
  <si>
    <t>Include Land As Security</t>
  </si>
  <si>
    <t>LLC_BI__Collateral__c.LLC_BI__Insurance_Expiration_Date__c</t>
  </si>
  <si>
    <t>LLC_BI__Insurance_Expiration_Date__c</t>
  </si>
  <si>
    <t>Insurance Expiration Date</t>
  </si>
  <si>
    <t>LLC_BI__Collateral__c.LLC_BI__Insurance_Type__c</t>
  </si>
  <si>
    <t>LLC_BI__Insurance_Type__c</t>
  </si>
  <si>
    <t>Insurance Type</t>
  </si>
  <si>
    <t>LLC_BI__Collateral__c.LLC_BI__Leasehold__c</t>
  </si>
  <si>
    <t>LLC_BI__Leasehold__c</t>
  </si>
  <si>
    <t>Leasehold</t>
  </si>
  <si>
    <t>LLC_BI__Collateral__c.LLC_BI__Legacy_Collateral__c</t>
  </si>
  <si>
    <t>LLC_BI__Legacy_Collateral__c</t>
  </si>
  <si>
    <t>Legacy Security</t>
  </si>
  <si>
    <t>reference(LLC_BI__Loan_Collateral__c)</t>
  </si>
  <si>
    <t>LLC_BI__Collateral__c.LLC_BI__Lendable_Value__c</t>
  </si>
  <si>
    <t>LLC_BI__Lendable_Value__c</t>
  </si>
  <si>
    <t>Lending Value</t>
  </si>
  <si>
    <t>LLC_BI__Collateral__c.LLC_BI__Letter_of_Credit_Date__c</t>
  </si>
  <si>
    <t>LLC_BI__Letter_of_Credit_Date__c</t>
  </si>
  <si>
    <t>Letter of Credit Date</t>
  </si>
  <si>
    <t>LLC_BI__Collateral__c.LLC_BI__Life_Insurance_Benefit_Amount__c</t>
  </si>
  <si>
    <t>LLC_BI__Life_Insurance_Benefit_Amount__c</t>
  </si>
  <si>
    <t>Life Insurance Benefit Amount</t>
  </si>
  <si>
    <t>LLC_BI__Collateral__c.LLC_BI__Life_Insurance_Company_City__c</t>
  </si>
  <si>
    <t>LLC_BI__Life_Insurance_Company_City__c</t>
  </si>
  <si>
    <t>Life Insurance Company City</t>
  </si>
  <si>
    <t>LLC_BI__Collateral__c.LLC_BI__Life_Insurance_Company_State__c</t>
  </si>
  <si>
    <t>LLC_BI__Life_Insurance_Company_State__c</t>
  </si>
  <si>
    <t>Life Insurance Company State</t>
  </si>
  <si>
    <t>LLC_BI__Collateral__c.LLC_BI__Life_Insurance_Company_Street_Address__c</t>
  </si>
  <si>
    <t>LLC_BI__Life_Insurance_Company_Street_Address__c</t>
  </si>
  <si>
    <t>Life Insurance Company Street Address</t>
  </si>
  <si>
    <t>LLC_BI__Collateral__c.LLC_BI__Life_Insurance_Company_ZipCode__c</t>
  </si>
  <si>
    <t>LLC_BI__Life_Insurance_Company_ZipCode__c</t>
  </si>
  <si>
    <t>Life Insurance Company ZipCode</t>
  </si>
  <si>
    <t>LLC_BI__Collateral__c.LLC_BI__Life_Insurance_Company__c</t>
  </si>
  <si>
    <t>LLC_BI__Life_Insurance_Company__c</t>
  </si>
  <si>
    <t>Life Insurance Company</t>
  </si>
  <si>
    <t>LLC_BI__Collateral__c.LLC_BI__Life_Insurance_Policy_Number__c</t>
  </si>
  <si>
    <t>LLC_BI__Life_Insurance_Policy_Number__c</t>
  </si>
  <si>
    <t>Life Insurance Policy Number</t>
  </si>
  <si>
    <t>LLC_BI__Collateral__c.LLC_BI__Liquidation_Value__c</t>
  </si>
  <si>
    <t>LLC_BI__Liquidation_Value__c</t>
  </si>
  <si>
    <t>Liquidation Value</t>
  </si>
  <si>
    <t>LLC_BI__Collateral__c.LLC_BI__Lot__c</t>
  </si>
  <si>
    <t>LLC_BI__Lot__c</t>
  </si>
  <si>
    <t>Lot</t>
  </si>
  <si>
    <t>LLC_BI__Collateral__c.LLC_BI__Make__c</t>
  </si>
  <si>
    <t>LLC_BI__Make__c</t>
  </si>
  <si>
    <t>Make</t>
  </si>
  <si>
    <t>LLC_BI__Collateral__c.LLC_BI__Manufacturer__c</t>
  </si>
  <si>
    <t>LLC_BI__Manufacturer__c</t>
  </si>
  <si>
    <t>Manufacturer</t>
  </si>
  <si>
    <t>LLC_BI__Collateral__c.LLC_BI__Marina_Port_Name__c</t>
  </si>
  <si>
    <t>LLC_BI__Marina_Port_Name__c</t>
  </si>
  <si>
    <t>Marina / Port Name</t>
  </si>
  <si>
    <t>LLC_BI__Collateral__c.LLC_BI__Model__c</t>
  </si>
  <si>
    <t>LLC_BI__Model__c</t>
  </si>
  <si>
    <t>Model</t>
  </si>
  <si>
    <t>LLC_BI__Collateral__c.LLC_BI__Name_of_Insured__c</t>
  </si>
  <si>
    <t>LLC_BI__Name_of_Insured__c</t>
  </si>
  <si>
    <t>Name of Insured</t>
  </si>
  <si>
    <t>LLC_BI__Collateral__c.LLC_BI__Net_Tonnage__c</t>
  </si>
  <si>
    <t>LLC_BI__Net_Tonnage__c</t>
  </si>
  <si>
    <t>Net Tonnage</t>
  </si>
  <si>
    <t>LLC_BI__Collateral__c.LLC_BI__Number_of_Shares__c</t>
  </si>
  <si>
    <t>LLC_BI__Number_of_Shares__c</t>
  </si>
  <si>
    <t>Number of Shares</t>
  </si>
  <si>
    <t>LLC_BI__Collateral__c.LLC_BI__Number_of_Units__c</t>
  </si>
  <si>
    <t>LLC_BI__Number_of_Units__c</t>
  </si>
  <si>
    <t>Number of Units</t>
  </si>
  <si>
    <t>LLC_BI__Collateral__c.LLC_BI__Owner_Occupied__c</t>
  </si>
  <si>
    <t>LLC_BI__Owner_Occupied__c</t>
  </si>
  <si>
    <t>Owner Occupied</t>
  </si>
  <si>
    <t>LLC_BI__Collateral__c.LLC_BI__Owners_Interest__c</t>
  </si>
  <si>
    <t>LLC_BI__Owners_Interest__c</t>
  </si>
  <si>
    <t>Owner's Interest</t>
  </si>
  <si>
    <t>LLC_BI__Collateral__c.LLC_BI__Parcel_Number__c</t>
  </si>
  <si>
    <t>LLC_BI__Parcel_Number__c</t>
  </si>
  <si>
    <t>Parcel Number</t>
  </si>
  <si>
    <t>LLC_BI__Collateral__c.LLC_BI__Possessory_Account_Number__c</t>
  </si>
  <si>
    <t>LLC_BI__Possessory_Account_Number__c</t>
  </si>
  <si>
    <t>Possessory Account Number</t>
  </si>
  <si>
    <t>LLC_BI__Collateral__c.LLC_BI__Possessory_Current_Balance__c</t>
  </si>
  <si>
    <t>LLC_BI__Possessory_Current_Balance__c</t>
  </si>
  <si>
    <t>Possessory Current Balance</t>
  </si>
  <si>
    <t>LLC_BI__Collateral__c.LLC_BI__Principal_Dwelling__c</t>
  </si>
  <si>
    <t>LLC_BI__Principal_Dwelling__c</t>
  </si>
  <si>
    <t>Principal Dwelling</t>
  </si>
  <si>
    <t>LLC_BI__Collateral__c.LLC_BI__Property_Tax_Id__c</t>
  </si>
  <si>
    <t>LLC_BI__Property_Tax_Id__c</t>
  </si>
  <si>
    <t>Property Tax Id</t>
  </si>
  <si>
    <t>LLC_BI__Collateral__c.LLC_BI__Property_Type__c</t>
  </si>
  <si>
    <t>LLC_BI__Property_Type__c</t>
  </si>
  <si>
    <t>Property Type</t>
  </si>
  <si>
    <t>LLC_BI__Collateral__c.LLC_BI__Purchase_Money__c</t>
  </si>
  <si>
    <t>LLC_BI__Purchase_Money__c</t>
  </si>
  <si>
    <t>Purchase Money</t>
  </si>
  <si>
    <t>LLC_BI__Collateral__c.LLC_BI__Refinance__c</t>
  </si>
  <si>
    <t>LLC_BI__Refinance__c</t>
  </si>
  <si>
    <t>Refinance</t>
  </si>
  <si>
    <t>LLC_BI__Collateral__c.LLC_BI__Remaining_Lendable_Value__c</t>
  </si>
  <si>
    <t>LLC_BI__Remaining_Lendable_Value__c</t>
  </si>
  <si>
    <t>Available Lendable Value</t>
  </si>
  <si>
    <t>LLC_BI__Collateral__c.LLC_BI__Residential_Property__c</t>
  </si>
  <si>
    <t>LLC_BI__Residential_Property__c</t>
  </si>
  <si>
    <t>Residential Property</t>
  </si>
  <si>
    <t>LLC_BI__Collateral__c.LLC_BI__Secured_By_Interest_In_Real_Property__c</t>
  </si>
  <si>
    <t>LLC_BI__Secured_By_Interest_In_Real_Property__c</t>
  </si>
  <si>
    <t>Secured By Interest In Real Property</t>
  </si>
  <si>
    <t>LLC_BI__Collateral__c.LLC_BI__Secures_Future_Advances__c</t>
  </si>
  <si>
    <t>LLC_BI__Secures_Future_Advances__c</t>
  </si>
  <si>
    <t>Secures Future Advances</t>
  </si>
  <si>
    <t>LLC_BI__Collateral__c.LLC_BI__State_Registered__c</t>
  </si>
  <si>
    <t>LLC_BI__State_Registered__c</t>
  </si>
  <si>
    <t>State Registered</t>
  </si>
  <si>
    <t>LLC_BI__Collateral__c.LLC_BI__State__c</t>
  </si>
  <si>
    <t>LLC_BI__State__c</t>
  </si>
  <si>
    <t>State</t>
  </si>
  <si>
    <t>LLC_BI__Collateral__c.LLC_BI__Street_Address__c</t>
  </si>
  <si>
    <t>LLC_BI__Street_Address__c</t>
  </si>
  <si>
    <t>Street Address</t>
  </si>
  <si>
    <t>LLC_BI__Collateral__c.LLC_BI__Subdivision__c</t>
  </si>
  <si>
    <t>LLC_BI__Subdivision__c</t>
  </si>
  <si>
    <t>Subdivision</t>
  </si>
  <si>
    <t>LLC_BI__Collateral__c.LLC_BI__Third_Party_City__c</t>
  </si>
  <si>
    <t>LLC_BI__Third_Party_City__c</t>
  </si>
  <si>
    <t>Third Party City</t>
  </si>
  <si>
    <t>LLC_BI__Collateral__c.LLC_BI__Third_Party_Company__c</t>
  </si>
  <si>
    <t>LLC_BI__Third_Party_Company__c</t>
  </si>
  <si>
    <t>Third Party Company</t>
  </si>
  <si>
    <t>LLC_BI__Collateral__c.LLC_BI__Third_Party_State__c</t>
  </si>
  <si>
    <t>LLC_BI__Third_Party_State__c</t>
  </si>
  <si>
    <t>Third Party State</t>
  </si>
  <si>
    <t>LLC_BI__Collateral__c.LLC_BI__Third_Party_Street_Address__c</t>
  </si>
  <si>
    <t>LLC_BI__Third_Party_Street_Address__c</t>
  </si>
  <si>
    <t>Third Party Street Address</t>
  </si>
  <si>
    <t>LLC_BI__Collateral__c.LLC_BI__Third_Party_Zip_Code__c</t>
  </si>
  <si>
    <t>LLC_BI__Third_Party_Zip_Code__c</t>
  </si>
  <si>
    <t>Third Party Zip Code</t>
  </si>
  <si>
    <t>LLC_BI__Collateral__c.LLC_BI__UCC_County_Filing__c</t>
  </si>
  <si>
    <t>LLC_BI__UCC_County_Filing__c</t>
  </si>
  <si>
    <t>UCC County Filing #</t>
  </si>
  <si>
    <t>LLC_BI__Collateral__c.LLC_BI__UCC_Expiration_County__c</t>
  </si>
  <si>
    <t>LLC_BI__UCC_Expiration_County__c</t>
  </si>
  <si>
    <t>UCC Expiration (County)</t>
  </si>
  <si>
    <t>LLC_BI__Collateral__c.LLC_BI__UCC_Expiration_State__c</t>
  </si>
  <si>
    <t>LLC_BI__UCC_Expiration_State__c</t>
  </si>
  <si>
    <t>UCC Expiration (State)</t>
  </si>
  <si>
    <t>LLC_BI__Collateral__c.LLC_BI__UCC_Financing_Statement__c</t>
  </si>
  <si>
    <t>LLC_BI__UCC_Financing_Statement__c</t>
  </si>
  <si>
    <t>UCC Financing Statement</t>
  </si>
  <si>
    <t>LLC_BI__Collateral__c.LLC_BI__UCC_State_Filing__c</t>
  </si>
  <si>
    <t>LLC_BI__UCC_State_Filing__c</t>
  </si>
  <si>
    <t>UCC State Filing #</t>
  </si>
  <si>
    <t>LLC_BI__Collateral__c.LLC_BI__VIN__c</t>
  </si>
  <si>
    <t>LLC_BI__VIN__c</t>
  </si>
  <si>
    <t>VIN</t>
  </si>
  <si>
    <t>LLC_BI__Collateral__c.LLC_BI__Value__c</t>
  </si>
  <si>
    <t>Gross Value Amount</t>
  </si>
  <si>
    <t>LLC_BI__Collateral__c.LLC_BI__Vessel_Name__c</t>
  </si>
  <si>
    <t>LLC_BI__Vessel_Name__c</t>
  </si>
  <si>
    <t>Vessel Name</t>
  </si>
  <si>
    <t>LLC_BI__Collateral__c.LLC_BI__Year_Built__c</t>
  </si>
  <si>
    <t>LLC_BI__Year_Built__c</t>
  </si>
  <si>
    <t>Year Built</t>
  </si>
  <si>
    <t>LLC_BI__Collateral__c.LLC_BI__Year__c</t>
  </si>
  <si>
    <t>LLC_BI__Year__c</t>
  </si>
  <si>
    <t>Year</t>
  </si>
  <si>
    <t>LLC_BI__Collateral__c.LLC_BI__Zip_Code__c</t>
  </si>
  <si>
    <t>LLC_BI__Zip_Code__c</t>
  </si>
  <si>
    <t>LLC_BI__Collateral__c.LLC_BI__isFutureContext__c</t>
  </si>
  <si>
    <t>LLC_BI__isFutureContext__c</t>
  </si>
  <si>
    <t>isFutureContext</t>
  </si>
  <si>
    <t>LLC_BI__Collateral__c.LLC_BI__lookupKey__c</t>
  </si>
  <si>
    <t>Unique ID</t>
  </si>
  <si>
    <t>LLC_BI__Collateral__c.LLC_BI__Authority_Number__c</t>
  </si>
  <si>
    <t>LLC_BI__Authority_Number__c</t>
  </si>
  <si>
    <t>Authority Number</t>
  </si>
  <si>
    <t>LLC_BI__Collateral__c.LLC_BI__First_Lien_Position_Value__c</t>
  </si>
  <si>
    <t>LLC_BI__First_Lien_Position_Value__c</t>
  </si>
  <si>
    <t>First Lien Position Value</t>
  </si>
  <si>
    <t>LLC_BI__Collateral__c.LLC_BI__Other_Lien_Position_Value__c</t>
  </si>
  <si>
    <t>LLC_BI__Other_Lien_Position_Value__c</t>
  </si>
  <si>
    <t>Other Lien Position Value</t>
  </si>
  <si>
    <t>LLC_BI__Collateral__c.LLC_BI__Second_Lien_Position_Value__c</t>
  </si>
  <si>
    <t>LLC_BI__Second_Lien_Position_Value__c</t>
  </si>
  <si>
    <t>Second Lien Position Value</t>
  </si>
  <si>
    <t>LLC_BI__Collateral__c.LLC_BI__Third_Lien_Position_Value__c</t>
  </si>
  <si>
    <t>LLC_BI__Third_Lien_Position_Value__c</t>
  </si>
  <si>
    <t>Third Lien Position Value</t>
  </si>
  <si>
    <t>LLC_BI__Collateral__c.LLC_BI__Total_Excluded_Lien_Amount__c</t>
  </si>
  <si>
    <t>LLC_BI__Total_Excluded_Lien_Amount__c</t>
  </si>
  <si>
    <t>Total Excluded Lien Amount</t>
  </si>
  <si>
    <t>LLC_BI__Collateral__c.LLC_BI__Total_Excluded_Pledge_Amount__c</t>
  </si>
  <si>
    <t>LLC_BI__Total_Excluded_Pledge_Amount__c</t>
  </si>
  <si>
    <t>Total Excluded Pledge Amount</t>
  </si>
  <si>
    <t>LLC_BI__Collateral__c.LLC_BI__Total_Lien_Amount__c</t>
  </si>
  <si>
    <t>LLC_BI__Total_Lien_Amount__c</t>
  </si>
  <si>
    <t>Total Lien Amount</t>
  </si>
  <si>
    <t>LLC_BI__Collateral__c.LLC_BI__Total_Pledge_Amount__c</t>
  </si>
  <si>
    <t>LLC_BI__Total_Pledge_Amount__c</t>
  </si>
  <si>
    <t>Total Pledge Amount</t>
  </si>
  <si>
    <t>LLC_BI__Collateral__c.LLC_BI__County__c</t>
  </si>
  <si>
    <t>LLC_BI__County__c</t>
  </si>
  <si>
    <t>County</t>
  </si>
  <si>
    <t>LLC_BI__Collateral__c.LLC_BI__Collateral_Name__c</t>
  </si>
  <si>
    <t>LLC_BI__Collateral_Name__c</t>
  </si>
  <si>
    <t>Security Name</t>
  </si>
  <si>
    <t>LLC_BI__Collateral__c.LLC_BI__Full_Address_NE__c</t>
  </si>
  <si>
    <t>LLC_BI__Full_Address_NE__c</t>
  </si>
  <si>
    <t>LLC_BI__Collateral__c.LLC_BI__Full_Address_PE__c</t>
  </si>
  <si>
    <t>LLC_BI__Full_Address_PE__c</t>
  </si>
  <si>
    <t>LLC_BI__Collateral__c.Migration_ID__c</t>
  </si>
  <si>
    <t>Migration_ID__c</t>
  </si>
  <si>
    <t>Migration ID</t>
  </si>
  <si>
    <t>LLC_BI__Collateral__c.Integration_Source__c</t>
  </si>
  <si>
    <t>Integration_Source__c</t>
  </si>
  <si>
    <t>Integration Source</t>
  </si>
  <si>
    <t>LLC_BI__Collateral__c.LLC_BI__Collateral_Image__c</t>
  </si>
  <si>
    <t>LLC_BI__Collateral_Image__c</t>
  </si>
  <si>
    <t>Security Image</t>
  </si>
  <si>
    <t>LLC_BI__Collateral__c.LLC_BI__Collateral_Rollup_Count__c</t>
  </si>
  <si>
    <t>LLC_BI__Collateral_Rollup_Count__c</t>
  </si>
  <si>
    <t>Security Rollup Count</t>
  </si>
  <si>
    <t>LLC_BI__Collateral__c.LLC_BI__Depth__c</t>
  </si>
  <si>
    <t>LLC_BI__Depth__c</t>
  </si>
  <si>
    <t>Depth</t>
  </si>
  <si>
    <t>LLC_BI__Collateral__c.LLC_BI__Highest__c</t>
  </si>
  <si>
    <t>LLC_BI__Highest__c</t>
  </si>
  <si>
    <t>Highest</t>
  </si>
  <si>
    <t>LLC_BI__Collateral__c.LLC_BI__Is_Copy__c</t>
  </si>
  <si>
    <t>LLC_BI__Is_Copy__c</t>
  </si>
  <si>
    <t>Is Copy</t>
  </si>
  <si>
    <t>LLC_BI__Collateral__c.LLC_BI__Next_Revaluation_Due_Date__c</t>
  </si>
  <si>
    <t>LLC_BI__Next_Revaluation_Due_Date__c</t>
  </si>
  <si>
    <t>Next Revaluation Due Date</t>
  </si>
  <si>
    <t>LLC_BI__Collateral__c.LLC_BI__Parent_Collateral__c</t>
  </si>
  <si>
    <t>LLC_BI__Parent_Collateral__c</t>
  </si>
  <si>
    <t>Parent Security</t>
  </si>
  <si>
    <t>LLC_BI__Collateral__c.LLC_BI__Status__c</t>
  </si>
  <si>
    <t>LLC_BI__Status__c</t>
  </si>
  <si>
    <t>Status</t>
  </si>
  <si>
    <t>LLC_BI__Collateral__c.LLC_BI__Total_Collateral_Rollup_Lendable_Value__c</t>
  </si>
  <si>
    <t>LLC_BI__Total_Collateral_Rollup_Lendable_Value__c</t>
  </si>
  <si>
    <t>Total Security Rollup Lendable Value</t>
  </si>
  <si>
    <t>LLC_BI__Collateral__c.LLC_BI__Total_Collateral_Rollup_Value__c</t>
  </si>
  <si>
    <t>LLC_BI__Total_Collateral_Rollup_Value__c</t>
  </si>
  <si>
    <t>Total Security Rollup Value</t>
  </si>
  <si>
    <t>LLC_BI__Collateral__c.LLC_BI__Valuation_Frequency__c</t>
  </si>
  <si>
    <t>LLC_BI__Valuation_Frequency__c</t>
  </si>
  <si>
    <t>Valuation Frequency</t>
  </si>
  <si>
    <t>LLC_BI__Collateral__c.LLC_BI__Annual_Usage__c</t>
  </si>
  <si>
    <t>LLC_BI__Annual_Usage__c</t>
  </si>
  <si>
    <t>Annual Usage</t>
  </si>
  <si>
    <t>LLC_BI__Collateral__c.isTest__c</t>
  </si>
  <si>
    <t>isTest__c</t>
  </si>
  <si>
    <t>isTest</t>
  </si>
  <si>
    <t>LLC_BI__Collateral__c.LLC_BI__Capacity__c</t>
  </si>
  <si>
    <t>LLC_BI__Capacity__c</t>
  </si>
  <si>
    <t>Capacity</t>
  </si>
  <si>
    <t>LLC_BI__Collateral__c.LLC_BI__Condition__c</t>
  </si>
  <si>
    <t>LLC_BI__Condition__c</t>
  </si>
  <si>
    <t>Condition</t>
  </si>
  <si>
    <t>LLC_BI__Collateral__c.LLC_BI__Current_Usage__c</t>
  </si>
  <si>
    <t>LLC_BI__Current_Usage__c</t>
  </si>
  <si>
    <t>Current Usage</t>
  </si>
  <si>
    <t>LLC_BI__Collateral__c.LLC_BI__Depreciation_Term__c</t>
  </si>
  <si>
    <t>LLC_BI__Depreciation_Term__c</t>
  </si>
  <si>
    <t>Depreciation Term</t>
  </si>
  <si>
    <t>LLC_BI__Collateral__c.LLC_BI__EBO_Amount__c</t>
  </si>
  <si>
    <t>LLC_BI__EBO_Amount__c</t>
  </si>
  <si>
    <t>Early Buyout Option Amount</t>
  </si>
  <si>
    <t>LLC_BI__Collateral__c.LLC_BI__EBO_Premium_Percentage__c</t>
  </si>
  <si>
    <t>LLC_BI__EBO_Premium_Percentage__c</t>
  </si>
  <si>
    <t>Early Buyout Option Premium Percentage</t>
  </si>
  <si>
    <t>LLC_BI__Collateral__c.LLC_BI__EBO_Yield__c</t>
  </si>
  <si>
    <t>LLC_BI__EBO_Yield__c</t>
  </si>
  <si>
    <t>Early Buyout Option Yield</t>
  </si>
  <si>
    <t>LLC_BI__Collateral__c.LLC_BI__Hard_Cost_Amount__c</t>
  </si>
  <si>
    <t>LLC_BI__Hard_Cost_Amount__c</t>
  </si>
  <si>
    <t>Hard Cost Amount</t>
  </si>
  <si>
    <t>LLC_BI__Collateral__c.LLC_BI__Hard_Cost_Percentage__c</t>
  </si>
  <si>
    <t>LLC_BI__Hard_Cost_Percentage__c</t>
  </si>
  <si>
    <t>Hard Cost Percentage</t>
  </si>
  <si>
    <t>LLC_BI__Collateral__c.LLC_BI__ITC_Percentage__c</t>
  </si>
  <si>
    <t>LLC_BI__ITC_Percentage__c</t>
  </si>
  <si>
    <t>Investment Tax Credit Percentage</t>
  </si>
  <si>
    <t>LLC_BI__Collateral__c.LLC_BI__Is_Leased_Asset__c</t>
  </si>
  <si>
    <t>LLC_BI__Is_Leased_Asset__c</t>
  </si>
  <si>
    <t>Is Leased Asset</t>
  </si>
  <si>
    <t>LLC_BI__Collateral__c.LLC_BI__Maturity_Date__c</t>
  </si>
  <si>
    <t>LLC_BI__Maturity_Date__c</t>
  </si>
  <si>
    <t>Maturity Date</t>
  </si>
  <si>
    <t>LLC_BI__Collateral__c.LLC_BI__Options__c</t>
  </si>
  <si>
    <t>LLC_BI__Options__c</t>
  </si>
  <si>
    <t>Options</t>
  </si>
  <si>
    <t>LLC_BI__Collateral__c.LLC_BI__Purpose__c</t>
  </si>
  <si>
    <t>LLC_BI__Purpose__c</t>
  </si>
  <si>
    <t>Purpose</t>
  </si>
  <si>
    <t>LLC_BI__Collateral__c.LLC_BI__Residual_Value__c</t>
  </si>
  <si>
    <t>LLC_BI__Residual_Value__c</t>
  </si>
  <si>
    <t>Residual Value</t>
  </si>
  <si>
    <t>LLC_BI__Collateral__c.LLC_BI__Serial_Number__c</t>
  </si>
  <si>
    <t>LLC_BI__Serial_Number__c</t>
  </si>
  <si>
    <t>Serial Number</t>
  </si>
  <si>
    <t>LLC_BI__Collateral__c.LLC_BI__Soft_Cost_Amount__c</t>
  </si>
  <si>
    <t>LLC_BI__Soft_Cost_Amount__c</t>
  </si>
  <si>
    <t>Soft Cost Amount</t>
  </si>
  <si>
    <t>LLC_BI__Collateral__c.LLC_BI__Soft_Cost_Percentage__c</t>
  </si>
  <si>
    <t>LLC_BI__Soft_Cost_Percentage__c</t>
  </si>
  <si>
    <t>Soft Cost Percentage</t>
  </si>
  <si>
    <t>LLC_BI__Collateral__c.LLC_BI__Spousal_Consent__c</t>
  </si>
  <si>
    <t>LLC_BI__Spousal_Consent__c</t>
  </si>
  <si>
    <t>Spousal Consent</t>
  </si>
  <si>
    <t>LLC_BI__Collateral__c.LLC_BI__Vesting_Desc__c</t>
  </si>
  <si>
    <t>LLC_BI__Vesting_Desc__c</t>
  </si>
  <si>
    <t>Vesting Description</t>
  </si>
  <si>
    <t>LLC_BI__Collateral__c.LLC_BI__Loans_To_Value__c</t>
  </si>
  <si>
    <t>LLC_BI__Loans_To_Value__c</t>
  </si>
  <si>
    <t>Security Coverage</t>
  </si>
  <si>
    <t>LLC_BI__Collateral__c.LLC_BI__Total_Active_Loans_Value__c</t>
  </si>
  <si>
    <t>LLC_BI__Total_Active_Loans_Value__c</t>
  </si>
  <si>
    <t>Total Active Loans Value</t>
  </si>
  <si>
    <t>LLC_BI__Collateral__c.LLC_BI__Collateral_Legal_Description__c</t>
  </si>
  <si>
    <t>LLC_BI__Collateral_Legal_Description__c</t>
  </si>
  <si>
    <t>Security Legal Description</t>
  </si>
  <si>
    <t>LLC_BI__Collateral__c.LLC_BI__Debt_Secured__c</t>
  </si>
  <si>
    <t>LLC_BI__Debt_Secured__c</t>
  </si>
  <si>
    <t>Debt Secured</t>
  </si>
  <si>
    <t>LLC_BI__Collateral__c.LLC_BI__Flood_Insurance_Required_Amount__c</t>
  </si>
  <si>
    <t>LLC_BI__Flood_Insurance_Required_Amount__c</t>
  </si>
  <si>
    <t>Flood Insurance Required Amount</t>
  </si>
  <si>
    <t>LLC_BI__Collateral__c.LLC_BI__APN__c</t>
  </si>
  <si>
    <t>LLC_BI__APN__c</t>
  </si>
  <si>
    <t>APN</t>
  </si>
  <si>
    <t>LLC_BI__Collateral__c.LLC_BI__MSRP__c</t>
  </si>
  <si>
    <t>LLC_BI__MSRP__c</t>
  </si>
  <si>
    <t>MSRP</t>
  </si>
  <si>
    <t>LLC_BI__Collateral__c.LLC_BI__Purchase_Price__c</t>
  </si>
  <si>
    <t>LLC_BI__Purchase_Price__c</t>
  </si>
  <si>
    <t>Purchase Price</t>
  </si>
  <si>
    <t>LLC_BI__Collateral__c.LLC_BI__Wholesale_Price__c</t>
  </si>
  <si>
    <t>LLC_BI__Wholesale_Price__c</t>
  </si>
  <si>
    <t>Wholesale Price</t>
  </si>
  <si>
    <t>LLC_BI__Collateral__c.LLC_BI__Condo_Fees__c</t>
  </si>
  <si>
    <t>LLC_BI__Condo_Fees__c</t>
  </si>
  <si>
    <t>Condo Fees</t>
  </si>
  <si>
    <t>LLC_BI__Collateral__c.LLC_BI__Is_New_Construction__c</t>
  </si>
  <si>
    <t>LLC_BI__Is_New_Construction__c</t>
  </si>
  <si>
    <t>Is New Construction</t>
  </si>
  <si>
    <t>LLC_BI__Collateral__c.LLC_BI__Is_Public_Listing__c</t>
  </si>
  <si>
    <t>LLC_BI__Is_Public_Listing__c</t>
  </si>
  <si>
    <t>Is Public Listing</t>
  </si>
  <si>
    <t>LLC_BI__Collateral__c.LLC_BI__Legal_Description__c</t>
  </si>
  <si>
    <t>LLC_BI__Legal_Description__c</t>
  </si>
  <si>
    <t>Legal Description</t>
  </si>
  <si>
    <t>LLC_BI__Collateral__c.LLC_BI__Lot_Size__c</t>
  </si>
  <si>
    <t>LLC_BI__Lot_Size__c</t>
  </si>
  <si>
    <t>Lot Size</t>
  </si>
  <si>
    <t>LLC_BI__Collateral__c.LLC_BI__Monthly_Heat_Bill__c</t>
  </si>
  <si>
    <t>LLC_BI__Monthly_Heat_Bill__c</t>
  </si>
  <si>
    <t>Monthly Heat Bill</t>
  </si>
  <si>
    <t>LLC_BI__Collateral__c.LLC_BI__Monthly_Tax__c</t>
  </si>
  <si>
    <t>LLC_BI__Monthly_Tax__c</t>
  </si>
  <si>
    <t>Monthly Tax</t>
  </si>
  <si>
    <t>LLC_BI__Collateral__c.LLC_BI__Occupancy_Type__c</t>
  </si>
  <si>
    <t>LLC_BI__Occupancy_Type__c</t>
  </si>
  <si>
    <t>Occupancy Type</t>
  </si>
  <si>
    <t>LLC_BI__Collateral__c.LLC_BI__Outstanding_Mortgage_Balance__c</t>
  </si>
  <si>
    <t>LLC_BI__Outstanding_Mortgage_Balance__c</t>
  </si>
  <si>
    <t>Outstanding Mortgage Balance</t>
  </si>
  <si>
    <t>LLC_BI__Collateral__c.LLC_BI__Property_Design_Style__c</t>
  </si>
  <si>
    <t>LLC_BI__Property_Design_Style__c</t>
  </si>
  <si>
    <t>Property Design Style</t>
  </si>
  <si>
    <t>LLC_BI__Collateral__c.LLC_BI__Property_Heat_Source__c</t>
  </si>
  <si>
    <t>LLC_BI__Property_Heat_Source__c</t>
  </si>
  <si>
    <t>Property Heat Source</t>
  </si>
  <si>
    <t>LLC_BI__Collateral__c.LLC_BI__Property_Latitude__c</t>
  </si>
  <si>
    <t>LLC_BI__Property_Latitude__c</t>
  </si>
  <si>
    <t>Property Latitude</t>
  </si>
  <si>
    <t>LLC_BI__Collateral__c.LLC_BI__Property_Longitude__c</t>
  </si>
  <si>
    <t>LLC_BI__Property_Longitude__c</t>
  </si>
  <si>
    <t>Property Longitude</t>
  </si>
  <si>
    <t>LLC_BI__Collateral__c.LLC_BI__Property_Original_Purchase_Date__c</t>
  </si>
  <si>
    <t>LLC_BI__Property_Original_Purchase_Date__c</t>
  </si>
  <si>
    <t>Property Original Purchase Date</t>
  </si>
  <si>
    <t>LLC_BI__Collateral__c.LLC_BI__Property_Original_Purchase_Price__c</t>
  </si>
  <si>
    <t>LLC_BI__Property_Original_Purchase_Price__c</t>
  </si>
  <si>
    <t>Property Original Purchase Price</t>
  </si>
  <si>
    <t>LLC_BI__Collateral__c.LLC_BI__Property_Size__c</t>
  </si>
  <si>
    <t>LLC_BI__Property_Size__c</t>
  </si>
  <si>
    <t>Property Size</t>
  </si>
  <si>
    <t>LLC_BI__Collateral__c.LLC_BI__Rental_Income_Applied_Percentage__c</t>
  </si>
  <si>
    <t>LLC_BI__Rental_Income_Applied_Percentage__c</t>
  </si>
  <si>
    <t>Rental Income Applied Percentge</t>
  </si>
  <si>
    <t>LLC_BI__Collateral__c.LLC_BI__Rental_Income__c</t>
  </si>
  <si>
    <t>LLC_BI__Rental_Income__c</t>
  </si>
  <si>
    <t>Rental Income Per Annum</t>
  </si>
  <si>
    <t>LLC_BI__Collateral__c.LLC_BI__Tenure_Type__c</t>
  </si>
  <si>
    <t>LLC_BI__Tenure_Type__c</t>
  </si>
  <si>
    <t>Tenure Type</t>
  </si>
  <si>
    <t>LLC_BI__Collateral__c.LLC_BI__Yearly_Tax__c</t>
  </si>
  <si>
    <t>LLC_BI__Yearly_Tax__c</t>
  </si>
  <si>
    <t>Yearly Tax</t>
  </si>
  <si>
    <t>LLC_BI__Collateral__c.cm_Abundance_of_Caution__c</t>
  </si>
  <si>
    <t>cm_Abundance_of_Caution__c</t>
  </si>
  <si>
    <t>Abundance of Caution</t>
  </si>
  <si>
    <t>LLC_BI__Collateral__c.cm_Condo_Project_Name_if_master_policy__c</t>
  </si>
  <si>
    <t>cm_Condo_Project_Name_if_master_policy__c</t>
  </si>
  <si>
    <t>Condo/Project Name (if master policy)</t>
  </si>
  <si>
    <t>LLC_BI__Collateral__c.cm_In_Flood_Zone__c</t>
  </si>
  <si>
    <t>cm_In_Flood_Zone__c</t>
  </si>
  <si>
    <t>In Flood Zone</t>
  </si>
  <si>
    <t>LLC_BI__Collateral__c.cm_Insurance_Coverage_Amount__c</t>
  </si>
  <si>
    <t>cm_Insurance_Coverage_Amount__c</t>
  </si>
  <si>
    <t>Insurance Coverage Amount</t>
  </si>
  <si>
    <t>LLC_BI__Collateral__c.cm_Insurance_Effective_Date__c</t>
  </si>
  <si>
    <t>cm_Insurance_Effective_Date__c</t>
  </si>
  <si>
    <t>Insurance Effective Date</t>
  </si>
  <si>
    <t>LLC_BI__Collateral__c.cm_Insurance_Reviewed__c</t>
  </si>
  <si>
    <t>cm_Insurance_Reviewed__c</t>
  </si>
  <si>
    <t>Insurance Reviewed</t>
  </si>
  <si>
    <t>LLC_BI__Collateral__c.CCS_IsThisFacilityLBCM__c</t>
  </si>
  <si>
    <t>CCS_IsThisFacilityLBCM__c</t>
  </si>
  <si>
    <t>Is This Facility LBCM?</t>
  </si>
  <si>
    <t>LLC_BI__Collateral__c.LLC_BI__Other_Property_Details__c</t>
  </si>
  <si>
    <t>LLC_BI__Other_Property_Details__c</t>
  </si>
  <si>
    <t>Other Property Details</t>
  </si>
  <si>
    <t>reference(LLC_BI__Other_Property_Details__c)</t>
  </si>
  <si>
    <t>LLC_BI__Collateral__c.LLC_BI__Possessory_Property_Details__c</t>
  </si>
  <si>
    <t>LLC_BI__Possessory_Property_Details__c</t>
  </si>
  <si>
    <t>Possessory Property Details</t>
  </si>
  <si>
    <t>reference(LLC_BI__Possessory_Property_Details__c)</t>
  </si>
  <si>
    <t>LLC_BI__Collateral__c.LLC_BI__Real_Estate_Property_Details__c</t>
  </si>
  <si>
    <t>LLC_BI__Real_Estate_Property_Details__c</t>
  </si>
  <si>
    <t>Real Estate Property Details</t>
  </si>
  <si>
    <t>reference(LLC_BI__Real_Estate_Property_Details__c)</t>
  </si>
  <si>
    <t>LLC_BI__Collateral__c.LLC_BI__Titled_Property_Details__c</t>
  </si>
  <si>
    <t>LLC_BI__Titled_Property_Details__c</t>
  </si>
  <si>
    <t>Titled Property Details</t>
  </si>
  <si>
    <t>reference(LLC_BI__Titled_Property_Details__c)</t>
  </si>
  <si>
    <t>LLC_BI__Collateral__c.LLC_BI__UCC_Property_Details__c</t>
  </si>
  <si>
    <t>LLC_BI__UCC_Property_Details__c</t>
  </si>
  <si>
    <t>UCC Property Details</t>
  </si>
  <si>
    <t>reference(LLC_BI__UCC_Property_Details__c)</t>
  </si>
  <si>
    <t>LLC_BI__Collateral__c.CSS_Subtype2__c</t>
  </si>
  <si>
    <t>CSS_Subtype2__c</t>
  </si>
  <si>
    <t>Subtype-2</t>
  </si>
  <si>
    <t>LLC_BI__Collateral__c.CCS_Limitation__c</t>
  </si>
  <si>
    <t>CCS_Limitation__c</t>
  </si>
  <si>
    <t>Limited?</t>
  </si>
  <si>
    <t>LLC_BI__Collateral__c.CCS_Amount_Limited_To__c</t>
  </si>
  <si>
    <t>CCS_Amount_Limited_To__c</t>
  </si>
  <si>
    <t>Amount Limited To</t>
  </si>
  <si>
    <t>LLC_BI__Collateral__c.CCS_Subtype1__c</t>
  </si>
  <si>
    <t>CCS_Subtype1__c</t>
  </si>
  <si>
    <t>Sub-Type</t>
  </si>
  <si>
    <t>LLC_BI__Collateral__c.CCS_SSubtype2__c</t>
  </si>
  <si>
    <t>CCS_SSubtype2__c</t>
  </si>
  <si>
    <t>LLC_BI__Collateral__c.CCS_Type__c</t>
  </si>
  <si>
    <t>CCS_Type__c</t>
  </si>
  <si>
    <t>LLC_BI__Collateral__c.CCS_LBCM_Shared__c</t>
  </si>
  <si>
    <t>CCS_LBCM_Shared__c</t>
  </si>
  <si>
    <t>LBCM/Shared?</t>
  </si>
  <si>
    <t>LLC_BI__Collateral__c.CCS_LBCM_Ranking__c</t>
  </si>
  <si>
    <t>CCS_LBCM_Ranking__c</t>
  </si>
  <si>
    <t>LBCM Ranking</t>
  </si>
  <si>
    <t>LLC_BI__Collateral__c.CCS_Are_there_any_existing_Debentures__c</t>
  </si>
  <si>
    <t>CCS_Are_there_any_existing_Debentures__c</t>
  </si>
  <si>
    <t>Any existing Debentures in place?</t>
  </si>
  <si>
    <t>LLC_BI__Collateral__c.CCS_Is_this_Debenture_to_remain__c</t>
  </si>
  <si>
    <t>CCS_Is_this_Debenture_to_remain__c</t>
  </si>
  <si>
    <t>Is this Debenture to remain in place?</t>
  </si>
  <si>
    <t>LLC_BI__Collateral__c.CCS_All_Monies__c</t>
  </si>
  <si>
    <t>CCS_All_Monies__c</t>
  </si>
  <si>
    <t>All-Monies?</t>
  </si>
  <si>
    <t>LLC_BI__Collateral__c.CCS_Perfection_Status__c</t>
  </si>
  <si>
    <t>LLC_BI__Collateral__c.CCS_Value_As_At__c</t>
  </si>
  <si>
    <t>CCS_Value_As_At__c</t>
  </si>
  <si>
    <t>Value As At</t>
  </si>
  <si>
    <t>LLC_BI__Collateral__c.CCS_Jurisdiction__c</t>
  </si>
  <si>
    <t>CCS_Jurisdiction__c</t>
  </si>
  <si>
    <t>Jurisdiction</t>
  </si>
  <si>
    <t>LLC_BI__Collateral__c.CCS_Bank_Entity__c</t>
  </si>
  <si>
    <t>CCS_Bank_Entity__c</t>
  </si>
  <si>
    <t>Bank Entity</t>
  </si>
  <si>
    <t>LLC_BI__Collateral__c.CCS_Ranking_of_Charge__c</t>
  </si>
  <si>
    <t>CCS_Ranking_of_Charge__c</t>
  </si>
  <si>
    <t>Ranking of Charge</t>
  </si>
  <si>
    <t>LLC_BI__Collateral__c.CCS_Single_Farm_Payments__c</t>
  </si>
  <si>
    <t>CCS_Single_Farm_Payments__c</t>
  </si>
  <si>
    <t>Single Farm Payments</t>
  </si>
  <si>
    <t>LLC_BI__Collateral__c.CCS_Type_of_Ship__c</t>
  </si>
  <si>
    <t>CCS_Type_of_Ship__c</t>
  </si>
  <si>
    <t>Type of Ship</t>
  </si>
  <si>
    <t>LLC_BI__Collateral__c.CCS_Hull_Insurance_Amount__c</t>
  </si>
  <si>
    <t>CCS_Hull_Insurance_Amount__c</t>
  </si>
  <si>
    <t>Hull Insurance Amount</t>
  </si>
  <si>
    <t>LLC_BI__Collateral__c.CCS_Machinery_Insurance_Amount__c</t>
  </si>
  <si>
    <t>CCS_Machinery_Insurance_Amount__c</t>
  </si>
  <si>
    <t>Machinery Insurance Amount</t>
  </si>
  <si>
    <t>LLC_BI__Collateral__c.CCS_Date_of_Deed_of_Priority__c</t>
  </si>
  <si>
    <t>CCS_Date_of_Deed_of_Priority__c</t>
  </si>
  <si>
    <t>Date of Deed of Priority</t>
  </si>
  <si>
    <t>LLC_BI__Collateral__c.CCS_Factoring_Agreement__c</t>
  </si>
  <si>
    <t>CCS_Factoring_Agreement__c</t>
  </si>
  <si>
    <t>Factoring Agreement?</t>
  </si>
  <si>
    <t>LLC_BI__Collateral__c.CCS_Supporting_Security_Held__c</t>
  </si>
  <si>
    <t>CCS_Supporting_Security_Held__c</t>
  </si>
  <si>
    <t>Supporting Security Held?</t>
  </si>
  <si>
    <t>LLC_BI__Collateral__c.CCS_Form_Used__c</t>
  </si>
  <si>
    <t>CCS_Form_Used__c</t>
  </si>
  <si>
    <t>Form Used</t>
  </si>
  <si>
    <t>LLC_BI__Collateral__c.CCS_Document_Storage_Location__c</t>
  </si>
  <si>
    <t>CCS_Document_Storage_Location__c</t>
  </si>
  <si>
    <t>Document Storage Location</t>
  </si>
  <si>
    <t>LLC_BI__Collateral__c.CCS_Reference_Number__c</t>
  </si>
  <si>
    <t>CCS_Reference_Number__c</t>
  </si>
  <si>
    <t>Reference Number</t>
  </si>
  <si>
    <t>LLC_BI__Collateral__c.CCS_Sort_Code__c</t>
  </si>
  <si>
    <t>CCS_Sort_Code__c</t>
  </si>
  <si>
    <t>Sort Code</t>
  </si>
  <si>
    <t>LLC_BI__Collateral__c.CCS_Account_Number__c</t>
  </si>
  <si>
    <t>CCS_Account_Number__c</t>
  </si>
  <si>
    <t>Account Number</t>
  </si>
  <si>
    <t>LLC_BI__Collateral__c.CCS_Name_of_Boat__c</t>
  </si>
  <si>
    <t>CCS_Name_of_Boat__c</t>
  </si>
  <si>
    <t>Name of Boat</t>
  </si>
  <si>
    <t>LLC_BI__Collateral__c.CCS_Date_of_Factoring_Agreement__c</t>
  </si>
  <si>
    <t>CCS_Date_of_Factoring_Agreement__c</t>
  </si>
  <si>
    <t>Date of Factoring Agreement</t>
  </si>
  <si>
    <t>LLC_BI__Collateral__c.CCS_Independent_Legal_Advice_Taken__c</t>
  </si>
  <si>
    <t>CCS_Independent_Legal_Advice_Taken__c</t>
  </si>
  <si>
    <t>Independent Legal Advice Taken?</t>
  </si>
  <si>
    <t>LLC_BI__Collateral__c.CCS_Basis_of_Valuation__c</t>
  </si>
  <si>
    <t>CCS_Basis_of_Valuation__c</t>
  </si>
  <si>
    <t>Basis of Valuation</t>
  </si>
  <si>
    <t>LLC_BI__Collateral__c.CCS_Asset_Insured__c</t>
  </si>
  <si>
    <t>CCS_Asset_Insured__c</t>
  </si>
  <si>
    <t>Asset Insured?</t>
  </si>
  <si>
    <t>LLC_BI__Collateral__c.CCS_HMLR_Title_Number__c</t>
  </si>
  <si>
    <t>CCS_HMLR_Title_Number__c</t>
  </si>
  <si>
    <t>HMLR Title Number</t>
  </si>
  <si>
    <t>LLC_BI__Collateral__c.CCS_Occupancy__c</t>
  </si>
  <si>
    <t>CCS_Occupancy__c</t>
  </si>
  <si>
    <t>Occupancy</t>
  </si>
  <si>
    <t>LLC_BI__Collateral__c.CCS_Lease_End_Date__c</t>
  </si>
  <si>
    <t>CCS_Lease_End_Date__c</t>
  </si>
  <si>
    <t>Lease End Date</t>
  </si>
  <si>
    <t>LLC_BI__Collateral__c.CCS_Acreage__c</t>
  </si>
  <si>
    <t>CCS_Acreage__c</t>
  </si>
  <si>
    <t>Acreage</t>
  </si>
  <si>
    <t>LLC_BI__Collateral__c.CCS_Square_Footage__c</t>
  </si>
  <si>
    <t>CCS_Square_Footage__c</t>
  </si>
  <si>
    <t>Square Footage</t>
  </si>
  <si>
    <t>LLC_BI__Collateral__c.CCS_Date_of_Property_Occupancy__c</t>
  </si>
  <si>
    <t>CCS_Date_of_Property_Occupancy__c</t>
  </si>
  <si>
    <t>Date of Property Occupancy Questionnaire</t>
  </si>
  <si>
    <t>LLC_BI__Collateral__c.CCS_Deed_of_Postponement__c</t>
  </si>
  <si>
    <t>CCS_Deed_of_Postponement__c</t>
  </si>
  <si>
    <t>Deed of Postponement?</t>
  </si>
  <si>
    <t>LLC_BI__Collateral__c.CCS_Stocks_and_Shares_Type__c</t>
  </si>
  <si>
    <t>CCS_Stocks_and_Shares_Type__c</t>
  </si>
  <si>
    <t>Stocks and Shares Type</t>
  </si>
  <si>
    <t>LLC_BI__Collateral__c.CCS_Name_of_Stock_Portfolio__c</t>
  </si>
  <si>
    <t>CCS_Name_of_Stock_Portfolio__c</t>
  </si>
  <si>
    <t>Name of Stock/Portfolio</t>
  </si>
  <si>
    <t>LLC_BI__Collateral__c.CCS_Description_of_Stock_Portfolio__c</t>
  </si>
  <si>
    <t>CCS_Description_of_Stock_Portfolio__c</t>
  </si>
  <si>
    <t>Description of Stock/Portfolio</t>
  </si>
  <si>
    <t>LLC_BI__Collateral__c.CCS_Perfected_Alert_Comments__c</t>
  </si>
  <si>
    <t>CCS_Perfected_Alert_Comments__c</t>
  </si>
  <si>
    <t>Perfected - Alert Comments</t>
  </si>
  <si>
    <t>LLC_BI__Collateral__c.CCS_EPC_Rating__c</t>
  </si>
  <si>
    <t>CCS_EPC_Rating__c</t>
  </si>
  <si>
    <t>EPC Rating</t>
  </si>
  <si>
    <t>LLC_BI__Collateral__c.CCS_EPC_Reference_Number__c</t>
  </si>
  <si>
    <t>CCS_EPC_Reference_Number__c</t>
  </si>
  <si>
    <t>EPC Reference Number</t>
  </si>
  <si>
    <t>LLC_BI__Collateral__c.CCS_EPC_Assessment_Date__c</t>
  </si>
  <si>
    <t>CCS_EPC_Assessment_Date__c</t>
  </si>
  <si>
    <t>EPC Assessment Date</t>
  </si>
  <si>
    <t>LLC_BI__Collateral__c.CCS_EPC_Expiry_Date__c</t>
  </si>
  <si>
    <t>CCS_EPC_Expiry_Date__c</t>
  </si>
  <si>
    <t>EPC Expiry Date</t>
  </si>
  <si>
    <t>LLC_BI__Collateral__c.CCS_Residential_Property_Type__c</t>
  </si>
  <si>
    <t>CCS_Residential_Property_Type__c</t>
  </si>
  <si>
    <t>Residential Property Type</t>
  </si>
  <si>
    <t>LLC_BI__Collateral__c.CCS_HMO_Housing_Model__c</t>
  </si>
  <si>
    <t>CCS_HMO_Housing_Model__c</t>
  </si>
  <si>
    <t>HMO Housing Model?</t>
  </si>
  <si>
    <t>LLC_BI__Collateral__c.CCS_Commercial_Property_Type__c</t>
  </si>
  <si>
    <t>CCS_Commercial_Property_Type__c</t>
  </si>
  <si>
    <t>Commercial Property Type</t>
  </si>
  <si>
    <t>LLC_BI__Collateral__c.CCS_Date_of_Charge__c</t>
  </si>
  <si>
    <t>CCS_Date_of_Charge__c</t>
  </si>
  <si>
    <t>Date of Charge</t>
  </si>
  <si>
    <t>LLC_BI__Collateral__c.CCS_Date_of_Debenture__c</t>
  </si>
  <si>
    <t>CCS_Date_of_Debenture__c</t>
  </si>
  <si>
    <t>Date of Debenture</t>
  </si>
  <si>
    <t>LLC_BI__Collateral__c.CCS_Date_of_Registration_at_Companies__c</t>
  </si>
  <si>
    <t>CCS_Date_of_Registration_at_Companies__c</t>
  </si>
  <si>
    <t>Date of Registration at Companies House</t>
  </si>
  <si>
    <t>LLC_BI__Collateral__c.CCS_Date_of_Guarantee__c</t>
  </si>
  <si>
    <t>CCS_Date_of_Guarantee__c</t>
  </si>
  <si>
    <t>Date of Guarantee</t>
  </si>
  <si>
    <t>LLC_BI__Collateral__c.CCS_Deed_of_Priority_Details__c</t>
  </si>
  <si>
    <t>CCS_Deed_of_Priority_Details__c</t>
  </si>
  <si>
    <t>Deed of Priority Details</t>
  </si>
  <si>
    <t>LLC_BI__Collateral__c.CCS_Factoring_Agreement_Details__c</t>
  </si>
  <si>
    <t>CCS_Factoring_Agreement_Details__c</t>
  </si>
  <si>
    <t>Factoring Agreement Details</t>
  </si>
  <si>
    <t>LLC_BI__Collateral__c.CCS_Date_of_Registration__c</t>
  </si>
  <si>
    <t>CCS_Date_of_Registration__c</t>
  </si>
  <si>
    <t>Date of Registration</t>
  </si>
  <si>
    <t>LLC_BI__Collateral__c.CCS_Maturity_Expiry_Date__c</t>
  </si>
  <si>
    <t>CCS_Maturity_Expiry_Date__c</t>
  </si>
  <si>
    <t>Maturity/Expiry Date</t>
  </si>
  <si>
    <t>LLC_BI__Collateral__c.CCS_Sum_Assured__c</t>
  </si>
  <si>
    <t>CCS_Sum_Assured__c</t>
  </si>
  <si>
    <t>Sum Assured</t>
  </si>
  <si>
    <t>LLC_BI__Collateral__c.CCS_Renewal_Date__c</t>
  </si>
  <si>
    <t>CCS_Renewal_Date__c</t>
  </si>
  <si>
    <t>Renewal Date</t>
  </si>
  <si>
    <t>LLC_BI__Collateral__c.CCS_Insurance_Type__c</t>
  </si>
  <si>
    <t>CCS_Insurance_Type__c</t>
  </si>
  <si>
    <t>LLC_BI__Collateral__c.CCS_Deed_of_Priority__c</t>
  </si>
  <si>
    <t>Deed of Priority?</t>
  </si>
  <si>
    <t>LLC_BI__Collateral__c.CCS_Insurance_Value__c</t>
  </si>
  <si>
    <t>CCS_Insurance_Value__c</t>
  </si>
  <si>
    <t>Insurance Value</t>
  </si>
  <si>
    <t>LLC_BI__Collateral__c.CCS_Minimum_Death_Benefit__c</t>
  </si>
  <si>
    <t>CCS_Minimum_Death_Benefit__c</t>
  </si>
  <si>
    <t>Minimum Death Benefit</t>
  </si>
  <si>
    <t>LLC_BI__Collateral__c.CCS_Account_Title__c</t>
  </si>
  <si>
    <t>CCS_Account_Title__c</t>
  </si>
  <si>
    <t>Account Title</t>
  </si>
  <si>
    <t>LLC_BI__Collateral__c.CCS_Safe_to_Lend_Alert_Comments__c</t>
  </si>
  <si>
    <t>CCS_Safe_to_Lend_Alert_Comments__c</t>
  </si>
  <si>
    <t>Safe to Lend - Alert Comments</t>
  </si>
  <si>
    <t>LLC_BI__Collateral__c.deedofpriority__c</t>
  </si>
  <si>
    <t>deedofpriority__c</t>
  </si>
  <si>
    <t>deedof priority</t>
  </si>
  <si>
    <t>LLC_BI__Collateral__c.CCS_Application__c</t>
  </si>
  <si>
    <t>LLC_BI__Collateral__c.CCS_Gross_Value_Amount__c</t>
  </si>
  <si>
    <t>CCS_Gross_Value_Amount__c</t>
  </si>
  <si>
    <t>LLC_BI__Collateral__c.CCS_IsFirstChargeDuplicate__c</t>
  </si>
  <si>
    <t>CCS_IsFirstChargeDuplicate__c</t>
  </si>
  <si>
    <t>IsFirstChargeDuplicate?</t>
  </si>
  <si>
    <t>LLC_BI__Collateral__c.CCS_IsThirdChargeDuplicate__c</t>
  </si>
  <si>
    <t>CCS_IsThirdChargeDuplicate__c</t>
  </si>
  <si>
    <t>IsThirdChargeDuplicate?</t>
  </si>
  <si>
    <t>LLC_BI__Collateral__c.CCS_LendingValue_Percentage__c</t>
  </si>
  <si>
    <t>CCS_LendingValue_Percentage__c</t>
  </si>
  <si>
    <t>LLC_BI__Collateral__c.CCS_Lending_Value__c</t>
  </si>
  <si>
    <t>CCS_Lending_Value__c</t>
  </si>
  <si>
    <t>LLC_BI__Collateral__c.CCS_Life_Policy_Type__c</t>
  </si>
  <si>
    <t>CCS_Life_Policy_Type__c</t>
  </si>
  <si>
    <t>Life Policy Type</t>
  </si>
  <si>
    <t>LLC_BI__Collateral__c.CCS_Other_Life_Policy_Details__c</t>
  </si>
  <si>
    <t>CCS_Other_Life_Policy_Details__c</t>
  </si>
  <si>
    <t>Other Life Policy Details</t>
  </si>
  <si>
    <t>LLC_BI__Collateral__c.CCS_Other_Security_Description__c</t>
  </si>
  <si>
    <t>CCS_Other_Security_Description__c</t>
  </si>
  <si>
    <t>Other Security Description</t>
  </si>
  <si>
    <t>LLC_BI__Collateral__c.CCS_Professional_Valuation__c</t>
  </si>
  <si>
    <t>CCS_Professional_Valuation__c</t>
  </si>
  <si>
    <t>Professional Valuation?</t>
  </si>
  <si>
    <t>LLC_BI__Collateral__c.CCS_SecondChargeDuplicate__c</t>
  </si>
  <si>
    <t>CCS_SecondChargeDuplicate__c</t>
  </si>
  <si>
    <t>IsSecondChargeDuplicate?</t>
  </si>
  <si>
    <t>LLC_BI__Collateral__c.CCS_Security_Case__c</t>
  </si>
  <si>
    <t>reference(CCS_Security_Case__c)</t>
  </si>
  <si>
    <t>LLC_BI__Collateral__c.CCS_Security_Name_Hyper__c</t>
  </si>
  <si>
    <t>CCS_Security_Name_Hyper__c</t>
  </si>
  <si>
    <t>Security Name Hyper</t>
  </si>
  <si>
    <t>LLC_BI__Collateral__c.CCS_Set_up_Add_Remove_OGSA_Profiles__c</t>
  </si>
  <si>
    <t>CCS_Set_up_Add_Remove_OGSA_Profiles__c</t>
  </si>
  <si>
    <t>Set up Add/Remove OGSA Profiles</t>
  </si>
  <si>
    <t>LLC_BI__Collateral__c.CCS_Status1__c</t>
  </si>
  <si>
    <t>CCS_Status1__c</t>
  </si>
  <si>
    <t>LLC_BI__Collateral__c.CCS_Surrender_Value__c</t>
  </si>
  <si>
    <t>CCS_Surrender_Value__c</t>
  </si>
  <si>
    <t>Surrender Value</t>
  </si>
  <si>
    <t>LLC_BI__Collateral__c.CCS_Unexpired_Lease_Term_Years__c</t>
  </si>
  <si>
    <t>CCS_Unexpired_Lease_Term_Years__c</t>
  </si>
  <si>
    <t>Unexpired Lease Term (Years)</t>
  </si>
  <si>
    <t>LLC_BI__Collateral__c.CCS_Valuation_Report_Uploaded__c</t>
  </si>
  <si>
    <t>CCS_Valuation_Report_Uploaded__c</t>
  </si>
  <si>
    <t>Valuation Report Uploaded?</t>
  </si>
  <si>
    <t>LLC_BI__Lien__c.Id</t>
  </si>
  <si>
    <t>LLC_BI__Lien__c.IsDeleted</t>
  </si>
  <si>
    <t>LLC_BI__Lien__c.Name</t>
  </si>
  <si>
    <t>Charge ID</t>
  </si>
  <si>
    <t>LLC_BI__Lien__c.CurrencyIsoCode</t>
  </si>
  <si>
    <t>LLC_BI__Lien__c.CreatedDate</t>
  </si>
  <si>
    <t>LLC_BI__Lien__c.CreatedById</t>
  </si>
  <si>
    <t>LLC_BI__Lien__c.LastModifiedDate</t>
  </si>
  <si>
    <t>LLC_BI__Lien__c.LastModifiedById</t>
  </si>
  <si>
    <t>LLC_BI__Lien__c.SystemModstamp</t>
  </si>
  <si>
    <t>LLC_BI__Lien__c.LastActivityDate</t>
  </si>
  <si>
    <t>LLC_BI__Lien__c.ConnectionReceivedId</t>
  </si>
  <si>
    <t>LLC_BI__Lien__c.ConnectionSentId</t>
  </si>
  <si>
    <t>LLC_BI__Lien__c.LLC_BI__Collateral__c</t>
  </si>
  <si>
    <t>LLC_BI__Lien__c.LLC_BI__Active__c</t>
  </si>
  <si>
    <t>LLC_BI__Lien__c.LLC_BI__Amount__c</t>
  </si>
  <si>
    <t>LLC_BI__Amount__c</t>
  </si>
  <si>
    <t>Amount Outstanding to prior lender (Â£)</t>
  </si>
  <si>
    <t>LLC_BI__Lien__c.LLC_BI__Expire_Date__c</t>
  </si>
  <si>
    <t>LLC_BI__Lien__c.LLC_BI__Institution__c</t>
  </si>
  <si>
    <t>LLC_BI__Institution__c</t>
  </si>
  <si>
    <t>Institution</t>
  </si>
  <si>
    <t>LLC_BI__Lien__c.LLC_BI__Is_Excluded__c</t>
  </si>
  <si>
    <t>LLC_BI__Is_Excluded__c</t>
  </si>
  <si>
    <t>Is Excluded</t>
  </si>
  <si>
    <t>LLC_BI__Lien__c.LLC_BI__Is_Internal__c</t>
  </si>
  <si>
    <t>LLC_BI__Is_Internal__c</t>
  </si>
  <si>
    <t>Is_Internal</t>
  </si>
  <si>
    <t>LLC_BI__Lien__c.LLC_BI__Loan_Number__c</t>
  </si>
  <si>
    <t>LLC_BI__Loan_Number__c</t>
  </si>
  <si>
    <t>Facility Number</t>
  </si>
  <si>
    <t>LLC_BI__Lien__c.LLC_BI__Loan__c</t>
  </si>
  <si>
    <t>LLC_BI__Loan__c</t>
  </si>
  <si>
    <t>Facility</t>
  </si>
  <si>
    <t>reference(LLC_BI__Loan__c)</t>
  </si>
  <si>
    <t>LLC_BI__Lien__c.LLC_BI__Position__c</t>
  </si>
  <si>
    <t>LLC_BI__Position__c</t>
  </si>
  <si>
    <t>LLC_BI__Lien__c.LLC_BI__Is_Created_From_Collateral__c</t>
  </si>
  <si>
    <t>LLC_BI__Is_Created_From_Collateral__c</t>
  </si>
  <si>
    <t>Is Created From Security</t>
  </si>
  <si>
    <t>LLC_BI__Lien__c.CCS_Lender__c</t>
  </si>
  <si>
    <t>LLC_BI__Lien__c.CCS_Date_of_Charge__c</t>
  </si>
  <si>
    <t>LLC_BI__Loan_Collateral2__c.Id</t>
  </si>
  <si>
    <t>LLC_BI__Loan_Collateral2__c.IsDeleted</t>
  </si>
  <si>
    <t>LLC_BI__Loan_Collateral2__c.Name</t>
  </si>
  <si>
    <t>Security Facility ID</t>
  </si>
  <si>
    <t>LLC_BI__Loan_Collateral2__c.CurrencyIsoCode</t>
  </si>
  <si>
    <t>LLC_BI__Loan_Collateral2__c.CreatedDate</t>
  </si>
  <si>
    <t>LLC_BI__Loan_Collateral2__c.CreatedById</t>
  </si>
  <si>
    <t>LLC_BI__Loan_Collateral2__c.LastModifiedDate</t>
  </si>
  <si>
    <t>LLC_BI__Loan_Collateral2__c.LastModifiedById</t>
  </si>
  <si>
    <t>LLC_BI__Loan_Collateral2__c.SystemModstamp</t>
  </si>
  <si>
    <t>LLC_BI__Loan_Collateral2__c.LastActivityDate</t>
  </si>
  <si>
    <t>LLC_BI__Loan_Collateral2__c.ConnectionReceivedId</t>
  </si>
  <si>
    <t>LLC_BI__Loan_Collateral2__c.ConnectionSentId</t>
  </si>
  <si>
    <t>LLC_BI__Loan_Collateral2__c.LLC_BI__Collateral__c</t>
  </si>
  <si>
    <t>LLC_BI__Loan_Collateral2__c.LLC_BI__Loan_Collateral_Aggregate__c</t>
  </si>
  <si>
    <t>Facility Security Aggregate</t>
  </si>
  <si>
    <t>reference(LLC_BI__Loan_Collateral_Aggregate__c)</t>
  </si>
  <si>
    <t>LLC_BI__Loan_Collateral2__c.LLC_BI__Active__c</t>
  </si>
  <si>
    <t>LLC_BI__Loan_Collateral2__c.LLC_BI__Advance_Rate_Override__c</t>
  </si>
  <si>
    <t>LLC_BI__Advance_Rate_Override__c</t>
  </si>
  <si>
    <t>Advance Rate Override</t>
  </si>
  <si>
    <t>LLC_BI__Loan_Collateral2__c.LLC_BI__Advance_Rate__c</t>
  </si>
  <si>
    <t>LLC_BI__Loan_Collateral2__c.LLC_BI__Amount_Pledged__c</t>
  </si>
  <si>
    <t>LLC_BI__Amount_Pledged__c</t>
  </si>
  <si>
    <t>Amount Pledged</t>
  </si>
  <si>
    <t>LLC_BI__Loan_Collateral2__c.LLC_BI__Authorize__c</t>
  </si>
  <si>
    <t>LLC_BI__Authorize__c</t>
  </si>
  <si>
    <t>Authorize Pledge Amount</t>
  </si>
  <si>
    <t>LLC_BI__Loan_Collateral2__c.LLC_BI__Collateral_Full_Address__c</t>
  </si>
  <si>
    <t>LLC_BI__Collateral_Full_Address__c</t>
  </si>
  <si>
    <t>Security Address</t>
  </si>
  <si>
    <t>LLC_BI__Loan_Collateral2__c.LLC_BI__Collateral_Type__c</t>
  </si>
  <si>
    <t>LLC_BI__Loan_Collateral2__c.LLC_BI__Collateral_Value__c</t>
  </si>
  <si>
    <t>LLC_BI__Collateral_Value__c</t>
  </si>
  <si>
    <t>LLC_BI__Loan_Collateral2__c.LLC_BI__Current_Lendable_Value__c</t>
  </si>
  <si>
    <t>LLC_BI__Current_Lendable_Value__c</t>
  </si>
  <si>
    <t>Current Lendable Value</t>
  </si>
  <si>
    <t>LLC_BI__Loan_Collateral2__c.LLC_BI__End_Date__c</t>
  </si>
  <si>
    <t>LLC_BI__Loan_Collateral2__c.LLC_BI__First_Lien_Position_Value__c</t>
  </si>
  <si>
    <t>LLC_BI__Loan_Collateral2__c.LLC_BI__Is_Excluded__c</t>
  </si>
  <si>
    <t>LLC_BI__Loan_Collateral2__c.LLC_BI__Lien_Position__c</t>
  </si>
  <si>
    <t>LLC_BI__Lien_Position__c</t>
  </si>
  <si>
    <t>Lien Position</t>
  </si>
  <si>
    <t>LLC_BI__Loan_Collateral2__c.LLC_BI__Loan__c</t>
  </si>
  <si>
    <t>LLC_BI__Loan_Collateral2__c.LLC_BI__Original_Lendable_Value__c</t>
  </si>
  <si>
    <t>LLC_BI__Original_Lendable_Value__c</t>
  </si>
  <si>
    <t>Original Lendable Value</t>
  </si>
  <si>
    <t>LLC_BI__Loan_Collateral2__c.LLC_BI__Other_Lien_Position_Value__c</t>
  </si>
  <si>
    <t>LLC_BI__Loan_Collateral2__c.LLC_BI__Override_Reason__c</t>
  </si>
  <si>
    <t>LLC_BI__Override_Reason__c</t>
  </si>
  <si>
    <t>Override Reason</t>
  </si>
  <si>
    <t>LLC_BI__Loan_Collateral2__c.LLC_BI__Second_Lien_Position_Value__c</t>
  </si>
  <si>
    <t>LLC_BI__Loan_Collateral2__c.LLC_BI__Start_Date__c</t>
  </si>
  <si>
    <t>LLC_BI__Loan_Collateral2__c.LLC_BI__Third_Lien_Position_Value__c</t>
  </si>
  <si>
    <t>LLC_BI__Loan_Collateral2__c.LLC_BI__Total_Prior_Lien_Amount__c</t>
  </si>
  <si>
    <t>LLC_BI__Total_Prior_Lien_Amount__c</t>
  </si>
  <si>
    <t>Total Prior Lien Amount</t>
  </si>
  <si>
    <t>LLC_BI__Loan_Collateral2__c.LLC_BI__Total_Superior_Lien_Amount__c</t>
  </si>
  <si>
    <t>LLC_BI__Total_Superior_Lien_Amount__c</t>
  </si>
  <si>
    <t>Total Superior Lien Amount</t>
  </si>
  <si>
    <t>LLC_BI__Loan_Collateral2__c.LLC_BI__Unique_Id__c</t>
  </si>
  <si>
    <t>LLC_BI__Unique_Id__c</t>
  </si>
  <si>
    <t>Unique Id</t>
  </si>
  <si>
    <t>LLC_BI__Loan_Collateral2__c.LLC_BI__Is_Primary__c</t>
  </si>
  <si>
    <t>LLC_BI__Is_Primary__c</t>
  </si>
  <si>
    <t>LLC_BI__Loan_Collateral2__c.LLC_BI__Collateral_Full_Address_PE__c</t>
  </si>
  <si>
    <t>LLC_BI__Collateral_Full_Address_PE__c</t>
  </si>
  <si>
    <t>LLC_BI__Loan_Collateral2__c.LLC_BI__LookupKey__c</t>
  </si>
  <si>
    <t>LLC_BI__LookupKey__c</t>
  </si>
  <si>
    <t>LookupKey</t>
  </si>
  <si>
    <t>LLC_BI__Loan_Collateral2__c.LLC_BI__Pledged_Rollup_Count__c</t>
  </si>
  <si>
    <t>LLC_BI__Pledged_Rollup_Count__c</t>
  </si>
  <si>
    <t>Pledged Rollup Count</t>
  </si>
  <si>
    <t>LLC_BI__Loan_Collateral2__c.LLC_BI__Pledged_Status__c</t>
  </si>
  <si>
    <t>LLC_BI__Pledged_Status__c</t>
  </si>
  <si>
    <t>Pledged Status</t>
  </si>
  <si>
    <t>LLC_BI__Loan_Collateral2__c.LLC_BI__Total_Pledged_Rollup_Lendable_Value__c</t>
  </si>
  <si>
    <t>LLC_BI__Total_Pledged_Rollup_Lendable_Value__c</t>
  </si>
  <si>
    <t>Total Pledged Rollup Lendable Value</t>
  </si>
  <si>
    <t>LLC_BI__Loan_Collateral2__c.LLC_BI__Total_Pledged_Rollup_Value__c</t>
  </si>
  <si>
    <t>LLC_BI__Total_Pledged_Rollup_Value__c</t>
  </si>
  <si>
    <t>Total Pledged Rollup Value</t>
  </si>
  <si>
    <t>LLC_BI__Loan_Collateral2__c.LLC_BI__Is_Leased_Asset__c</t>
  </si>
  <si>
    <t>LLC_BI__Loan_Collateral2__c.LLC_BI__Original_Loan_Amount__c</t>
  </si>
  <si>
    <t>LLC_BI__Original_Loan_Amount__c</t>
  </si>
  <si>
    <t>Original Facility Amount</t>
  </si>
  <si>
    <t>LLC_BI__Loan_Collateral2__c.LLC_BI__Is_Collateral_Count_Rollup_Eligible__c</t>
  </si>
  <si>
    <t>LLC_BI__Is_Collateral_Count_Rollup_Eligible__c</t>
  </si>
  <si>
    <t>Is Security Count Rollup Eligible</t>
  </si>
  <si>
    <t>LLC_BI__Loan_Collateral2__c.LLC_BI__Is_Collateral_Value_Rollup_Eligible__c</t>
  </si>
  <si>
    <t>LLC_BI__Is_Collateral_Value_Rollup_Eligible__c</t>
  </si>
  <si>
    <t>Is Security Value Rollup Eligible</t>
  </si>
  <si>
    <t>LLC_BI__Loan_Collateral2__c.LLC_BI__Auto_Applied_Advance_Rate__c</t>
  </si>
  <si>
    <t>LLC_BI__Auto_Applied_Advance_Rate__c</t>
  </si>
  <si>
    <t>Auto-Applied Advance Rate</t>
  </si>
  <si>
    <t>LLC_BI__Loan_Collateral2__c.LLC_BI__Matrix_ID__c</t>
  </si>
  <si>
    <t>LLC_BI__Matrix_ID__c</t>
  </si>
  <si>
    <t>Matrix ID</t>
  </si>
  <si>
    <t>LLC_BI__Loan_Collateral2__c.LLC_BI__Matrix_Version__c</t>
  </si>
  <si>
    <t>LLC_BI__Matrix_Version__c</t>
  </si>
  <si>
    <t>Matrix Version</t>
  </si>
  <si>
    <t>LLC_BI__Loan_Collateral2__c.CCS_Migration_Id__c</t>
  </si>
  <si>
    <t>LLC_BI__Loan_Collateral_Aggregate__c.Id</t>
  </si>
  <si>
    <t>LLC_BI__Loan_Collateral_Aggregate__c.OwnerId</t>
  </si>
  <si>
    <t>LLC_BI__Loan_Collateral_Aggregate__c.IsDeleted</t>
  </si>
  <si>
    <t>LLC_BI__Loan_Collateral_Aggregate__c.Name</t>
  </si>
  <si>
    <t>LLC_BI__Loan_Collateral_Aggregate__c.CurrencyIsoCode</t>
  </si>
  <si>
    <t>LLC_BI__Loan_Collateral_Aggregate__c.CreatedDate</t>
  </si>
  <si>
    <t>LLC_BI__Loan_Collateral_Aggregate__c.CreatedById</t>
  </si>
  <si>
    <t>LLC_BI__Loan_Collateral_Aggregate__c.LastModifiedDate</t>
  </si>
  <si>
    <t>LLC_BI__Loan_Collateral_Aggregate__c.LastModifiedById</t>
  </si>
  <si>
    <t>LLC_BI__Loan_Collateral_Aggregate__c.SystemModstamp</t>
  </si>
  <si>
    <t>LLC_BI__Loan_Collateral_Aggregate__c.ConnectionReceivedId</t>
  </si>
  <si>
    <t>LLC_BI__Loan_Collateral_Aggregate__c.ConnectionSentId</t>
  </si>
  <si>
    <t>LLC_BI__Loan_Collateral_Aggregate__c.LLC_BI__lookupKey__c</t>
  </si>
  <si>
    <t>LLC_BI__Loan_Collateral_Aggregate__c.LLC_BI__Current_Total_Lendable_Value__c</t>
  </si>
  <si>
    <t>LLC_BI__Current_Total_Lendable_Value__c</t>
  </si>
  <si>
    <t>Current Total Lendable Value</t>
  </si>
  <si>
    <t>LLC_BI__Loan_Collateral_Aggregate__c.LLC_BI__Total_Collateral_Pledged__c</t>
  </si>
  <si>
    <t>LLC_BI__Total_Collateral_Pledged__c</t>
  </si>
  <si>
    <t>Total Collateral Pledged</t>
  </si>
  <si>
    <t>LLC_BI__Loan_Collateral_Aggregate__c.LLC_BI__Total_Collateral_Value__c</t>
  </si>
  <si>
    <t>LLC_BI__Total_Collateral_Value__c</t>
  </si>
  <si>
    <t>Total Collateral Value</t>
  </si>
  <si>
    <t>LLC_BI__Loan_Collateral_Aggregate__c.LLC_BI__Total_Current_Lien_Amount__c</t>
  </si>
  <si>
    <t>LLC_BI__Total_Current_Lien_Amount__c</t>
  </si>
  <si>
    <t>Total Current Lien Amount</t>
  </si>
  <si>
    <t>LLC_BI__Loan_Collateral_Aggregate__c.LLC_BI__Total_Superior_Lien_Amount__c</t>
  </si>
  <si>
    <t>LLC_BI__Loan_Collateral_Aggregate__c.LLC_BI__Collateral_Pledged_Count__c</t>
  </si>
  <si>
    <t>LLC_BI__Collateral_Pledged_Count__c</t>
  </si>
  <si>
    <t>Collateral Pledged Count</t>
  </si>
  <si>
    <t>Kafka Message</t>
  </si>
  <si>
    <t>Field Description</t>
  </si>
  <si>
    <t>Data Type</t>
  </si>
  <si>
    <t>Notes</t>
  </si>
  <si>
    <t>ReplayId</t>
  </si>
  <si>
    <t>Found intermingled with nCINO object field data</t>
  </si>
  <si>
    <t>EventMessage_ReplayId</t>
  </si>
  <si>
    <t>INT64</t>
  </si>
  <si>
    <t>Field not mapped beyond staging</t>
  </si>
  <si>
    <t>entityName</t>
  </si>
  <si>
    <t>Found inside the "ChangeEventHeader" section</t>
  </si>
  <si>
    <t>EventMessage_EntityName</t>
  </si>
  <si>
    <t>STRING</t>
  </si>
  <si>
    <t>recordsIds</t>
  </si>
  <si>
    <t>EventMessage_RecordIds</t>
  </si>
  <si>
    <t>ARRAY&lt;STRING&gt;</t>
  </si>
  <si>
    <t>changeType</t>
  </si>
  <si>
    <t>EventMessage_ChangeType</t>
  </si>
  <si>
    <t>If change type of earliest message for object is "CREATE" value stored in curated table should be "CREATE" even if subsequent update events exist</t>
  </si>
  <si>
    <t>changeFields</t>
  </si>
  <si>
    <t>EventMessage_ChangeFields</t>
  </si>
  <si>
    <t>changeOrigin</t>
  </si>
  <si>
    <t>EventMessage_ChangeOrigin</t>
  </si>
  <si>
    <t>transactionKey</t>
  </si>
  <si>
    <t>EventMessage_TransactionKey</t>
  </si>
  <si>
    <t>sequenceNumber</t>
  </si>
  <si>
    <t>EventMessage_Sequencenumber</t>
  </si>
  <si>
    <t>commitUser</t>
  </si>
  <si>
    <t>EventMessage_Commituser</t>
  </si>
  <si>
    <t>commitNumber</t>
  </si>
  <si>
    <t>EventMessage_CommitNumber</t>
  </si>
  <si>
    <t>_ObjectType</t>
  </si>
  <si>
    <t>EventMessage_ObjectType</t>
  </si>
  <si>
    <t>_EventType</t>
  </si>
  <si>
    <t>EventMessage_EventType</t>
  </si>
  <si>
    <t>Data Type Conversion Key (composite of field type info from nCINO)</t>
  </si>
  <si>
    <t>Raw Layer String Length</t>
  </si>
  <si>
    <t>BigQuery Data Type</t>
  </si>
  <si>
    <t>BigQuery String Length</t>
  </si>
  <si>
    <t>BigQuery Numeric Precision</t>
  </si>
  <si>
    <t>BigQuery Numeric Scale</t>
  </si>
  <si>
    <t>boolean|0|0|0</t>
  </si>
  <si>
    <t>BOOL</t>
  </si>
  <si>
    <t>Have assumed a boolean value will come into raw as a single character indicatory (like "1" or "0", or "Y" or "N") vs something longer (like "True" or "False", or "Yes" or "No"):  required staging field length should be expanded if the value is longer!</t>
  </si>
  <si>
    <t>currency|0|16|0</t>
  </si>
  <si>
    <t>Taking the view that any nCINO number field that doesn't allow digits to the right-hand-side of the decimal place should be stored as INT64 rather than NUMERIC</t>
  </si>
  <si>
    <t>currency|0|18|0</t>
  </si>
  <si>
    <t>currency|0|18|2</t>
  </si>
  <si>
    <t>NUMERIC</t>
  </si>
  <si>
    <t>date|0|0|0</t>
  </si>
  <si>
    <t>DATE</t>
  </si>
  <si>
    <t>datetime|0|0|0</t>
  </si>
  <si>
    <t>DATETIME</t>
  </si>
  <si>
    <t>double|0|18|0</t>
  </si>
  <si>
    <t>double|0|4|2</t>
  </si>
  <si>
    <t>double|0|6|0</t>
  </si>
  <si>
    <t>double|0|8|0</t>
  </si>
  <si>
    <t>double|0|9|6</t>
  </si>
  <si>
    <t>email|80|0|0</t>
  </si>
  <si>
    <t>id|18|0|0</t>
  </si>
  <si>
    <t xml:space="preserve">It seems like ID fields are alpha-numeric so will need to be stored as a STRING. </t>
  </si>
  <si>
    <t>location|0|0|0</t>
  </si>
  <si>
    <t>tbc</t>
  </si>
  <si>
    <t>GEOGRAPHY</t>
  </si>
  <si>
    <t>We will need to see an example of what this looks like when it hits Raw to determine downstream type  (couldn't find example anywhere online)</t>
  </si>
  <si>
    <t>multipicklist|4099|8|0</t>
  </si>
  <si>
    <t>percent|0|18|0</t>
  </si>
  <si>
    <t>percent|0|18|2</t>
  </si>
  <si>
    <t>percent|0|5|2</t>
  </si>
  <si>
    <t>percent|0|6|3</t>
  </si>
  <si>
    <t>phone|40|0|0</t>
  </si>
  <si>
    <t>picklist|255|0|0</t>
  </si>
  <si>
    <t>picklist|3|0|0</t>
  </si>
  <si>
    <t>reference(Account)|18|0|0</t>
  </si>
  <si>
    <t>reference(CCS_Security_Case__c)|18|0|0</t>
  </si>
  <si>
    <t>reference(Group,User)|18|0|0</t>
  </si>
  <si>
    <t>reference(LLC_BI__Branch__c)|18|0|0</t>
  </si>
  <si>
    <t>reference(LLC_BI__Collateral__c)|18|0|0</t>
  </si>
  <si>
    <t>reference(LLC_BI__Collateral_Type__c)|18|0|0</t>
  </si>
  <si>
    <t>reference(LLC_BI__Loan__c)|18|0|0</t>
  </si>
  <si>
    <t>reference(LLC_BI__Loan_Collateral__c)|18|0|0</t>
  </si>
  <si>
    <t>reference(LLC_BI__Loan_Collateral_Aggregate__c)|18|0|0</t>
  </si>
  <si>
    <t>reference(LLC_BI__Other_Property_Details__c)|18|0|0</t>
  </si>
  <si>
    <t>reference(LLC_BI__Possessory_Property_Details__c)|18|0|0</t>
  </si>
  <si>
    <t>reference(LLC_BI__Product_Package__c)|18|0|0</t>
  </si>
  <si>
    <t>reference(LLC_BI__Real_Estate_Property_Details__c)|18|0|0</t>
  </si>
  <si>
    <t>reference(LLC_BI__Titled_Property_Details__c)|18|0|0</t>
  </si>
  <si>
    <t>reference(LLC_BI__UCC_Property_Details__c)|18|0|0</t>
  </si>
  <si>
    <t>reference(nFORCE__Screen__c)|18|0|0</t>
  </si>
  <si>
    <t>reference(PartnerNetworkConnection)|18|0|0</t>
  </si>
  <si>
    <t>reference(RecordType)|18|0|0</t>
  </si>
  <si>
    <t>reference(User)|18|0|0</t>
  </si>
  <si>
    <t>string|10|0|0</t>
  </si>
  <si>
    <t>string|1300|0|0</t>
  </si>
  <si>
    <t>string|150|0|0</t>
  </si>
  <si>
    <t>string|18|0|0</t>
  </si>
  <si>
    <t>string|19|0|0</t>
  </si>
  <si>
    <t>string|20|0|0</t>
  </si>
  <si>
    <t>string|25|0|0</t>
  </si>
  <si>
    <t>string|255|0|0</t>
  </si>
  <si>
    <t>string|4|0|0</t>
  </si>
  <si>
    <t>string|40|0|0</t>
  </si>
  <si>
    <t>string|6|0|0</t>
  </si>
  <si>
    <t>string|8|0|0</t>
  </si>
  <si>
    <t>string|80|0|0</t>
  </si>
  <si>
    <t>textarea|255|0|0</t>
  </si>
  <si>
    <t>textarea|32768|0|0</t>
  </si>
  <si>
    <t>textarea|4000|0|0</t>
  </si>
  <si>
    <t>Long Name</t>
  </si>
  <si>
    <t>Short Name</t>
  </si>
  <si>
    <t>Label</t>
  </si>
  <si>
    <t>Value</t>
  </si>
  <si>
    <t>Default Value</t>
  </si>
  <si>
    <t>Valid For</t>
  </si>
  <si>
    <t>Australian Dollar</t>
  </si>
  <si>
    <t>AUD</t>
  </si>
  <si>
    <t>British Pound</t>
  </si>
  <si>
    <t>GBP</t>
  </si>
  <si>
    <t>Canadian Dollar</t>
  </si>
  <si>
    <t>CAD</t>
  </si>
  <si>
    <t>Czech Koruna</t>
  </si>
  <si>
    <t>CZK</t>
  </si>
  <si>
    <t>Danish Krone</t>
  </si>
  <si>
    <t>DKK</t>
  </si>
  <si>
    <t>Euro</t>
  </si>
  <si>
    <t>EUR</t>
  </si>
  <si>
    <t>Hong Kong Dollar</t>
  </si>
  <si>
    <t>HKD</t>
  </si>
  <si>
    <t>Hungarian Forint</t>
  </si>
  <si>
    <t>HUF</t>
  </si>
  <si>
    <t>Israeli Shekel</t>
  </si>
  <si>
    <t>ILS</t>
  </si>
  <si>
    <t>Japanese Yen</t>
  </si>
  <si>
    <t>JPY</t>
  </si>
  <si>
    <t>Mexican Peso</t>
  </si>
  <si>
    <t>MXN</t>
  </si>
  <si>
    <t>Moroccan Dirham</t>
  </si>
  <si>
    <t>MAD</t>
  </si>
  <si>
    <t>New Zealand Dollar</t>
  </si>
  <si>
    <t>NZD</t>
  </si>
  <si>
    <t>Norwegian Krone</t>
  </si>
  <si>
    <t>NOK</t>
  </si>
  <si>
    <t>Polish Zloty</t>
  </si>
  <si>
    <t>PLN</t>
  </si>
  <si>
    <t>Qatar Rial</t>
  </si>
  <si>
    <t>QAR</t>
  </si>
  <si>
    <t>Saudi Arabian Riyal</t>
  </si>
  <si>
    <t>SAR</t>
  </si>
  <si>
    <t>Singapore Dollar</t>
  </si>
  <si>
    <t>SGD</t>
  </si>
  <si>
    <t>South African Rand</t>
  </si>
  <si>
    <t>ZAR</t>
  </si>
  <si>
    <t>Swedish Krona</t>
  </si>
  <si>
    <t>SEK</t>
  </si>
  <si>
    <t>Swiss Franc</t>
  </si>
  <si>
    <t>CHF</t>
  </si>
  <si>
    <t>Thai Baht</t>
  </si>
  <si>
    <t>THB</t>
  </si>
  <si>
    <t>Turkish Lira (New)</t>
  </si>
  <si>
    <t>TRY</t>
  </si>
  <si>
    <t>U.S. Dollar</t>
  </si>
  <si>
    <t>USD</t>
  </si>
  <si>
    <t>UAE Dirham</t>
  </si>
  <si>
    <t>AED</t>
  </si>
  <si>
    <t>AMC</t>
  </si>
  <si>
    <t>Barclays</t>
  </si>
  <si>
    <t>Bank of Scotland</t>
  </si>
  <si>
    <t>Birmingham Midshires</t>
  </si>
  <si>
    <t>Cheltenham and Gloucester</t>
  </si>
  <si>
    <t>Co-Operative Bank</t>
  </si>
  <si>
    <t>Halifax</t>
  </si>
  <si>
    <t>HSBC</t>
  </si>
  <si>
    <t>Lloyds Bank</t>
  </si>
  <si>
    <t>Lloyds Bank Commercial Finance</t>
  </si>
  <si>
    <t>National Westminster Bank</t>
  </si>
  <si>
    <t>Nationwide</t>
  </si>
  <si>
    <t>RBS</t>
  </si>
  <si>
    <t>Santander</t>
  </si>
  <si>
    <t>Virgin Money</t>
  </si>
  <si>
    <t>Other</t>
  </si>
  <si>
    <t>Pre-Instruction Checks In Progress</t>
  </si>
  <si>
    <t>Security Available Checks In Progress</t>
  </si>
  <si>
    <t>Pre-Perfection Checks In Progress</t>
  </si>
  <si>
    <t>Complete</t>
  </si>
  <si>
    <t>Yes</t>
  </si>
  <si>
    <t>No</t>
  </si>
  <si>
    <t>Partial</t>
  </si>
  <si>
    <t>BB Edinburgh Lloyds</t>
  </si>
  <si>
    <t>BB Edinburgh BoS</t>
  </si>
  <si>
    <t>BOS BB Pendeford</t>
  </si>
  <si>
    <t>Lloyds BB Pendeford</t>
  </si>
  <si>
    <t>SME London Lloyds</t>
  </si>
  <si>
    <t>SME London BoS</t>
  </si>
  <si>
    <t>SME Birmingham LloydsÂ </t>
  </si>
  <si>
    <t>SME Birmingham BOS</t>
  </si>
  <si>
    <t>SME Edinburgh Lloyds</t>
  </si>
  <si>
    <t>SME Edinburgh BoS</t>
  </si>
  <si>
    <t>SME Pendeford Lloyds</t>
  </si>
  <si>
    <t>MC/CIC Location Lloyds</t>
  </si>
  <si>
    <t>MC/CIC Location BoS</t>
  </si>
  <si>
    <t>SME BSU - Lloyds</t>
  </si>
  <si>
    <t>SME BSU - BoS</t>
  </si>
  <si>
    <t>LE R2R - Lloyds</t>
  </si>
  <si>
    <t>LE R2R - BoS</t>
  </si>
  <si>
    <t>Not Started</t>
  </si>
  <si>
    <t>Partially Complete</t>
  </si>
  <si>
    <t>Beneficiary</t>
  </si>
  <si>
    <t>Provider</t>
  </si>
  <si>
    <t>Agricultural Charge</t>
  </si>
  <si>
    <t>gAAA</t>
  </si>
  <si>
    <t>Aircraft- Commercial Aircraft</t>
  </si>
  <si>
    <t>IAAA</t>
  </si>
  <si>
    <t>Aircraft- Engines</t>
  </si>
  <si>
    <t>Aircraft- Equipment</t>
  </si>
  <si>
    <t>Aircraft- Helicopters (Non-Contract)</t>
  </si>
  <si>
    <t>CAAA</t>
  </si>
  <si>
    <t>Commercial- Freehold</t>
  </si>
  <si>
    <t>AwAA</t>
  </si>
  <si>
    <t>Commercial- Leasehold</t>
  </si>
  <si>
    <t>Commercial- Undeveloped Land</t>
  </si>
  <si>
    <t>Corporate- Investment grade</t>
  </si>
  <si>
    <t>Corporate- Non-Investment Grade</t>
  </si>
  <si>
    <t>Cross Guarantee</t>
  </si>
  <si>
    <t>Directors Personal Guarantee</t>
  </si>
  <si>
    <t>Endowment</t>
  </si>
  <si>
    <t>BAAA</t>
  </si>
  <si>
    <t>Helicopters (Supported By Contracts)</t>
  </si>
  <si>
    <t>Keyman Assurance</t>
  </si>
  <si>
    <t>Life Policy</t>
  </si>
  <si>
    <t>Listed Securities</t>
  </si>
  <si>
    <t>AIAA</t>
  </si>
  <si>
    <t>OGSA (Omnibus Guarantee &amp; Set Off Agreement)</t>
  </si>
  <si>
    <t>Omnibus Guarantee</t>
  </si>
  <si>
    <t>BEAA</t>
  </si>
  <si>
    <t>Overseas</t>
  </si>
  <si>
    <t>EAAA</t>
  </si>
  <si>
    <t>Personal Guarantee</t>
  </si>
  <si>
    <t>Residential- Freehold</t>
  </si>
  <si>
    <t>Residential- Leasehold</t>
  </si>
  <si>
    <t>Residential- Undeveloped Land</t>
  </si>
  <si>
    <t>Scotland (Bond &amp; Floating Charge)</t>
  </si>
  <si>
    <t>Shipping- Floating Production Storage &amp; Offloading Vessel</t>
  </si>
  <si>
    <t>Shipping- Ships</t>
  </si>
  <si>
    <t>Social Housing- Market Value</t>
  </si>
  <si>
    <t>Soverereign- Non-UK</t>
  </si>
  <si>
    <t>Soverereign- UK Government</t>
  </si>
  <si>
    <t>Stocks &amp; Shares (Unlisted)</t>
  </si>
  <si>
    <t>UK (Exc. Scotland)</t>
  </si>
  <si>
    <t>With Set Off (All Monies)</t>
  </si>
  <si>
    <t>QAAA</t>
  </si>
  <si>
    <t>Charge Over Cash/Deposit</t>
  </si>
  <si>
    <t>Chattel Mortgage</t>
  </si>
  <si>
    <t>Debenture</t>
  </si>
  <si>
    <t>Guarantee</t>
  </si>
  <si>
    <t>Policies</t>
  </si>
  <si>
    <t>Property Legal Charge</t>
  </si>
  <si>
    <t>Standard Charge (Scottish Property)</t>
  </si>
  <si>
    <t>Securities</t>
  </si>
  <si>
    <t>Account Balance / Statement</t>
  </si>
  <si>
    <t>Appraisal</t>
  </si>
  <si>
    <t>Credit Officer</t>
  </si>
  <si>
    <t>Financial Statement</t>
  </si>
  <si>
    <t>Insurance Agent</t>
  </si>
  <si>
    <t>Internal Valuation</t>
  </si>
  <si>
    <t>Inventory Report</t>
  </si>
  <si>
    <t>Invoice / Bill of Sale</t>
  </si>
  <si>
    <t>Real Estate Abundance of Caution</t>
  </si>
  <si>
    <t>Receivables Aging</t>
  </si>
  <si>
    <t>Real Estate Evaluation</t>
  </si>
  <si>
    <t>Real Estate Restricted Appraisal</t>
  </si>
  <si>
    <t>Third Party Source</t>
  </si>
  <si>
    <t>Valuation Service Vendor</t>
  </si>
  <si>
    <t>Actual Cash Value</t>
  </si>
  <si>
    <t>As Complete Value</t>
  </si>
  <si>
    <t>As Is Value</t>
  </si>
  <si>
    <t>As Stabilized Value</t>
  </si>
  <si>
    <t>Balance Sheet</t>
  </si>
  <si>
    <t>Book Value</t>
  </si>
  <si>
    <t>Cash Balance</t>
  </si>
  <si>
    <t>Contents Value</t>
  </si>
  <si>
    <t>Fair Market Value - Real Estate</t>
  </si>
  <si>
    <t>Fair Market Value - Equipment / Transportation</t>
  </si>
  <si>
    <t>Net Orderly Liquidation Value</t>
  </si>
  <si>
    <t>Orderly Liquidation Value</t>
  </si>
  <si>
    <t>Preliminary Value</t>
  </si>
  <si>
    <t>Replacement Cost Value</t>
  </si>
  <si>
    <t>Waived Value</t>
  </si>
  <si>
    <t>Real Estate</t>
  </si>
  <si>
    <t>Standard</t>
  </si>
  <si>
    <t>Single Relationship</t>
  </si>
  <si>
    <t>Commercial Aircraft</t>
  </si>
  <si>
    <t>Helicopters (non-contract)</t>
  </si>
  <si>
    <t>Engines</t>
  </si>
  <si>
    <t>Equipment</t>
  </si>
  <si>
    <t>Floating Production Storage &amp; Offloading vessel</t>
  </si>
  <si>
    <t>Ships</t>
  </si>
  <si>
    <t>Construction</t>
  </si>
  <si>
    <t>Other Plant &amp; Machinery</t>
  </si>
  <si>
    <t>Manufacturing Machinery</t>
  </si>
  <si>
    <t>Fixtures &amp; Fittings</t>
  </si>
  <si>
    <t>Materials Handling Equipment</t>
  </si>
  <si>
    <t>Printing Machinery</t>
  </si>
  <si>
    <t>Processing &amp; Packaging</t>
  </si>
  <si>
    <t>Quarrying</t>
  </si>
  <si>
    <t>Generators</t>
  </si>
  <si>
    <t>Meters</t>
  </si>
  <si>
    <t>Semi Conductors</t>
  </si>
  <si>
    <t>Media &amp; Technology Equipment</t>
  </si>
  <si>
    <t>UK Government</t>
  </si>
  <si>
    <t>Non-UK</t>
  </si>
  <si>
    <t>Investment grade</t>
  </si>
  <si>
    <t>Non-investment grade</t>
  </si>
  <si>
    <t>Initial Phase</t>
  </si>
  <si>
    <t>Mid Phase</t>
  </si>
  <si>
    <t>Final</t>
  </si>
  <si>
    <t>Operation</t>
  </si>
  <si>
    <t>Freehold</t>
  </si>
  <si>
    <t>Undeveloped Land</t>
  </si>
  <si>
    <t>&lt;1 yr</t>
  </si>
  <si>
    <t>&gt;1 yr</t>
  </si>
  <si>
    <t>Cost-Overrun</t>
  </si>
  <si>
    <t>Export Credit Agency</t>
  </si>
  <si>
    <t>Enterprise Finance Guarantee</t>
  </si>
  <si>
    <t>First Loss Deficiency</t>
  </si>
  <si>
    <t>Interest Shortfall</t>
  </si>
  <si>
    <t>Joint Hirer</t>
  </si>
  <si>
    <t>Other State</t>
  </si>
  <si>
    <t>Performance Bond</t>
  </si>
  <si>
    <t>Small Firms Loan Guarantee Scheme</t>
  </si>
  <si>
    <t>Tax Refund</t>
  </si>
  <si>
    <t>Top Slice</t>
  </si>
  <si>
    <t>Full- Internal and External Inspection (FIEI)</t>
  </si>
  <si>
    <t>Full- External Inspection (FOEI)</t>
  </si>
  <si>
    <t>Drive-by (DRVB)</t>
  </si>
  <si>
    <t>Automated Valuation Model (AUVM)</t>
  </si>
  <si>
    <t>Indexed (IDXD)</t>
  </si>
  <si>
    <t>Desktop (DKTP)</t>
  </si>
  <si>
    <t>Managing Agent / Estate Agent (MAEA)</t>
  </si>
  <si>
    <t>Tax Authority (TXAT)</t>
  </si>
  <si>
    <t>Other (OTHR)</t>
  </si>
  <si>
    <t>Net Book Value</t>
  </si>
  <si>
    <t>Property Tax Assessment</t>
  </si>
  <si>
    <t>Sales Invoice</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</si>
  <si>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</si>
  <si>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</si>
  <si>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</si>
  <si>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</si>
  <si>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</si>
  <si>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</si>
  <si>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</si>
  <si>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</si>
  <si>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</si>
  <si>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</si>
  <si>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</si>
  <si>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</si>
  <si>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</si>
  <si>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</si>
  <si>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</si>
  <si>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</si>
  <si>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</si>
  <si>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</si>
  <si>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</si>
  <si>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</si>
  <si>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</si>
  <si>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</si>
  <si>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</si>
  <si>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</si>
  <si>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</si>
  <si>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</si>
  <si>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</si>
  <si>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</si>
  <si>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</si>
  <si>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</si>
  <si>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</si>
  <si>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</si>
  <si>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</si>
  <si>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</si>
  <si>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</si>
  <si>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</si>
  <si>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</si>
  <si>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</si>
  <si>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</si>
  <si>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</si>
  <si>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</si>
  <si>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</si>
  <si>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</si>
  <si>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</si>
  <si>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</si>
  <si>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</si>
  <si>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</si>
  <si>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</si>
  <si>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</si>
  <si>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</si>
  <si>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Other Issuer</t>
  </si>
  <si>
    <t>Contract</t>
  </si>
  <si>
    <t>Letter Contract</t>
  </si>
  <si>
    <t>None</t>
  </si>
  <si>
    <t>Other Holder</t>
  </si>
  <si>
    <t>Workman's Comp</t>
  </si>
  <si>
    <t>Business Personal Property</t>
  </si>
  <si>
    <t>Comprehensive/Collision</t>
  </si>
  <si>
    <t>Condo Master</t>
  </si>
  <si>
    <t>Earthquake</t>
  </si>
  <si>
    <t>Fire</t>
  </si>
  <si>
    <t>Flood - Building</t>
  </si>
  <si>
    <t>Flood - Contents</t>
  </si>
  <si>
    <t>General Liability</t>
  </si>
  <si>
    <t>Homeowners</t>
  </si>
  <si>
    <t>Hurricane</t>
  </si>
  <si>
    <t>Other (Boat, Airplane, etc.)</t>
  </si>
  <si>
    <t>Secondary Residence</t>
  </si>
  <si>
    <t>Investment</t>
  </si>
  <si>
    <t>DC</t>
  </si>
  <si>
    <t>Pending</t>
  </si>
  <si>
    <t>Available</t>
  </si>
  <si>
    <t>Released</t>
  </si>
  <si>
    <t>Daily</t>
  </si>
  <si>
    <t>Weekly</t>
  </si>
  <si>
    <t>Monthly</t>
  </si>
  <si>
    <t>Quarterly</t>
  </si>
  <si>
    <t>Semi-Annually</t>
  </si>
  <si>
    <t>Annually</t>
  </si>
  <si>
    <t>Biennial</t>
  </si>
  <si>
    <t>New</t>
  </si>
  <si>
    <t>Used</t>
  </si>
  <si>
    <t>Guarantor's debt</t>
  </si>
  <si>
    <t>Only this debt for the applicant</t>
  </si>
  <si>
    <t>This debt and all associated debts for the applicant with this organization</t>
  </si>
  <si>
    <t>This debt and any future debts for the applicant with this organization</t>
  </si>
  <si>
    <t>One Story</t>
  </si>
  <si>
    <t>Bi-Level</t>
  </si>
  <si>
    <t>Two Story</t>
  </si>
  <si>
    <t>Split Level</t>
  </si>
  <si>
    <t>One and a Half Story</t>
  </si>
  <si>
    <t>Three Story</t>
  </si>
  <si>
    <t>Electric</t>
  </si>
  <si>
    <t>Forced Air System</t>
  </si>
  <si>
    <t>Hot Water</t>
  </si>
  <si>
    <t>Strata (Condominium)</t>
  </si>
  <si>
    <t>Strata</t>
  </si>
  <si>
    <t>Stocks &amp; Shares (unlisted)</t>
  </si>
  <si>
    <t>Helicopters (Non-Contract)</t>
  </si>
  <si>
    <t>Floating Production Storage &amp; Offloading Vessel</t>
  </si>
  <si>
    <t>AgAA</t>
  </si>
  <si>
    <t>AQAA</t>
  </si>
  <si>
    <t>AAAQ</t>
  </si>
  <si>
    <t>Non-Investment Grade</t>
  </si>
  <si>
    <t>AEAA</t>
  </si>
  <si>
    <t>ACAA</t>
  </si>
  <si>
    <t>ABAA</t>
  </si>
  <si>
    <t>AAQA</t>
  </si>
  <si>
    <t>AAIA</t>
  </si>
  <si>
    <t>AAEA</t>
  </si>
  <si>
    <t>AAAE</t>
  </si>
  <si>
    <t>AADA</t>
  </si>
  <si>
    <t>AAAg</t>
  </si>
  <si>
    <t>AAAI</t>
  </si>
  <si>
    <t>AAAAAEAA</t>
  </si>
  <si>
    <t>AAAC</t>
  </si>
  <si>
    <t>AAgA</t>
  </si>
  <si>
    <t>AAAB</t>
  </si>
  <si>
    <t>LBCM</t>
  </si>
  <si>
    <t>Shared</t>
  </si>
  <si>
    <t>Lloyds to LBCM</t>
  </si>
  <si>
    <t>LBCM to Lloyds</t>
  </si>
  <si>
    <t>Pari Passu</t>
  </si>
  <si>
    <t>Proposed</t>
  </si>
  <si>
    <t>Solicitor Instructed</t>
  </si>
  <si>
    <t>Security Documents Issued</t>
  </si>
  <si>
    <t>RoT/CoT Received</t>
  </si>
  <si>
    <t>Security Documents Received</t>
  </si>
  <si>
    <t>Security Available</t>
  </si>
  <si>
    <t>Security Available â€“ Alert</t>
  </si>
  <si>
    <t>Perfected</t>
  </si>
  <si>
    <t>Perfected â€“ Alert</t>
  </si>
  <si>
    <t>England &amp; Wales</t>
  </si>
  <si>
    <t>Scotland</t>
  </si>
  <si>
    <t>Lloyds Bank PLC</t>
  </si>
  <si>
    <t>Bank of Scotland PLC</t>
  </si>
  <si>
    <t>Private Banking</t>
  </si>
  <si>
    <t>1st Charge</t>
  </si>
  <si>
    <t>2nd Charge</t>
  </si>
  <si>
    <t>3rd Charge</t>
  </si>
  <si>
    <t>Subsequent Charge</t>
  </si>
  <si>
    <t>Fishing Boat</t>
  </si>
  <si>
    <t>Outsourced Legal Parter</t>
  </si>
  <si>
    <t>Digital Internal Repository</t>
  </si>
  <si>
    <t>Iron Mountains</t>
  </si>
  <si>
    <t>External Legal Panel Firm</t>
  </si>
  <si>
    <t>N/A</t>
  </si>
  <si>
    <t>Professional</t>
  </si>
  <si>
    <t>Market</t>
  </si>
  <si>
    <t>Drive by</t>
  </si>
  <si>
    <t>Agricultural</t>
  </si>
  <si>
    <t>Vacant</t>
  </si>
  <si>
    <t>Buy to Let</t>
  </si>
  <si>
    <t>Tenanted</t>
  </si>
  <si>
    <t>Individual</t>
  </si>
  <si>
    <t>Portfolio</t>
  </si>
  <si>
    <t>A</t>
  </si>
  <si>
    <t>B</t>
  </si>
  <si>
    <t>C</t>
  </si>
  <si>
    <t>D</t>
  </si>
  <si>
    <t>E</t>
  </si>
  <si>
    <t>F</t>
  </si>
  <si>
    <t>G</t>
  </si>
  <si>
    <t>Bungalow</t>
  </si>
  <si>
    <t>Flat</t>
  </si>
  <si>
    <t>House</t>
  </si>
  <si>
    <t>Maisonette</t>
  </si>
  <si>
    <t>Park Home</t>
  </si>
  <si>
    <t>Shop</t>
  </si>
  <si>
    <t>Retail</t>
  </si>
  <si>
    <t>Hotels</t>
  </si>
  <si>
    <t>Industrial</t>
  </si>
  <si>
    <t>Pub / Restaurant (Leisure)</t>
  </si>
  <si>
    <t>Office</t>
  </si>
  <si>
    <t>Warehouse</t>
  </si>
  <si>
    <t>Healthcare</t>
  </si>
  <si>
    <t>Unit Linked</t>
  </si>
  <si>
    <t>With Profits</t>
  </si>
  <si>
    <t>Term Assurance</t>
  </si>
  <si>
    <t>1st</t>
  </si>
  <si>
    <t>2nd</t>
  </si>
  <si>
    <t>3rd</t>
  </si>
  <si>
    <t>Inactive</t>
  </si>
  <si>
    <t>Exists in nCINO?</t>
  </si>
  <si>
    <t>Details of Fix</t>
  </si>
  <si>
    <t>Item No</t>
  </si>
  <si>
    <t>Source</t>
  </si>
  <si>
    <t>nCino Design
 PI Scope (ACC)</t>
  </si>
  <si>
    <t>Data Mapping 
PI Scope (LBG)</t>
  </si>
  <si>
    <t>Object API Name</t>
  </si>
  <si>
    <t>nCino UI Field Label</t>
  </si>
  <si>
    <t>Field API Name</t>
  </si>
  <si>
    <t>ObjectAPIName.FieldAPINAme</t>
  </si>
  <si>
    <t>Field Length(Integer)</t>
  </si>
  <si>
    <t>Field Length(Decimal)</t>
  </si>
  <si>
    <t>One-off Migration</t>
  </si>
  <si>
    <t>Day-1+</t>
  </si>
  <si>
    <t>Record Type</t>
  </si>
  <si>
    <t>Ingestion</t>
  </si>
  <si>
    <t>Downstream(SOE/SOI)</t>
  </si>
  <si>
    <t>Field Tracked? (Y/N)</t>
  </si>
  <si>
    <t>Field Mandatory? (Y/N)</t>
  </si>
  <si>
    <t>Source System Label Length</t>
  </si>
  <si>
    <t>Transformation/Default</t>
  </si>
  <si>
    <t>Validation? (Y/N)</t>
  </si>
  <si>
    <t>Validation Rule Name</t>
  </si>
  <si>
    <t xml:space="preserve">Validation Rule </t>
  </si>
  <si>
    <t>Source Field (From Source System)</t>
  </si>
  <si>
    <t>NULL or Not (Source System)</t>
  </si>
  <si>
    <t>Mapping Needed (Y/N)</t>
  </si>
  <si>
    <t>Query</t>
  </si>
  <si>
    <t>Comment</t>
  </si>
  <si>
    <t>Deployed? 
(Y/N)</t>
  </si>
  <si>
    <t>System Generated</t>
  </si>
  <si>
    <t>PI2</t>
  </si>
  <si>
    <t>Common</t>
  </si>
  <si>
    <t>N</t>
  </si>
  <si>
    <t>Y</t>
  </si>
  <si>
    <t>Record created date.</t>
  </si>
  <si>
    <t>Date Time</t>
  </si>
  <si>
    <t>Created By</t>
  </si>
  <si>
    <t>Record created by user.</t>
  </si>
  <si>
    <t>Lookup(User)</t>
  </si>
  <si>
    <t>Last modified date.</t>
  </si>
  <si>
    <t>Last Modified By</t>
  </si>
  <si>
    <t>Last modified by user.</t>
  </si>
  <si>
    <t>This field captures the account number associated with a charge over cash.</t>
  </si>
  <si>
    <t>Text</t>
  </si>
  <si>
    <t>CCS_SEC010_Account_Number_Digits</t>
  </si>
  <si>
    <t>AND($User.CCS_Bypass_CCS_Validation_Rules__c = False,NOT(REGEX( CCS_Account_Number__c , "[0-9]{8}")), NOT(ISBLANK( CCS_Account_Number__c )))</t>
  </si>
  <si>
    <t>This field captures the title on the account for a charge over cash.</t>
  </si>
  <si>
    <t xml:space="preserve">Text </t>
  </si>
  <si>
    <t>This field captures the acreage of the property.</t>
  </si>
  <si>
    <t>Number</t>
  </si>
  <si>
    <t>This is a picklist field that indicates whether or not the Security is all-monies.</t>
  </si>
  <si>
    <t>Picklist</t>
  </si>
  <si>
    <t>This field captures the security amount once the limitation has been taken into account</t>
  </si>
  <si>
    <t>Currency (GBP)</t>
  </si>
  <si>
    <t>CCS_SEC001_Amount_Limited_To</t>
  </si>
  <si>
    <t>AND($User.CCS_Bypass_CCS_Validation_Rules__c = False,
AND(ISPICKVAL( CCS_Limitation__c,"Yes"), ISBLANK( CCS_Amount_Limited_To__c )))</t>
  </si>
  <si>
    <t>Are there any existing Debentures in place?</t>
  </si>
  <si>
    <t>This is a picklist field that indicates if  there any existing debentures in place.</t>
  </si>
  <si>
    <t>This field captures the application which the security was added from.</t>
  </si>
  <si>
    <t>Lookup</t>
  </si>
  <si>
    <t>This is a picklist field that indicates whether the asset is insured.</t>
  </si>
  <si>
    <t>This is a picklist field that indicates the bank entity of the security beneficiary.</t>
  </si>
  <si>
    <t>This is a picklist field that indicates the basis of the valuation conducted for the property</t>
  </si>
  <si>
    <t>This field captures the city of the security.</t>
  </si>
  <si>
    <t>This is a picklist field that indicates the type of commercial property</t>
  </si>
  <si>
    <t>CCS_SEC023_Commercial_property_Mand
CCS_SEC024_Commercial_property_Blank</t>
  </si>
  <si>
    <t>AND($User.CCS_Bypass_CCS_Validation_Rules__c = False, AND(OR(ISPICKVAL(CCS_Type__c ,"Property Legal Charge"),ISPICKVAL(CCS_Type__c ,"Standard Charge (Scottish Property)")),ISPICKVAL(CCS_Subtype1__c ,"Commercial"), ISPICKVAL( CCS_Commercial_Property_Type__c , "")), NOT(ISCHANGED(CCS_Type__c )))
AND($User.CCS_Bypass_CCS_Validation_Rules__c = False, AND(OR(ISPICKVAL(CCS_Type__c ,"Property Legal Charge"),ISPICKVAL(CCS_Type__c ,"Standard Charge (Scottish Property)")),NOT(ISPICKVAL(CCS_Subtype1__c ,"Commercial")), NOT(ISPICKVAL( CCS_Commercial_Property_Type__c , ""))))</t>
  </si>
  <si>
    <t>Currency</t>
  </si>
  <si>
    <t>This is a picklist field that indicates the currency of a charge over cash.</t>
  </si>
  <si>
    <t>This field captures the date of the security charge.</t>
  </si>
  <si>
    <t>CCS_SEC004_Date_of_ChargeValidation</t>
  </si>
  <si>
    <t>AND($User.CCS_Bypass_CCS_Validation_Rules__c = False,CCS_Date_of_Charge__c &gt; TODAY())</t>
  </si>
  <si>
    <t>This field captures the date of the debenture.</t>
  </si>
  <si>
    <t>CCS_SEC005_Date_of_Debenture_Validation</t>
  </si>
  <si>
    <t>AND($User.CCS_Bypass_CCS_Validation_Rules__c = False, CCS_Date_of_Debenture__c &gt; TODAY())</t>
  </si>
  <si>
    <t>This field captures the date of the deed of priority.</t>
  </si>
  <si>
    <t>CCS_SEC018_Date_of_Deed_of_Priority_mand</t>
  </si>
  <si>
    <t>AND($User.CCS_Bypass_CCS_Validation_Rules__c = False,
NOT( ISNEW() ),
AND((ISPICKVAL( CCS_Type__c ,"Debenture")),AND(OR(ISPICKVAL(CCS_Subtype1__c ,"UK (Exc. Scotland)"),ISPICKVAL(CCS_Subtype1__c ,"Scotland (Bond &amp; Floating Charge)")),
ISPICKVAL( CCS_Are_there_any_existing_Debentures__c,"Yes")),
ISPICKVAL( CCS_Is_this_Debenture_to_remain__c, "Yes")),
ISBLANK( CCS_Date_of_Deed_of_Priority__c))</t>
  </si>
  <si>
    <t>This field captures the date of the factoring agreement.</t>
  </si>
  <si>
    <t xml:space="preserve">This field captures the date the guarantee was taken. </t>
  </si>
  <si>
    <t>CCS_SEC007_Date_of_Guarantee_Validation</t>
  </si>
  <si>
    <t>AND($User.CCS_Bypass_CCS_Validation_Rules__c = False, CCS_Date_of_Guarantee__c &gt; TODAY())</t>
  </si>
  <si>
    <t>This field captures the date of property occupancy questionnaire.</t>
  </si>
  <si>
    <t>CCS_SEC008_Date_of_Prop_Occ</t>
  </si>
  <si>
    <t>AND($User.CCS_Bypass_CCS_Validation_Rules__c = False, CCS_Date_of_Property_Occupancy__c &gt; TODAY())</t>
  </si>
  <si>
    <t>The date the Security was registered.</t>
  </si>
  <si>
    <t>The date the Security was registered at Companies House.</t>
  </si>
  <si>
    <t>CCS_SEC006_Date_of_Registration_Val</t>
  </si>
  <si>
    <t>AND($User.CCS_Bypass_CCS_Validation_Rules__c = False, CCS_Date_of_Registration_at_Companies__c &gt; TODAY())</t>
  </si>
  <si>
    <t>This is a picklist field that indicates whether a deed of postponement is in place for the security.</t>
  </si>
  <si>
    <t xml:space="preserve">This field captures additional details pertaining to the deed of priority. </t>
  </si>
  <si>
    <t xml:space="preserve">Text Area </t>
  </si>
  <si>
    <t>This field captures the description of the Security.</t>
  </si>
  <si>
    <t xml:space="preserve">This field captrures the description of the stock/portfolio. </t>
  </si>
  <si>
    <t>This is a picklist field that indicates the storage location of Security documents.</t>
  </si>
  <si>
    <t xml:space="preserve">This field captures the date of the EPC assessment of the property. </t>
  </si>
  <si>
    <t>This field cptures the date of the expiry of the EPC certificate.</t>
  </si>
  <si>
    <t>This is a picklist field that indicates the EPC rating of the Property.</t>
  </si>
  <si>
    <t>This field captures a unique reference number allocated at the time EPC is lodged on the database.</t>
  </si>
  <si>
    <t>This field captures the additional details pertaining to the factoring agreement.</t>
  </si>
  <si>
    <t>This is a picklist field that indicates whether a factoring agreement is in place for the Security.</t>
  </si>
  <si>
    <t>This field captures the form used for the Security.</t>
  </si>
  <si>
    <t>This field captures the gross value amount of Security in GBP.</t>
  </si>
  <si>
    <t xml:space="preserve">This field captures HMLR Title Number of the property. </t>
  </si>
  <si>
    <t>This is a picklist field that indicates whether one property houses multiple tenants who are not related e.g shared housing, student accommodation.</t>
  </si>
  <si>
    <t>CCS_SEC021_HMO_Housing_Mand
CCS_SEC022_HMO_Housing_Blank</t>
  </si>
  <si>
    <t>AND($User.CCS_Bypass_CCS_Validation_Rules__c = False, AND(OR(ISPICKVAL(CCS_Type__c ,"Property Legal Charge"),ISPICKVAL(CCS_Type__c ,"Standard Charge (Scottish Property)")),ISPICKVAL(CCS_Subtype1__c ,"Residential"), ISPICKVAL( CCS_HMO_Housing_Model__c , "")), NOT(ISCHANGED(CCS_Type__c)))
AND($User.CCS_Bypass_CCS_Validation_Rules__c = False, AND(OR(ISPICKVAL(CCS_Type__c ,"Property Legal Charge"),ISPICKVAL(CCS_Type__c ,"Standard Charge (Scottish Property)")),NOT(ISPICKVAL(CCS_Subtype1__c ,"Residential")), NOT(ISPICKVAL(CCS_HMO_Housing_Model__c , ""))))</t>
  </si>
  <si>
    <t>This field captures the GBP amount of hull insurance.</t>
  </si>
  <si>
    <t>This is a picklist field that indicates whether independent legal advice has been taken.</t>
  </si>
  <si>
    <t>This field captures the relevant insurance company for policy security.</t>
  </si>
  <si>
    <t>This field captures the insurance type if an asset is insured.</t>
  </si>
  <si>
    <t>CCS_SEC011_Insurance_type_Mand</t>
  </si>
  <si>
    <t>AND($User.CCS_Bypass_CCS_Validation_Rules__c = False, AND((ISPICKVAL( CCS_Asset_Insured__c ,"Yes")), ISPICKVAL( CCS_Type__c ,"Property Legal Charge"),OR(ISPICKVAL(CCS_Subtype1__c ,"Residential"),ISPICKVAL(CCS_Subtype1__c ,"Commercial"),ISPICKVAL(CCS_Subtype1__c ,"Social Housing")),ISBLANK( CCS_Insurance_Type__c)))</t>
  </si>
  <si>
    <t>This field captures the GBP value of the security insurance.</t>
  </si>
  <si>
    <t>This is a picklist field which indicates if an existing debenture is to remain in place.</t>
  </si>
  <si>
    <t>CCS_SEC003_Is_this_debenture_Mand</t>
  </si>
  <si>
    <t>AND($User.CCS_Bypass_CCS_Validation_Rules__c = False, AND((ISPICKVAL( CCS_Are_there_any_existing_Debentures__c ,"Yes")),ISPICKVAL( CCS_Type__c ,"Debenture"),AND(OR(ISPICKVAL(CCS_Subtype1__c ,"UK (Exc. Scotland)"),ISPICKVAL(CCS_Subtype1__c ,"Scotland (Bond &amp; Floating Charge)")),ISPICKVAL( CCS_Is_this_Debenture_to_remain__c ,""))))</t>
  </si>
  <si>
    <t>This is a picklist field that indicates the regional juristiction which the security falls into.</t>
  </si>
  <si>
    <t>This is a picklist field which indicates if the Security is LBCM-owned or jointly shared with LBCM, this indicates the ranking between LBG and LBCM.</t>
  </si>
  <si>
    <t>CCS_SEC002_LBCM_Ranking_Mandatory</t>
  </si>
  <si>
    <t>AND(ISNEW(),($User.CCS_Bypass_CCS_Validation_Rules__c = False), AND((ISPICKVAL( CCS_LBCM_Shared__c ,"Shared")),ISPICKVAL(CCS_LBCM_Ranking__c ,"")))</t>
  </si>
  <si>
    <t>This is a picklist field that indicates whether the Security is LBCM-owned or jointly shared with LBCM.</t>
  </si>
  <si>
    <t>This field captures the lease end date, if leasehold</t>
  </si>
  <si>
    <t>CCS_SEC015_Lease_End_Date_Blank
CCS_SEC015_Lease_End_Date_Blank</t>
  </si>
  <si>
    <t>AND($User.CCS_Bypass_CCS_Validation_Rules__c = False, AND(OR(ISPICKVAL(CCS_Type__c ,"Property Legal Charge"),ISPICKVAL(CCS_Type__c ,"Standard Charge (Scottish Property)")),OR(ISPICKVAL(CCS_Subtype1__c ,"Residential"),ISPICKVAL(CCS_Subtype1__c ,"Commercial")),NOT(ISPICKVAL( CCS_SSubtype2__c ,"Leasehold")), NOT(ISBLANK( CCS_Lease_End_Date__c ))))
AND($User.CCS_Bypass_CCS_Validation_Rules__c = False, AND(OR(ISPICKVAL(CCS_Type__c ,"Property Legal Charge"),ISPICKVAL(CCS_Type__c ,"Standard Charge (Scottish Property)")),OR(ISPICKVAL(CCS_Subtype1__c ,"Residential"),ISPICKVAL(CCS_Subtype1__c ,"Commercial")),NOT(ISPICKVAL( CCS_SSubtype2__c ,"Leasehold")), NOT(ISBLANK( CCS_Lease_End_Date__c ))))</t>
  </si>
  <si>
    <t xml:space="preserve">This is a picklist field that captures the type of Life Policy. </t>
  </si>
  <si>
    <t xml:space="preserve">This is a picklist field that Indicates whether there is a limitation attached to the Security. </t>
  </si>
  <si>
    <t>This field captures the GBP amount of machinery insurance.</t>
  </si>
  <si>
    <t>This field captures the maturity/expiry date of the security</t>
  </si>
  <si>
    <t>This field captures the minimum death benefit of a Policy security.</t>
  </si>
  <si>
    <t>This field captures the name of the boat.</t>
  </si>
  <si>
    <t>This field captures the name of the stock/portfolio.</t>
  </si>
  <si>
    <t>Thhis field captures the number of shares held.</t>
  </si>
  <si>
    <t>Numeric</t>
  </si>
  <si>
    <t>CCS_SEC012_Number_Of_Shares_Mand, 
CCS_SEC013_Number_Of_Shares_Blank</t>
  </si>
  <si>
    <t>AND($User.CCS_Bypass_CCS_Validation_Rules__c = False, AND((ISPICKVAL( CCS_Stocks_and_Shares_Type__c ,"Individual")),ISPICKVAL( CCS_Type__c ,"Securities"),AND(OR(ISPICKVAL(CCS_Subtype1__c ,"Stocks &amp; Shares (Unlisted)"),ISPICKVAL(CCS_Subtype1__c ,"Listed Securities")), ISBLANK( LLC_BI__Number_of_Shares__c ))))
AND($User.CCS_Bypass_CCS_Validation_Rules__c = False, AND((ISPICKVAL( CCS_Stocks_and_Shares_Type__c ,"Portfolio")), ISPICKVAL( CCS_Type__c ,"Securities"),AND(OR(ISPICKVAL(CCS_Subtype1__c ,"Stocks &amp; Shares (Unlisted)"),ISPICKVAL(CCS_Subtype1__c ,"Listed Securities")),NOT(ISBLANK( LLC_BI__Number_of_Shares__c )))))</t>
  </si>
  <si>
    <t>This is a picklist field that indicates whether the property is owner occupied.</t>
  </si>
  <si>
    <t>CCS_SEC019_Occupancy_Mand
	CCS_SEC020_Occupancy_Blank</t>
  </si>
  <si>
    <t>AND($User.CCS_Bypass_CCS_Validation_Rules__c = False, AND(OR(ISPICKVAL(CCS_Type__c ,"Property Legal Charge"),ISPICKVAL(CCS_Type__c ,"Standard Charge (Scottish Property)")),ISPICKVAL(CCS_Subtype1__c ,"Residential"), ISPICKVAL(CCS_Occupancy__c, "")), NOT(ISCHANGED(CCS_Type__c)))
AND($User.CCS_Bypass_CCS_Validation_Rules__c = False, NOT(ISPICKVAL(CCS_Occupancy__c, "")))</t>
  </si>
  <si>
    <t>This field captures details if Life Policy Type is 'Other'.</t>
  </si>
  <si>
    <t>This field captures comments to explain why alert status has been reached</t>
  </si>
  <si>
    <t>CCS_SEC016_Perfected_Alert_Comment_Mand</t>
  </si>
  <si>
    <t>AND($User.CCS_Bypass_CCS_Validation_Rules__c = False,ISPICKVAL( CCS_Perfection_Status__c ,"Perfected – Alert"),ISBLANK( CCS_Perfected_Alert_Comments__c))</t>
  </si>
  <si>
    <t xml:space="preserve">This is a picklist field that captures the perfection status of the security. </t>
  </si>
  <si>
    <t>This field cpatures the policy number associated with policy security.</t>
  </si>
  <si>
    <t>This field captures the postcode of the security.</t>
  </si>
  <si>
    <t>This is a picklist field that indicates whether a professional valuation was completed for the security.</t>
  </si>
  <si>
    <t>This is a picklist field that captures LBG's position in the charge ranking of the security.</t>
  </si>
  <si>
    <t>This field captures the reference number for stored security documents.</t>
  </si>
  <si>
    <t>This field captures the renewal date of the security insurance.</t>
  </si>
  <si>
    <t>This field captures the rental income per annum (If rental)</t>
  </si>
  <si>
    <t>This is a picklisft field that indicates the type of Residential Property</t>
  </si>
  <si>
    <t>CCS_SEC025_Residential_property_Mand
CCS_SEC026_Residential_property_Blank</t>
  </si>
  <si>
    <t>AND($User.CCS_Bypass_CCS_Validation_Rules__c = False, AND(OR(ISPICKVAL(CCS_Type__c ,"Property Legal Charge"),ISPICKVAL(CCS_Type__c ,"Standard Charge (Scottish Property)")),ISPICKVAL(CCS_Subtype1__c ,"Residential"), ISPICKVAL( CCS_Residential_Property_Type__c, "")), NOT( ISCHANGED(CCS_Type__c )))
AND($User.CCS_Bypass_CCS_Validation_Rules__c = False, AND(OR(ISPICKVAL(CCS_Type__c ,"Property Legal Charge"),ISPICKVAL(CCS_Type__c ,"Standard Charge (Scottish Property)")),NOT(ISPICKVAL(CCS_Subtype1__c ,"Residential")), NOT(ISPICKVAL( CCS_Residential_Property_Type__c, ""))))</t>
  </si>
  <si>
    <t>CCS_SEC017_Safe_to_lend_Mand</t>
  </si>
  <si>
    <t>AND($User.CCS_Bypass_CCS_Validation_Rules__c = False, AND((ISPICKVAL( CCS_Perfection_Status__c ,"Safe to Lend – Alert")), ISBLANK(CCS_Safe_to_Lend_Alert_Comments__c)))</t>
  </si>
  <si>
    <t>This is a picklist field that indicates whether or not single farm payments are applicable.</t>
  </si>
  <si>
    <t xml:space="preserve">This field captures the sort code associated with a charge over cash. </t>
  </si>
  <si>
    <t>CCS_SEC009_Sort_Code_Digits</t>
  </si>
  <si>
    <t>AND($User.CCS_Bypass_CCS_Validation_Rules__c = False, NOT(REGEX(CCS_Sort_Code__c , "[0-9]{6}")),NOT(ISBLANK( CCS_Sort_Code__c )))</t>
  </si>
  <si>
    <t>This field captures the square footage of the property.</t>
  </si>
  <si>
    <t>This is a picklist field that indicates whether the security pertains to individual or portfolio held shares.</t>
  </si>
  <si>
    <t>This field captures the street address of the security.</t>
  </si>
  <si>
    <t xml:space="preserve">Sub-Type </t>
  </si>
  <si>
    <t>This is a picklist field that captures the first sub-type of the Security.</t>
  </si>
  <si>
    <t>This is a picklist field that captures the second sub-type of the security.</t>
  </si>
  <si>
    <t xml:space="preserve">Sum Assured </t>
  </si>
  <si>
    <t>This field captues the assured sum for policy security.</t>
  </si>
  <si>
    <t>This is a picklist field that indicates whether a supporting piece of security is held.</t>
  </si>
  <si>
    <t>This is a picklist field that captures the type of the security.</t>
  </si>
  <si>
    <t>This is a picklist field that captures the type of ship.</t>
  </si>
  <si>
    <t>This field captures the unexpired term of a lease beyond the latest facility maturity date associated with the security.</t>
  </si>
  <si>
    <t>This field captures the date on which the security value was taken.</t>
  </si>
  <si>
    <t>PI3</t>
  </si>
  <si>
    <t>This field captures the amount payable to an individual who surrenders a life insurance policy</t>
  </si>
  <si>
    <t>This field captures the description of an 'Other' type of security</t>
  </si>
  <si>
    <t>Calculated Field</t>
  </si>
  <si>
    <t>Indicates whether a deed of priority is in place for the Security.</t>
  </si>
  <si>
    <t>Formula (Text)</t>
  </si>
  <si>
    <t>This is HyperLink of Security Name which is User in Show_Securities_Table Flow</t>
  </si>
  <si>
    <t>Formula (Checkbox)</t>
  </si>
  <si>
    <t>Indicates whether a Valuation Report has been uploaded.</t>
  </si>
  <si>
    <t>Collateral Auto Number</t>
  </si>
  <si>
    <t>Auto Number</t>
  </si>
  <si>
    <t xml:space="preserve">Auto Number	</t>
  </si>
  <si>
    <t>Changed Field API Name from "RecordType" to "RecordTypeId" (former doesn't exist)</t>
  </si>
  <si>
    <t>Record type</t>
  </si>
  <si>
    <t xml:space="preserve">Record Type	</t>
  </si>
  <si>
    <t>Formula field to add in fieldset</t>
  </si>
  <si>
    <t>Lookup(Security Case)</t>
  </si>
  <si>
    <t>This field captures the lending value</t>
  </si>
  <si>
    <t>This field captures the percentage of the lending value</t>
  </si>
  <si>
    <t>Percent</t>
  </si>
  <si>
    <t>Lendable Value</t>
  </si>
  <si>
    <t>It automatically populates based on the collateral value multiplied by the collateral advance rate.</t>
  </si>
  <si>
    <t>Formula (Currency)</t>
  </si>
  <si>
    <t>Changed Field API Name (removed carriage return from start as it was causing a malformed ObjectAPIName.FieldAPIName value)</t>
  </si>
  <si>
    <t>This checkbox field is used to keep track of third charge created on Security</t>
  </si>
  <si>
    <t>Checkbox</t>
  </si>
  <si>
    <t>IsSecondChangeDuplicate?</t>
  </si>
  <si>
    <t>This checkbox field is used to keep track of second charge created on Security</t>
  </si>
  <si>
    <t>IsFirstChangeDuplicate?</t>
  </si>
  <si>
    <t>This checkbox field is used to keep track of first charge created on Security</t>
  </si>
  <si>
    <t>Collateral Type</t>
  </si>
  <si>
    <t>This lookup field is required and manually populated. Use it to define the relationship to the collateral type</t>
  </si>
  <si>
    <t>Lookup(Security Type)</t>
  </si>
  <si>
    <t>This field is used to indicate that the additional security isn't required by underwriting guidelines, but the lender requires it, being abundantly cautious. This usually happens when the loan has high risk, or the customer is a first-time borrower</t>
  </si>
  <si>
    <t>To Capture the Gross Value amount and Populate to the Orginal Value of nCiono</t>
  </si>
  <si>
    <t>The insurance type if an asset is insured.</t>
  </si>
  <si>
    <t xml:space="preserve"> Indicates if a facility is LBCM or not</t>
  </si>
  <si>
    <t>The maturity/expiry date of the Security</t>
  </si>
  <si>
    <t>This optional field indicates the collateral type. If the collateral type has an expiration date in the past this will be set to false. If the collateral type is inactive, it cannot be selected when adding collateral.</t>
  </si>
  <si>
    <t>This field is manually populated. The percentage of the value of a collateral that a lender is willing to extend for a loan.</t>
  </si>
  <si>
    <t>Auto-Update Collateral Value</t>
  </si>
  <si>
    <t>System administrators select this checkbox to enable the automatic update functionality. This functionality maps fields such as value, valuation date and valuation type to the corresponding collateral management field to keep the collateral values up-to-date.</t>
  </si>
  <si>
    <t>This field is used to classify a piece of collateral to a specific category.</t>
  </si>
  <si>
    <t>This optional field specifies if the collateral is a condo or planned unit development. It is manually populated.</t>
  </si>
  <si>
    <t>This field is manually populated. The date that this type of collateral is no longer valid.</t>
  </si>
  <si>
    <t>This field is manually populated. Determines the field set that is used for this Collateral Type on the Manage Collateral Page</t>
  </si>
  <si>
    <t>The administrator populates this field to specify the type of group if the collateral type and subtype pairing is a collateral group. By default it is blank</t>
  </si>
  <si>
    <t>This lookup field is optional and is used to select the highest level parent record in a hierarchy for the Collateral Type record.</t>
  </si>
  <si>
    <t>Defines the hexadecimal color for the background of the Icon.</t>
  </si>
  <si>
    <t>Defines the icon type for this record. The entry must include the following pattern: folderName/iconName. For example to display the "client" icon from the standard folder enter 'standard/client'.</t>
  </si>
  <si>
    <t>This optional boolean field is used to determine if the record has a parent-child relationship. The default is false, where the record does not have a parent-child relationship.</t>
  </si>
  <si>
    <t>Administrators populate this optional text field with the screen that displays when users add or edit an asset on a lease. By default, the value is blank.</t>
  </si>
  <si>
    <t>Lookup(Screen)</t>
  </si>
  <si>
    <t xml:space="preserve">	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</si>
  <si>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Text(External ID) (Unique Case Insensitive)</t>
  </si>
  <si>
    <t>This field defaults to false and is manually populated. is a checkbox to be marked if this piece of collateral is a manufactured home.</t>
  </si>
  <si>
    <t>This lookup field is optional and is used to select a parent record for the Collateral Type record. Information provided on a child record rolls up to the parent collateral for valuation.</t>
  </si>
  <si>
    <t>System administrators manually populate this multi-select picklist to indicate the acceptable primary valuation sources for a collateral type. When a user selects this source, the system automatically selects the primary checkbox on the collateral valuation record. This field determines when the system automatically updates a collateral management record if an admin configured the auto update functionality.</t>
  </si>
  <si>
    <t>Picklist (Multi-Select)</t>
  </si>
  <si>
    <t>Field used to map Collateral Type to LLC_BI__Collateral__r.LLC_BI__Collateral_Type__c</t>
  </si>
  <si>
    <t>This field is manually populated. Regulatory Advance Rate, typically used for real estate. An advance rate above this will require specific reporting.
Help Text	Regulatory Advance Rate, typically used for real estate. An advance rate above this will require specific reporting.</t>
  </si>
  <si>
    <t>Administrators populate this optional text field with the screen that displays when users add or edit collateral on a loan.</t>
  </si>
  <si>
    <t>This field is manually populated. The date the collateral type was put into effect.</t>
  </si>
  <si>
    <t>Subtype</t>
  </si>
  <si>
    <t>This field is manually populated. The subtype of a piece of Collateral.</t>
  </si>
  <si>
    <t>This field is manually populated. The subtype 2 of a piece of Collateral.</t>
  </si>
  <si>
    <t>The type of Collateral.</t>
  </si>
  <si>
    <t>System administrators manually populate this text field to capture the API name of the field set that appears on a valuation record for a particular collateral type.</t>
  </si>
  <si>
    <t>A picklist field used to capture the potential sources of collateral valuation. This would be entered by the user when a new valuation is entered. No default value.</t>
  </si>
  <si>
    <t>A picklist field used to capture the potential types of collateral valuation. This would be entered by the user when a new valuation is entered. No default value.</t>
  </si>
  <si>
    <t>This is a picklist field that allows the user to select the applicable currency (e.g. GBP, EU, etc.)</t>
  </si>
  <si>
    <t>This an auto number</t>
  </si>
  <si>
    <t>The type of Security Ownership.</t>
  </si>
  <si>
    <t>This field is a lookup to the collateral record owner's Account (Relationship).</t>
  </si>
  <si>
    <t>Master Detail</t>
  </si>
  <si>
    <t>The % of Security Lending Value allocated to the Relationship. This is used exclusively for Credit analysis purposes and does not indicate actual ownership.</t>
  </si>
  <si>
    <t>Percentage</t>
  </si>
  <si>
    <t>CCS_SO001_LVA_ApplicableForBeneficiary, CCS_SO002_LendingValueAllocationGrtZero, CCS_SO003_LVA_ValueNotGrtThan100</t>
  </si>
  <si>
    <t>AND($User.CCS_Bypass_CCS_Validation_Rules__c = False, ISPICKVAL(LLC_BI__Collateral_Association__c, 'Provider'), NOT(ISBLANK(CCS_Lending_Value_Allocation__c))), AND($User.CCS_Bypass_CCS_Validation_Rules__c = False,
CCS_Lending_Value_Allocation__c &lt;= 0), AND($User.CCS_Bypass_CCS_Validation_Rules__c = False,CCS_Lending_Value_Allocation__c &gt; 1)</t>
  </si>
  <si>
    <t>This field is lookup to the collateral record owned by the Account (relationship).</t>
  </si>
  <si>
    <t>The end date of the collateral ownership.</t>
  </si>
  <si>
    <t>The user populates this picklist to specify how a relationship is associated to the collateral group. By default, it is blank.</t>
  </si>
  <si>
    <t>The percentage of the collateral that the relationship owns.</t>
  </si>
  <si>
    <t>Field to display Perfection Status of Security</t>
  </si>
  <si>
    <t>Formula (Text) </t>
  </si>
  <si>
    <t>Does the Relationship have authority to pledge this collateral</t>
  </si>
  <si>
    <t>This field designates whether this is the primary owner of a piece of collateral.</t>
  </si>
  <si>
    <t>This is the Relationship Type.</t>
  </si>
  <si>
    <t>Formula to display OGSA record link for the record</t>
  </si>
  <si>
    <t>The start date of the collateral ownership.</t>
  </si>
  <si>
    <t>Field to display total current hard limits</t>
  </si>
  <si>
    <t>Formula (Currency) </t>
  </si>
  <si>
    <t>To display total lending value of the owner</t>
  </si>
  <si>
    <t>Used in data migration</t>
  </si>
  <si>
    <t>text</t>
  </si>
  <si>
    <t>This is a lookup field to the security object associated with the security valuation record.</t>
  </si>
  <si>
    <t>A date field used to capture the date of a collateral valuation. This would be entered by the user when a new valuation is entered. No default value.</t>
  </si>
  <si>
    <t>This field captures the market rent value (OMRV) of the security</t>
  </si>
  <si>
    <t>This field captures the market value of the security</t>
  </si>
  <si>
    <t>This field captures the open market value (MV1) of the security</t>
  </si>
  <si>
    <t>This field captures the open market value closed (MV2) of the security</t>
  </si>
  <si>
    <t>This field captures the other valuation of the security</t>
  </si>
  <si>
    <t>This field captures comments related to an 'Other' valuation on the security.</t>
  </si>
  <si>
    <t>This field captures the reinstatement value of the security</t>
  </si>
  <si>
    <t>Thhis field captures the vacant possession/closed value (MV3) of the security</t>
  </si>
  <si>
    <t>This field captures the email of the valuer.</t>
  </si>
  <si>
    <t>Email</t>
  </si>
  <si>
    <t>This field captures the name of the valuer.</t>
  </si>
  <si>
    <t>This field captures the postcode of the valuer.</t>
  </si>
  <si>
    <t>This field captures the telephone number of the valuer.</t>
  </si>
  <si>
    <t>Phone</t>
  </si>
  <si>
    <t>Existing Use Valuation (EUV – SH)</t>
  </si>
  <si>
    <t xml:space="preserve">This field captures the existing use valuation (EUV – SH) of the security and is only applicable for social housing </t>
  </si>
  <si>
    <t>This field captures the MVSTT Valuation of the Security and is only applicable for Social Housing</t>
  </si>
  <si>
    <t>A boolean field used to indicated which valuation(s) are active (true) or inactive (false). This would be entered by the user when a new valuation is entered. Default value is false.</t>
  </si>
  <si>
    <t>Collateral Type-SubType</t>
  </si>
  <si>
    <t>A text field used to indicate the Type and Sub Type</t>
  </si>
  <si>
    <t>Collateral Value</t>
  </si>
  <si>
    <t>A currency field used to capture the value of the collateral. This would be entered by the user when a new valuation is entered.</t>
  </si>
  <si>
    <t>Comments specific to collateral valuation. This would be entered by the user when a new valuation is entered.</t>
  </si>
  <si>
    <t>Rich Text Area</t>
  </si>
  <si>
    <t>The system selects this checkbox to designate the valuation record as the original valuation record for the collateral.</t>
  </si>
  <si>
    <t>A boolean field used to indicated which valuation is considered the primary valuation (true). This would be entered by the user when a new valuation is entered. No default value.</t>
  </si>
  <si>
    <t>The system automatically populates this required long text field with vehicle detail IDs received from the corresponding vehicle valuations integration.</t>
  </si>
  <si>
    <t>Long Text Area</t>
  </si>
  <si>
    <t>A text field used to indicate the Valuation Description</t>
  </si>
  <si>
    <t>The system automatically populates this mandatory field with the vehicle detail IDs received from the relevant vehicle valuations integration.</t>
  </si>
  <si>
    <t>The valuation method used for the Security.</t>
  </si>
  <si>
    <t>A picklist field used to capture the source of the collateral valuation. This would be entered by the user when a new valuation is entered. No default value.</t>
  </si>
  <si>
    <t>A picklist field used to capture the type of the collateral valuation. This would be entered by the user when a new valuation is entered. No default value.</t>
  </si>
  <si>
    <t>to ingest data from external source</t>
  </si>
  <si>
    <t>This is an autopopulated number</t>
  </si>
  <si>
    <t>This field captures the number that represents the priority a lender has in a deed of priority</t>
  </si>
  <si>
    <t>This is a picklist field that indicates the financial institution acting as lender.</t>
  </si>
  <si>
    <t>Changed Field API Name from "LLC_BI__Collateral__c" to "CCS_Security__c" (former doesn't exist)</t>
  </si>
  <si>
    <t>This is a lookup field to the security object associated with the deed of priority record.</t>
  </si>
  <si>
    <t>This is a lookup field to the security object associated with the charge(liens) record.</t>
  </si>
  <si>
    <t>Changed Field API Name from "CCS_Lender" to "CCS_Lender__c" (former doesn't exist)</t>
  </si>
  <si>
    <t>This is a picklist field that indicates the LBG's position in the charge ranking of the Security.</t>
  </si>
  <si>
    <t>CCS_CHG003_Duplicate1stChargeValidation, CCS_CHG004_Duplicate2ndChargeValidation, CCS_CHG005_Duplicate3rdChargeValidation</t>
  </si>
  <si>
    <t>AND( $User.CCS_Bypass_CCS_Validation_Rules__c = False,LLC_BI__Collateral__r.CCS_IsFirstChargeDuplicate__c, ISPICKVAL( LLC_BI__Position__c ,'1st Charge'), NOT( OR( ($Profile.Name = "BB Read-Only"),
( $Profile.Name = "RAFT"),
( $Profile.Name = "SME Read-only"),
( $Profile.Name = "SME Product and Pricing")) ) ), AND($User.CCS_Bypass_CCS_Validation_Rules__c = False,LLC_BI__Collateral__r.CCS_SecondChargeDuplicate__c, ISPICKVAL( LLC_BI__Position__c ,'2nd Charge'),NOT( OR( ($Profile.Name = "BB Read-Only"),
( $Profile.Name = "RAFT"),
( $Profile.Name = "SME Read-only"),
( $Profile.Name = "SME Product and Pricing")) ) ), AND($User.CCS_Bypass_CCS_Validation_Rules__c = False,LLC_BI__Collateral__r.CCS_IsThirdChargeDuplicate__c , ISPICKVAL( LLC_BI__Position__c ,'3rd Charge') ,NOT( OR( ($Profile.Name = "BB Read-Only"),
( $Profile.Name = "RAFT"),
( $Profile.Name = "SME Read-only"),
( $Profile.Name = "SME Product and Pricing")) ))</t>
  </si>
  <si>
    <t>Changed Field API Name from "CCS_Date_of_Charge" to "CCS_Date_of_Charge__c" (former doesn't exist)</t>
  </si>
  <si>
    <t>CCS_CHG001_DateofChargeValidation</t>
  </si>
  <si>
    <t>Amount Outstanding to prior lender (£)</t>
  </si>
  <si>
    <t>This field captures the GBP amount outstanding to a prior lender, where LBG does not have 1st Charge</t>
  </si>
  <si>
    <t>CCS_CHG002_Amount_Outstanding_Validation</t>
  </si>
  <si>
    <t>AND($User.CCS_Bypass_CCS_Validation_Rules__c = False, LLC_BI__Amount__c &lt; 0)</t>
  </si>
  <si>
    <t>This field captures the unique, system-generated identifier for the Charge record</t>
  </si>
  <si>
    <t>This is a user updated field. The date the lien has been paid out.</t>
  </si>
  <si>
    <t>This is a user updated field. The institution that has the lien against the piece of collateral.</t>
  </si>
  <si>
    <t>Text Area</t>
  </si>
  <si>
    <t>This field is auto-populated and indicates if the lien was created in the system by the booking of a loan.</t>
  </si>
  <si>
    <t>Is Created From Collateral</t>
  </si>
  <si>
    <t>Automatically calculated. Is the lien automatically created from collateral on a booked loan.</t>
  </si>
  <si>
    <t>This field is populated via apex to exclude this lien from calculations.</t>
  </si>
  <si>
    <t>Loan</t>
  </si>
  <si>
    <t>Automatically calculated. The loan that this lien is tied to, if the lien is within this financial institution.</t>
  </si>
  <si>
    <t>Lookup(Facility)</t>
  </si>
  <si>
    <t>Loan Number</t>
  </si>
  <si>
    <t>This field is manually populated. This is the Loan Number for the Loan the Lien looks up to.</t>
  </si>
  <si>
    <t>This field determines if the pledge is active and is automatically set via apex.</t>
  </si>
  <si>
    <t>This field is optional and user input. This is the full address for the Collateral. The field should be encrypted using Platform Encryption. The field will only be populated when Platform encryption is enabled for the nCino Platform.</t>
  </si>
  <si>
    <t>This field is manually populated. The percentage of the value of collateral that a lender uses to determine the amount of a loan.</t>
  </si>
  <si>
    <t>Formula (Percent) </t>
  </si>
  <si>
    <t>This is user updated and required if advanced rate is overridden. The overridden advance rate.</t>
  </si>
  <si>
    <t>This field is optional and user input. The dollar amount of Collateral that is being pledged against the loan.</t>
  </si>
  <si>
    <t>This defaults to false. The user must check this box if they are attempting to pledge more than the current lendable value of a piece of collateral to a loan.</t>
  </si>
  <si>
    <t>Pledge_More_Than_Lendable_Value</t>
  </si>
  <si>
    <t>AND(LLC_BI__Amount_Pledged__c &gt; LLC_BI__Current_Lendable_Value__c, LLC_BI__Authorize__c == false)</t>
  </si>
  <si>
    <t>The system automatically populates this percentage field to set the advance rate for this collateral, based on transactional detail.</t>
  </si>
  <si>
    <t>This reference field is optional and specifies the collateral pledged to the loan. It is manually populated.</t>
  </si>
  <si>
    <t>Master-Detail(Security)</t>
  </si>
  <si>
    <t>Collateral Address</t>
  </si>
  <si>
    <t>This is the full address for the Collateral being looked up to. The field should not be used when Platform Encryption has been enabled for the nCino Platform.</t>
  </si>
  <si>
    <t>This is the Type for the Collateral looked up to.</t>
  </si>
  <si>
    <t>This is a System Generated field from the Value field on the Collateral object. Do not modify.</t>
  </si>
  <si>
    <t xml:space="preserve"> Current Lendable Value of the collateral based on the Advance Rate.</t>
  </si>
  <si>
    <t>The date the loan has been paid out and the piece of Collateral is no longer pledged.</t>
  </si>
  <si>
    <t>The value of the first lien position. This field is populated by the system.</t>
  </si>
  <si>
    <t>Is Collateral Count Rollup Eligible</t>
  </si>
  <si>
    <t>The system selects this checkbox formula field to determine if collateral should be included in count rollup summaries. If the collateral has a Pledged Status of Active or Pending, the system selects this checkbox. If the collateral has a Pledged Status of Inactive, the system does not select this checkbox.</t>
  </si>
  <si>
    <t>Is Collateral Value Rollup Eligible</t>
  </si>
  <si>
    <t>The system selects this checkbox formula field to determine if collateral should be included in value rollup summaries. If the collateral has a Pledged Status of Active or Pending, the system selects this checkbox. If the collateral has a Pledged Status of Inactive, the system does not select this checkbox.</t>
  </si>
  <si>
    <t>This field is populated via apex to exclude this pledge from calculations.</t>
  </si>
  <si>
    <t>This field is automatically populated via apex to indicate that this collateral is a leased asset.</t>
  </si>
  <si>
    <t>The lien position that will be taken on Collateral.</t>
  </si>
  <si>
    <t>The Loan that the collateral is related to.</t>
  </si>
  <si>
    <t>Facility Collateral Aggregate</t>
  </si>
  <si>
    <t>The aggregate object that connects Collateral to a Loan</t>
  </si>
  <si>
    <t>Master-Detail(Loan Collateral Aggregate)</t>
  </si>
  <si>
    <t>This field is a lookup key</t>
  </si>
  <si>
    <t>The system automatically populates this text field to capture the Matrix Manager ID used to return the Auto Applied advance rate when a user creates a pledge. This field only populates if the system used Matrix Manager to set the advance rate.</t>
  </si>
  <si>
    <t>The system automatically populates this text field to notate the Matrix Manager version used to return the Auto Applied advance rate when a user creates a pledge. This field only populates if the system used Matrix Manager to set the advance rate.</t>
  </si>
  <si>
    <t>The Lendable Value present on the collateral at the time the loan is booked.</t>
  </si>
  <si>
    <t>Original Loan Amount</t>
  </si>
  <si>
    <t xml:space="preserve">
The system automatically populates this field with the original amount of the loan associated to this piece of collateral.</t>
  </si>
  <si>
    <t>The value of the other lien positions. This value is populated by the system.</t>
  </si>
  <si>
    <t>The reason for overriding the Advance Rate. This is required if the Advance Rate has been overridden. User updated.</t>
  </si>
  <si>
    <t>Long Text Area(32768)</t>
  </si>
  <si>
    <t>Advance_Rate_Override</t>
  </si>
  <si>
    <t>AND(NOT(ISBLANK(LLC_BI__Advance_Rate_Override__c))||(LLC_BI__Advance_Rate_Override__c==0), ISBLANK(LLC_BI__Override_Reason__c))</t>
  </si>
  <si>
    <t>This field is manually selected and specifies the pledge status as either Active (currently being used) or Inactive (no longer being used).</t>
  </si>
  <si>
    <t>This field defaults to false. It checks to see if is true on other pledge records for the same piece of collateral. If true on other pledge records, it will not let the user pledge it again as primary because a loan cannot have more than one piece of collateral indicated as primary.</t>
  </si>
  <si>
    <t>The value of the second lien position. This field is populated by the system.</t>
  </si>
  <si>
    <t>The date the collateral is pledged against a loan.</t>
  </si>
  <si>
    <t>The value of the third lien position. This field is populated by the system.</t>
  </si>
  <si>
    <t>This field is automatically computed. Its value represents the total 'lendable' value of all collateral (the children of this collateral) directly pledged to the same loan as this (the parent) piece of collateral.</t>
  </si>
  <si>
    <t>This field is automatically computed. Its value represents the total 'value' of all collateral (the children of this collateral) directly pledged to the same loan as this (the parent) piece of collateral</t>
  </si>
  <si>
    <t>The sum of all prior liens.</t>
  </si>
  <si>
    <t>Formula to calculate the total superior lien amount. The total amount of all liens with a higher position.</t>
  </si>
  <si>
    <t>Automatically calculated. The number of Collateral Pledged Records</t>
  </si>
  <si>
    <t>Roll-Up Summary (COUNT Security Pledged)</t>
  </si>
  <si>
    <t>Automatically calculated. The sum of all collateral lendable value.</t>
  </si>
  <si>
    <t>Roll-Up Summary (SUM Security Pledged)</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</si>
  <si>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</si>
  <si>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Text (External ID) (Unique Case Insensitive)</t>
  </si>
  <si>
    <t>Automatically calculated. The total amount of collateral pledged against the loan.</t>
  </si>
  <si>
    <t>Automatically calculated. The combined value of all collateral on the loan.</t>
  </si>
  <si>
    <t>Automatically calculated. The sum of all Liens associated with the loan.</t>
  </si>
  <si>
    <t>Automatically calculated. The total amount of all liens with a higher position.</t>
  </si>
  <si>
    <t>Additional information pertaining to the Security Case</t>
  </si>
  <si>
    <t>The Address of the Lending Execution Case Manager (input for OLPM Security Cases only).</t>
  </si>
  <si>
    <t>The Amount of Upfront Fee taken (input for OLPM Security Cases only).</t>
  </si>
  <si>
    <t>The amount to be recovered (input for OLPM Security Cases only).</t>
  </si>
  <si>
    <t>The Application associated with the Security Case</t>
  </si>
  <si>
    <t>Lookup(Application)</t>
  </si>
  <si>
    <t>The Bank of the Lending Execution Case Manager (input for OLPM Security Cases only).</t>
  </si>
  <si>
    <t>The stage of security workflow checks on a Security Case.</t>
  </si>
  <si>
    <t>The chosen Sep Rep Solicitor</t>
  </si>
  <si>
    <t>The City of the chosen Sep Rep Solicitor.</t>
  </si>
  <si>
    <t>The Contact Email of the chosen Sep Rep Solicitor</t>
  </si>
  <si>
    <t>The Contact Phone of the chosen Sep Rep Solicitor</t>
  </si>
  <si>
    <t>The Email Address of the chosen Sep Rep Solicitor</t>
  </si>
  <si>
    <t>The Firm Name of the chosen Sep Rep Solicitor</t>
  </si>
  <si>
    <t>The Name of the chosen Sep Rep Solicitor</t>
  </si>
  <si>
    <t>The Postcode of the chosen Sep Rep Solicitor.</t>
  </si>
  <si>
    <t>The Street Address of the chosen Sep Rep Solicitor.</t>
  </si>
  <si>
    <t>The Contact Name of the chosen Sep Rep Solicitor</t>
  </si>
  <si>
    <t>The Company Name (If Applicable) of the Bank Customer Mailing Address (input for OLPM Security Cases only).</t>
  </si>
  <si>
    <t>The customer account number (input for OLPM Security Cases only).</t>
  </si>
  <si>
    <t>The customer sort code (input for OLPM Security Cases only).</t>
  </si>
  <si>
    <t>The Email Address of the Lending Execution Case Manager (input for OLPM Security Cases only).</t>
  </si>
  <si>
    <t>The Forename of the Bank Customer Mailing Address (input for OLPM Security Cases only).</t>
  </si>
  <si>
    <t>Indicates whether a Legal Fee is to be recovered (input for OLPM Security Cases only).</t>
  </si>
  <si>
    <t>The Lending Execution Case Manager owning the Security Case.</t>
  </si>
  <si>
    <t>The Location of the Lending Execution Case Manager (input for OLPM Security Cases only).</t>
  </si>
  <si>
    <t>The next action required for the Security Case.</t>
  </si>
  <si>
    <t>The date the next action required for the Security Case is due.</t>
  </si>
  <si>
    <t>The percentage to be recovered (input for OLPM Security Cases only).</t>
  </si>
  <si>
    <t>The Postcode of the Bank Customer Mailing Address (input for OLPM Security Cases only).</t>
  </si>
  <si>
    <t>The 'option 1' Sep Rep Solicitor Quote</t>
  </si>
  <si>
    <t>The 'option 2' Sep Rep Solicitor Quote</t>
  </si>
  <si>
    <t>The 'option 3' Sep Rep Solicitor Quote</t>
  </si>
  <si>
    <t xml:space="preserve">The Relationship/s associated with the Security Case. </t>
  </si>
  <si>
    <t>Lookup(Account)</t>
  </si>
  <si>
    <t>The REL Code of the Lending Execution Case Manager (input for OLPM Security Cases only).</t>
  </si>
  <si>
    <t>The RM Cost Code (input for OLPM Security Cases only).</t>
  </si>
  <si>
    <t>The 'option 1' Sep Rep Solicitor.</t>
  </si>
  <si>
    <t>The 'option 2' Sep Rep Solicitor.</t>
  </si>
  <si>
    <t>The 'option 3' Sep Rep Solicitor.</t>
  </si>
  <si>
    <t>The user who submitted the New Security Case.</t>
  </si>
  <si>
    <t>The Surname of the Bank Customer Mailing Address (input for OLPM Security Cases only).</t>
  </si>
  <si>
    <t>The Telephone Number of the Lending Execution Case Manager (input for OLPM Security Cases only).</t>
  </si>
  <si>
    <t>The Title of the Bank Customer Mailing Address (input for OLPM Security Cases only).</t>
  </si>
  <si>
    <t>[CCTUC-3587]</t>
  </si>
  <si>
    <t>Compound Name</t>
  </si>
  <si>
    <t>a1x8E00000L9CgT</t>
  </si>
  <si>
    <t>Agricultural Charge-Agricultural Charge</t>
  </si>
  <si>
    <t>42312500041234123</t>
  </si>
  <si>
    <t>a1x8E00000L9CgU</t>
  </si>
  <si>
    <t>Charge Over Cash/Deposit-With Set Off (All Monies)</t>
  </si>
  <si>
    <t>42513825974311875</t>
  </si>
  <si>
    <t>a1x8E00000L9CgS</t>
  </si>
  <si>
    <t>Chattel Mortgage-Shipping- Floating Production Storage &amp; Offloading Vessel</t>
  </si>
  <si>
    <t>42469898138531389</t>
  </si>
  <si>
    <t>a1x8E00000L9CgV</t>
  </si>
  <si>
    <t>Chattel Mortgage-Aircraft- Commercial Aircraft</t>
  </si>
  <si>
    <t>42436038911330023</t>
  </si>
  <si>
    <t>a1x8E00000L9CgW</t>
  </si>
  <si>
    <t>Chattel Mortgage-Helicopters (Supported By Contracts)</t>
  </si>
  <si>
    <t>42676002947403470</t>
  </si>
  <si>
    <t>a1x8E00000L9Pzu</t>
  </si>
  <si>
    <t>Chattel Mortgage-Aircraft- Helicopters (Non-Contract)</t>
  </si>
  <si>
    <t>42478219748359720</t>
  </si>
  <si>
    <t>a1x8E00000L9Pzv</t>
  </si>
  <si>
    <t>Chattel Mortgage-Aircraft- Engines</t>
  </si>
  <si>
    <t>42611186051135428</t>
  </si>
  <si>
    <t>a1x8E00000L9Pzw</t>
  </si>
  <si>
    <t>Chattel Mortgage-Aircraft- Equipment</t>
  </si>
  <si>
    <t>42706306630587496</t>
  </si>
  <si>
    <t>a1x8E00000L9Pzx</t>
  </si>
  <si>
    <t>Chattel Mortgage-Shipping- Ships</t>
  </si>
  <si>
    <t>42022696908187492</t>
  </si>
  <si>
    <t>a1x8E00000L9CgQ</t>
  </si>
  <si>
    <t>Debenture-UK (Exc. Scotland)</t>
  </si>
  <si>
    <t>42346695705796769</t>
  </si>
  <si>
    <t>a1x8E00000L9CgX</t>
  </si>
  <si>
    <t>Debenture-Scotland (Bond &amp; Floating Charge)</t>
  </si>
  <si>
    <t>42464171660416032</t>
  </si>
  <si>
    <t>a1x8E00000L9CgY</t>
  </si>
  <si>
    <t>Debenture-Overseas</t>
  </si>
  <si>
    <t>42308450796768416</t>
  </si>
  <si>
    <t>a1x8E00000L9CgZ</t>
  </si>
  <si>
    <t>Guarantee-Bank</t>
  </si>
  <si>
    <t>42501056343399109</t>
  </si>
  <si>
    <t>a1x8E00000L9Cga</t>
  </si>
  <si>
    <t>Guarantee-Corporate- Investment grade</t>
  </si>
  <si>
    <t>42247967351850308</t>
  </si>
  <si>
    <t>a1x8E00000L9Cgb</t>
  </si>
  <si>
    <t>Guarantee-Cross Guarantee</t>
  </si>
  <si>
    <t>42729220153998966</t>
  </si>
  <si>
    <t>a1x8E00000L9Cgc</t>
  </si>
  <si>
    <t>Guarantee-Omnibus Guarantee</t>
  </si>
  <si>
    <t>42452545078066330</t>
  </si>
  <si>
    <t>a1x8E00000L9Cgd</t>
  </si>
  <si>
    <t>Guarantee-OGSA (Omnibus Guarantee &amp; Set Off Agreement)</t>
  </si>
  <si>
    <t>42919875385747500</t>
  </si>
  <si>
    <t>a1x8E00000L9Cge</t>
  </si>
  <si>
    <t>Guarantee-Directors Personal Guarantee</t>
  </si>
  <si>
    <t>42635171820087557</t>
  </si>
  <si>
    <t>a1x8E00000L9PPt</t>
  </si>
  <si>
    <t>Guarantee-Personal Guarantee</t>
  </si>
  <si>
    <t>42079708392448844</t>
  </si>
  <si>
    <t>a1x8E00000L9Pzz</t>
  </si>
  <si>
    <t>Guarantee-Corporate- Non-Investment Grade</t>
  </si>
  <si>
    <t>42350525582957624</t>
  </si>
  <si>
    <t>a1x8E00000L9Pzy</t>
  </si>
  <si>
    <t>Guarantee-Soverereign- Non-UK</t>
  </si>
  <si>
    <t>42839595159736103</t>
  </si>
  <si>
    <t>a1x8E00000L9Dc4</t>
  </si>
  <si>
    <t>Guarantee-Soverereign- UK Government</t>
  </si>
  <si>
    <t>42623017236384177</t>
  </si>
  <si>
    <t>a1x8E00000L9Cgf</t>
  </si>
  <si>
    <t>42953566915024446</t>
  </si>
  <si>
    <t>a1x8E00000L9Cgg</t>
  </si>
  <si>
    <t>Policies-Keyman Assurance</t>
  </si>
  <si>
    <t>42811224848581790</t>
  </si>
  <si>
    <t>a1x8E00000L9Cgh</t>
  </si>
  <si>
    <t>Policies-Endowment</t>
  </si>
  <si>
    <t>42864727492303552</t>
  </si>
  <si>
    <t>a1x8E00000L9Cgi</t>
  </si>
  <si>
    <t>Policies-Other</t>
  </si>
  <si>
    <t>42763569147461374</t>
  </si>
  <si>
    <t>a1x8E00000L9Cgj</t>
  </si>
  <si>
    <t>Property Legal Charge-Residential- Freehold</t>
  </si>
  <si>
    <t>42564795119015775</t>
  </si>
  <si>
    <t>a1x8E00000L9Cgk</t>
  </si>
  <si>
    <t>Property Legal Charge-Commercial- Freehold</t>
  </si>
  <si>
    <t>42244928576939681</t>
  </si>
  <si>
    <t>a1x8E00000L9Cgl</t>
  </si>
  <si>
    <t>Property Legal Charge-Social Housing- Market Value</t>
  </si>
  <si>
    <t>42458177073939050</t>
  </si>
  <si>
    <t>a1x8E00000L9Q00</t>
  </si>
  <si>
    <t>Property Legal Charge-Residential- Leasehold</t>
  </si>
  <si>
    <t>42040491623525168</t>
  </si>
  <si>
    <t>a1x8E00000L9Q01</t>
  </si>
  <si>
    <t>Property Legal Charge-Residential- Undeveloped Land</t>
  </si>
  <si>
    <t>42668401679988394</t>
  </si>
  <si>
    <t>a1x8E00000L9Q02</t>
  </si>
  <si>
    <t>Property Legal Charge-Commercial- Leasehold</t>
  </si>
  <si>
    <t>42550568676658478</t>
  </si>
  <si>
    <t>a1x8E00000L9Q03</t>
  </si>
  <si>
    <t>Property Legal Charge-Commercial- Undeveloped Land</t>
  </si>
  <si>
    <t>42434214505734719</t>
  </si>
  <si>
    <t>a1x8E00000L9Cgm</t>
  </si>
  <si>
    <t>Standard Charge (Scottish Property)-Residential- Freehold</t>
  </si>
  <si>
    <t>42622693847897387</t>
  </si>
  <si>
    <t>a1x8E00000L9Cgn</t>
  </si>
  <si>
    <t>Standard Charge (Scottish Property)-Commercial- Freehold</t>
  </si>
  <si>
    <t>42356871046885150</t>
  </si>
  <si>
    <t>a1x8E00000L9Cgo</t>
  </si>
  <si>
    <t>Standard Charge (Scottish Property)-Social Housing- Market Value</t>
  </si>
  <si>
    <t>42592177886052922</t>
  </si>
  <si>
    <t>a1x8E00000L9Q04</t>
  </si>
  <si>
    <t>Standard Charge (Scottish Property)-Residential- Leasehold</t>
  </si>
  <si>
    <t>42426796786608528</t>
  </si>
  <si>
    <t>a1x8E00000L9Q05</t>
  </si>
  <si>
    <t>Standard Charge (Scottish Property)-Residential- Undeveloped Land</t>
  </si>
  <si>
    <t>42193125645898282</t>
  </si>
  <si>
    <t>a1x8E00000L9Q06</t>
  </si>
  <si>
    <t>Standard Charge (Scottish Property)-Commercial- Leasehold</t>
  </si>
  <si>
    <t>42217093962262389</t>
  </si>
  <si>
    <t>a1x8E00000L9Q07</t>
  </si>
  <si>
    <t>Standard Charge (Scottish Property)-Commercial- Undeveloped Land</t>
  </si>
  <si>
    <t>42407738605637262</t>
  </si>
  <si>
    <t>a1x8E00000L9CgR</t>
  </si>
  <si>
    <t>Securities-Stocks &amp; Shares (Unlisted)</t>
  </si>
  <si>
    <t>42098766932294033</t>
  </si>
  <si>
    <t>a1x8E00000L9Cgp</t>
  </si>
  <si>
    <t>Securities-Listed Securities</t>
  </si>
  <si>
    <t>42320549676024989</t>
  </si>
  <si>
    <t>a1x8E00000L9Cgq</t>
  </si>
  <si>
    <t>Other-Other</t>
  </si>
  <si>
    <t>42049451319874725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</si>
</sst>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dd"/>
  </numFmts>
  <fonts count="51">
    <font>
      <sz val="11"/>
      <color theme="1"/>
      <name val="Calibri"/>
      <family val="2"/>
      <scheme val="minor"/>
    </font>
    <font>
      <b/>
      <sz val="11"/>
      <color theme="1"/>
      <name val="Calibri"/>
      <family val="2"/>
      <scheme val="minor"/>
    </font>
    <font>
      <b/>
      <sz val="11"/>
      <color rgb="FF000000"/>
      <name val="Calibri"/>
      <family val="2"/>
      <charset val="1"/>
    </font>
    <font>
      <sz val="9"/>
      <color rgb="FF000000"/>
      <name val="Calibri"/>
      <family val="2"/>
      <charset val="1"/>
    </font>
    <font>
      <sz val="9"/>
      <color theme="1"/>
      <name val="Calibri"/>
      <family val="2"/>
      <scheme val="minor"/>
    </font>
    <font>
      <u/>
      <sz val="11"/>
      <color theme="10"/>
      <name val="Calibri"/>
      <family val="2"/>
      <scheme val="minor"/>
    </font>
    <font>
      <sz val="11"/>
      <name val="Calibri"/>
      <family val="2"/>
    </font>
    <font>
      <b/>
      <sz val="11"/>
      <color indexed="8"/>
      <name val="Calibri"/>
      <family val="2"/>
    </font>
    <font>
      <b/>
      <sz val="20"/>
      <color indexed="8"/>
      <name val="Calibri"/>
      <family val="2"/>
    </font>
    <font>
      <b/>
      <sz val="11"/>
      <name val="Calibri"/>
      <family val="2"/>
    </font>
    <font>
      <b/>
      <sz val="20"/>
      <name val="Calibri"/>
      <family val="2"/>
    </font>
    <font>
      <b/>
      <sz val="20"/>
      <color theme="1"/>
      <name val="Calibri"/>
      <family val="2"/>
      <scheme val="minor"/>
    </font>
    <font>
      <sz val="20"/>
      <color theme="1"/>
      <name val="Calibri"/>
      <family val="2"/>
      <scheme val="minor"/>
    </font>
    <font>
      <b/>
      <sz val="11"/>
      <color theme="0"/>
      <name val="Calibri"/>
      <family val="2"/>
      <scheme val="minor"/>
    </font>
    <font>
      <sz val="11"/>
      <color rgb="FF000000"/>
      <name val="Calibri"/>
      <family val="2"/>
    </font>
    <font>
      <sz val="11"/>
      <name val="Calibri"/>
    </font>
    <font>
      <sz val="11"/>
      <color rgb="FF000000"/>
      <name val="Calibri"/>
    </font>
    <font>
      <sz val="11"/>
      <color rgb="FF181818"/>
      <name val="Calibri"/>
    </font>
    <font>
      <sz val="11"/>
      <color theme="1"/>
      <name val="Calibri"/>
    </font>
    <font>
      <b/>
      <sz val="11"/>
      <color rgb="FF000000"/>
      <name val="Calibri"/>
      <family val="2"/>
    </font>
    <font>
      <sz val="9"/>
      <color rgb="FF000000"/>
      <name val="Arial"/>
      <charset val="1"/>
    </font>
    <font>
      <sz val="10"/>
      <color theme="1"/>
      <name val="Calibri"/>
      <family val="2"/>
      <scheme val="minor"/>
    </font>
    <font>
      <sz val="10"/>
      <color rgb="FF181818"/>
      <name val="Calibri"/>
    </font>
    <font>
      <sz val="10"/>
      <color rgb="FF000000"/>
      <name val="Calibri"/>
    </font>
    <font>
      <sz val="10"/>
      <name val="Calibri"/>
      <family val="2"/>
    </font>
    <font>
      <sz val="10"/>
      <color rgb="FF000000"/>
      <name val="Calibri"/>
      <family val="2"/>
    </font>
    <font>
      <strike/>
      <sz val="11"/>
      <color theme="1"/>
      <name val="Calibri"/>
      <family val="2"/>
      <scheme val="minor"/>
    </font>
    <font>
      <b/>
      <strike/>
      <sz val="11"/>
      <color theme="1"/>
      <name val="Calibri"/>
      <family val="2"/>
      <scheme val="minor"/>
    </font>
    <font>
      <strike/>
      <sz val="11"/>
      <color rgb="FF000000"/>
      <name val="Calibri"/>
    </font>
    <font>
      <strike/>
      <sz val="11"/>
      <name val="Calibri"/>
    </font>
    <font>
      <b/>
      <strike/>
      <sz val="11"/>
      <color rgb="FF000000"/>
      <name val="Calibri"/>
    </font>
    <font>
      <b/>
      <sz val="11"/>
      <color rgb="FF000000"/>
      <name val="Calibri"/>
    </font>
    <font>
      <sz val="10"/>
      <color theme="1"/>
      <name val="Calibri"/>
      <scheme val="minor"/>
    </font>
    <font>
      <sz val="9"/>
      <color indexed="81"/>
      <name val="Tahoma"/>
      <charset val="1"/>
    </font>
    <font>
      <b/>
      <sz val="9"/>
      <color indexed="81"/>
      <name val="Tahoma"/>
      <charset val="1"/>
    </font>
    <font>
      <sz val="10"/>
      <name val="Arial"/>
      <family val="2"/>
    </font>
    <font>
      <b/>
      <sz val="12"/>
      <color theme="1"/>
      <name val="Arial"/>
      <family val="2"/>
    </font>
    <font>
      <sz val="10"/>
      <color rgb="FF000000"/>
      <name val="Calibri"/>
      <family val="2"/>
      <scheme val="minor"/>
    </font>
    <font>
      <sz val="12"/>
      <color theme="1"/>
      <name val="Times New Roman"/>
      <family val="1"/>
    </font>
    <font>
      <b/>
      <sz val="8"/>
      <name val="Arial"/>
      <family val="2"/>
    </font>
    <font>
      <sz val="8"/>
      <name val="Arial"/>
      <family val="2"/>
    </font>
    <font>
      <b/>
      <sz val="8"/>
      <color theme="1"/>
      <name val="Arial"/>
      <family val="2"/>
    </font>
    <font>
      <sz val="8"/>
      <color theme="1"/>
      <name val="Arial"/>
      <family val="2"/>
    </font>
    <font>
      <i/>
      <sz val="8"/>
      <color theme="1"/>
      <name val="Arial"/>
      <family val="2"/>
    </font>
    <font>
      <b/>
      <u/>
      <sz val="8"/>
      <color theme="1"/>
      <name val="Arial"/>
      <family val="2"/>
    </font>
    <font>
      <b/>
      <u/>
      <sz val="10"/>
      <color rgb="FFFF0000"/>
      <name val="Calibri"/>
      <family val="2"/>
      <scheme val="minor"/>
    </font>
    <font>
      <sz val="10"/>
      <color rgb="FFFF0000"/>
      <name val="Calibri"/>
      <family val="2"/>
      <scheme val="minor"/>
    </font>
    <font>
      <sz val="10"/>
      <name val="Calibri"/>
      <family val="2"/>
      <scheme val="minor"/>
    </font>
    <font>
      <sz val="9"/>
      <color indexed="81"/>
      <name val="Tahoma"/>
      <family val="2"/>
    </font>
    <font>
      <b/>
      <sz val="9"/>
      <color indexed="81"/>
      <name val="Tahoma"/>
      <family val="2"/>
    </font>
    <font>
      <b/>
      <u/>
      <sz val="11"/>
      <color theme="1"/>
      <name val="Calibri"/>
      <family val="2"/>
      <scheme val="minor"/>
    </font>
  </fonts>
  <fills count="18">
    <fill>
      <patternFill patternType="none"/>
    </fill>
    <fill>
      <patternFill patternType="gray125"/>
    </fill>
    <fill>
      <patternFill patternType="solid">
        <fgColor rgb="FFD9E1F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bgColor indexed="64"/>
      </patternFill>
    </fill>
    <fill>
      <patternFill patternType="solid">
        <fgColor theme="4" tint="-0.499984740745262"/>
        <bgColor indexed="64"/>
      </patternFill>
    </fill>
    <fill>
      <patternFill patternType="solid">
        <fgColor theme="2" tint="-0.499984740745262"/>
        <bgColor indexed="64"/>
      </patternFill>
    </fill>
    <fill>
      <patternFill patternType="solid">
        <fgColor rgb="FFFFF2CC"/>
        <bgColor indexed="64"/>
      </patternFill>
    </fill>
    <fill>
      <patternFill patternType="solid">
        <fgColor rgb="FFFFFFFF"/>
        <bgColor rgb="FF000000"/>
      </patternFill>
    </fill>
    <fill>
      <patternFill patternType="solid">
        <fgColor rgb="FFF8CBAD"/>
        <bgColor indexed="64"/>
      </patternFill>
    </fill>
    <fill>
      <patternFill patternType="solid">
        <fgColor rgb="FFFFFFFF"/>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0.149998474074526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indexed="64"/>
      </right>
      <top/>
      <bottom style="thin">
        <color indexed="64"/>
      </bottom>
      <diagonal/>
    </border>
    <border>
      <left/>
      <right/>
      <top/>
      <bottom style="thin">
        <color indexed="64"/>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indexed="64"/>
      </right>
      <top/>
      <bottom/>
      <diagonal/>
    </border>
    <border>
      <left/>
      <right style="thin">
        <color indexed="64"/>
      </right>
      <top style="thin">
        <color indexed="64"/>
      </top>
      <bottom/>
      <diagonal/>
    </border>
    <border>
      <left/>
      <right/>
      <top/>
      <bottom style="thin">
        <color rgb="FF000000"/>
      </bottom>
      <diagonal/>
    </border>
    <border>
      <left/>
      <right style="thin">
        <color rgb="FF000000"/>
      </right>
      <top/>
      <bottom/>
      <diagonal/>
    </border>
    <border>
      <left/>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3">
    <xf numFmtId="0" fontId="0" fillId="0" borderId="0"/>
    <xf numFmtId="0" fontId="5" fillId="0" borderId="0" applyNumberFormat="0" applyFill="0" applyBorder="0" applyAlignment="0" applyProtection="0"/>
    <xf numFmtId="0" fontId="35" fillId="0" borderId="0"/>
  </cellStyleXfs>
  <cellXfs count="357">
    <xf numFmtId="0" fontId="0" fillId="0" borderId="0" xfId="0"/>
    <xf numFmtId="0" fontId="0" fillId="0" borderId="0" xfId="0" applyAlignment="1">
      <alignment horizontal="left" vertical="center"/>
    </xf>
    <xf numFmtId="0" fontId="0" fillId="0" borderId="0" xfId="0" applyAlignment="1">
      <alignment horizontal="center" vertical="center"/>
    </xf>
    <xf numFmtId="0" fontId="2" fillId="2" borderId="1" xfId="0" applyFont="1" applyFill="1" applyBorder="1"/>
    <xf numFmtId="0" fontId="2" fillId="2" borderId="1" xfId="0" applyFont="1" applyFill="1" applyBorder="1" applyAlignment="1">
      <alignment horizontal="center"/>
    </xf>
    <xf numFmtId="0" fontId="3" fillId="0" borderId="1" xfId="0" applyFont="1" applyBorder="1"/>
    <xf numFmtId="0" fontId="4" fillId="0" borderId="1" xfId="0" applyFont="1" applyBorder="1" applyAlignment="1">
      <alignment horizontal="center"/>
    </xf>
    <xf numFmtId="0" fontId="3" fillId="0" borderId="1" xfId="0" applyFont="1" applyBorder="1" applyAlignment="1">
      <alignment horizontal="center"/>
    </xf>
    <xf numFmtId="0" fontId="0" fillId="0" borderId="0" xfId="0" applyAlignment="1">
      <alignment horizontal="center"/>
    </xf>
    <xf numFmtId="0" fontId="7" fillId="3" borderId="1" xfId="0" applyFont="1" applyFill="1" applyBorder="1" applyAlignment="1">
      <alignment horizontal="center" vertical="center" wrapText="1"/>
    </xf>
    <xf numFmtId="0" fontId="0" fillId="0" borderId="0" xfId="0" applyAlignment="1">
      <alignment vertical="center"/>
    </xf>
    <xf numFmtId="0" fontId="9"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2" fillId="0" borderId="0" xfId="0" applyFont="1"/>
    <xf numFmtId="0" fontId="7" fillId="6"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13" fillId="8" borderId="5" xfId="0" applyFont="1" applyFill="1" applyBorder="1" applyAlignment="1">
      <alignment vertical="center"/>
    </xf>
    <xf numFmtId="0" fontId="13" fillId="8" borderId="6" xfId="0" applyFont="1" applyFill="1" applyBorder="1" applyAlignment="1">
      <alignment vertical="center"/>
    </xf>
    <xf numFmtId="0" fontId="13" fillId="8" borderId="7" xfId="0" applyFont="1" applyFill="1" applyBorder="1" applyAlignment="1">
      <alignment horizontal="center" vertical="center" wrapText="1"/>
    </xf>
    <xf numFmtId="0" fontId="13" fillId="8" borderId="7" xfId="0" applyFont="1" applyFill="1" applyBorder="1" applyAlignment="1">
      <alignment vertical="center"/>
    </xf>
    <xf numFmtId="0" fontId="13" fillId="9" borderId="7" xfId="0" applyFont="1" applyFill="1" applyBorder="1" applyAlignment="1">
      <alignment vertical="center"/>
    </xf>
    <xf numFmtId="0" fontId="13" fillId="8" borderId="7" xfId="0" applyFont="1" applyFill="1" applyBorder="1" applyAlignment="1">
      <alignment vertical="center" wrapText="1"/>
    </xf>
    <xf numFmtId="0" fontId="13" fillId="8" borderId="7" xfId="0" applyFont="1" applyFill="1" applyBorder="1" applyAlignment="1">
      <alignment horizontal="left" vertical="center" wrapText="1"/>
    </xf>
    <xf numFmtId="0" fontId="13" fillId="10" borderId="7" xfId="0" applyFont="1" applyFill="1" applyBorder="1" applyAlignment="1">
      <alignment vertical="center" wrapText="1"/>
    </xf>
    <xf numFmtId="0" fontId="0" fillId="0" borderId="8" xfId="0" applyBorder="1" applyAlignment="1">
      <alignment horizontal="center"/>
    </xf>
    <xf numFmtId="0" fontId="0" fillId="0" borderId="8" xfId="0" applyBorder="1"/>
    <xf numFmtId="0" fontId="1" fillId="11" borderId="9" xfId="0" applyFont="1" applyFill="1" applyBorder="1" applyAlignment="1">
      <alignment horizontal="center"/>
    </xf>
    <xf numFmtId="0" fontId="14" fillId="0" borderId="10" xfId="0" applyFont="1" applyBorder="1" applyAlignment="1">
      <alignment vertical="center" wrapText="1"/>
    </xf>
    <xf numFmtId="0" fontId="15" fillId="0" borderId="4" xfId="0" applyFont="1" applyBorder="1" applyAlignment="1">
      <alignment vertical="center" wrapText="1"/>
    </xf>
    <xf numFmtId="0" fontId="1" fillId="0" borderId="8" xfId="0" applyFont="1" applyBorder="1"/>
    <xf numFmtId="0" fontId="0" fillId="0" borderId="11" xfId="0" applyBorder="1"/>
    <xf numFmtId="0" fontId="0" fillId="0" borderId="11" xfId="0" applyBorder="1" applyAlignment="1">
      <alignment horizontal="right"/>
    </xf>
    <xf numFmtId="0" fontId="16" fillId="0" borderId="8" xfId="0" applyFont="1" applyBorder="1" applyAlignment="1">
      <alignment horizontal="left" vertical="center" wrapText="1"/>
    </xf>
    <xf numFmtId="0" fontId="0" fillId="0" borderId="9" xfId="0" applyBorder="1" applyAlignment="1">
      <alignment horizontal="center"/>
    </xf>
    <xf numFmtId="0" fontId="0" fillId="0" borderId="9" xfId="0" applyBorder="1"/>
    <xf numFmtId="0" fontId="0" fillId="0" borderId="8" xfId="0" applyBorder="1" applyAlignment="1">
      <alignment horizontal="center" vertical="center"/>
    </xf>
    <xf numFmtId="0" fontId="16" fillId="0" borderId="10" xfId="0" applyFont="1" applyBorder="1" applyAlignment="1">
      <alignment vertical="center" wrapText="1"/>
    </xf>
    <xf numFmtId="0" fontId="0" fillId="0" borderId="12" xfId="0" applyBorder="1"/>
    <xf numFmtId="0" fontId="0" fillId="0" borderId="12" xfId="0" applyBorder="1" applyAlignment="1">
      <alignment horizontal="right"/>
    </xf>
    <xf numFmtId="0" fontId="17" fillId="0" borderId="8" xfId="0" applyFont="1" applyBorder="1" applyAlignment="1">
      <alignment horizontal="right" vertical="center" wrapText="1"/>
    </xf>
    <xf numFmtId="0" fontId="0" fillId="0" borderId="5" xfId="0" applyBorder="1"/>
    <xf numFmtId="0" fontId="14" fillId="0" borderId="8" xfId="0" applyFont="1" applyBorder="1" applyAlignment="1">
      <alignment vertical="center" wrapText="1"/>
    </xf>
    <xf numFmtId="0" fontId="6" fillId="0" borderId="4" xfId="0" applyFont="1" applyBorder="1" applyAlignment="1">
      <alignment vertical="center" wrapText="1"/>
    </xf>
    <xf numFmtId="0" fontId="9" fillId="0" borderId="4" xfId="0" applyFont="1" applyBorder="1" applyAlignment="1">
      <alignment vertical="center" wrapText="1"/>
    </xf>
    <xf numFmtId="0" fontId="14" fillId="12" borderId="4" xfId="0" applyFont="1" applyFill="1" applyBorder="1" applyAlignment="1">
      <alignment vertical="center"/>
    </xf>
    <xf numFmtId="0" fontId="6" fillId="12" borderId="4" xfId="0" applyFont="1" applyFill="1" applyBorder="1" applyAlignment="1">
      <alignment vertical="top"/>
    </xf>
    <xf numFmtId="0" fontId="6" fillId="0" borderId="3" xfId="0" applyFont="1" applyBorder="1" applyAlignment="1">
      <alignment vertical="center" wrapText="1"/>
    </xf>
    <xf numFmtId="0" fontId="14" fillId="0" borderId="8" xfId="0" applyFont="1" applyBorder="1" applyAlignment="1">
      <alignment horizontal="left" vertical="center" wrapText="1"/>
    </xf>
    <xf numFmtId="0" fontId="14" fillId="0" borderId="8" xfId="0" applyFont="1" applyBorder="1" applyAlignment="1">
      <alignment horizontal="center" vertical="center" wrapText="1"/>
    </xf>
    <xf numFmtId="0" fontId="14" fillId="12" borderId="4" xfId="0" applyFont="1" applyFill="1" applyBorder="1" applyAlignment="1">
      <alignment vertical="top" wrapText="1"/>
    </xf>
    <xf numFmtId="0" fontId="0" fillId="0" borderId="8" xfId="0" applyBorder="1" applyAlignment="1">
      <alignment horizontal="center" vertical="top"/>
    </xf>
    <xf numFmtId="0" fontId="16" fillId="0" borderId="8" xfId="0" applyFont="1" applyBorder="1" applyAlignment="1">
      <alignment vertical="top"/>
    </xf>
    <xf numFmtId="0" fontId="9" fillId="0" borderId="13" xfId="0" applyFont="1" applyBorder="1" applyAlignment="1">
      <alignment vertical="center" wrapText="1"/>
    </xf>
    <xf numFmtId="0" fontId="14" fillId="12" borderId="13" xfId="0" applyFont="1" applyFill="1" applyBorder="1" applyAlignment="1">
      <alignment vertical="center"/>
    </xf>
    <xf numFmtId="0" fontId="6" fillId="0" borderId="13" xfId="0" applyFont="1" applyBorder="1" applyAlignment="1">
      <alignment vertical="top"/>
    </xf>
    <xf numFmtId="0" fontId="6" fillId="0" borderId="14" xfId="0" applyFont="1" applyBorder="1" applyAlignment="1">
      <alignment vertical="center" wrapText="1"/>
    </xf>
    <xf numFmtId="0" fontId="14" fillId="12" borderId="13" xfId="0" applyFont="1" applyFill="1" applyBorder="1" applyAlignment="1">
      <alignment vertical="top" wrapText="1"/>
    </xf>
    <xf numFmtId="0" fontId="0" fillId="0" borderId="10" xfId="0" applyBorder="1"/>
    <xf numFmtId="0" fontId="18" fillId="0" borderId="10" xfId="0" applyFont="1" applyBorder="1"/>
    <xf numFmtId="0" fontId="18" fillId="0" borderId="8" xfId="0" applyFont="1" applyBorder="1"/>
    <xf numFmtId="0" fontId="9" fillId="12" borderId="8" xfId="0" applyFont="1" applyFill="1" applyBorder="1" applyAlignment="1">
      <alignment vertical="center" wrapText="1"/>
    </xf>
    <xf numFmtId="0" fontId="14" fillId="12" borderId="13" xfId="0" applyFont="1" applyFill="1" applyBorder="1" applyAlignment="1">
      <alignment vertical="top"/>
    </xf>
    <xf numFmtId="0" fontId="6" fillId="12" borderId="14" xfId="0" applyFont="1" applyFill="1" applyBorder="1" applyAlignment="1">
      <alignment vertical="center" wrapText="1"/>
    </xf>
    <xf numFmtId="0" fontId="18" fillId="0" borderId="5" xfId="0" applyFont="1" applyBorder="1"/>
    <xf numFmtId="0" fontId="6" fillId="12" borderId="13" xfId="0" applyFont="1" applyFill="1" applyBorder="1" applyAlignment="1">
      <alignment vertical="top"/>
    </xf>
    <xf numFmtId="0" fontId="9" fillId="0" borderId="8" xfId="0" applyFont="1" applyBorder="1" applyAlignment="1">
      <alignment vertical="center" wrapText="1"/>
    </xf>
    <xf numFmtId="0" fontId="14" fillId="0" borderId="14" xfId="0" applyFont="1" applyBorder="1" applyAlignment="1">
      <alignment vertical="center" wrapText="1"/>
    </xf>
    <xf numFmtId="0" fontId="16" fillId="0" borderId="0" xfId="0" applyFont="1"/>
    <xf numFmtId="0" fontId="19" fillId="12" borderId="13" xfId="0" applyFont="1" applyFill="1" applyBorder="1" applyAlignment="1">
      <alignment vertical="center" wrapText="1"/>
    </xf>
    <xf numFmtId="0" fontId="14" fillId="12" borderId="14" xfId="0" applyFont="1" applyFill="1" applyBorder="1" applyAlignment="1">
      <alignment vertical="center" wrapText="1"/>
    </xf>
    <xf numFmtId="0" fontId="0" fillId="0" borderId="8" xfId="0" applyBorder="1" applyAlignment="1">
      <alignment vertical="top"/>
    </xf>
    <xf numFmtId="0" fontId="0" fillId="0" borderId="5" xfId="0" applyBorder="1" applyAlignment="1">
      <alignment horizontal="center"/>
    </xf>
    <xf numFmtId="0" fontId="0" fillId="0" borderId="15" xfId="0" applyBorder="1"/>
    <xf numFmtId="0" fontId="0" fillId="0" borderId="5" xfId="0" applyBorder="1" applyAlignment="1">
      <alignment horizontal="center" vertical="top"/>
    </xf>
    <xf numFmtId="0" fontId="16" fillId="0" borderId="5" xfId="0" applyFont="1" applyBorder="1" applyAlignment="1">
      <alignment vertical="top"/>
    </xf>
    <xf numFmtId="0" fontId="0" fillId="0" borderId="11" xfId="0" applyBorder="1" applyAlignment="1">
      <alignment horizontal="center"/>
    </xf>
    <xf numFmtId="0" fontId="0" fillId="0" borderId="10" xfId="0" applyBorder="1" applyAlignment="1">
      <alignment horizontal="center"/>
    </xf>
    <xf numFmtId="0" fontId="0" fillId="0" borderId="16" xfId="0" applyBorder="1"/>
    <xf numFmtId="0" fontId="0" fillId="0" borderId="6" xfId="0" applyBorder="1" applyAlignment="1">
      <alignment horizontal="center"/>
    </xf>
    <xf numFmtId="0" fontId="0" fillId="0" borderId="17" xfId="0" applyBorder="1" applyAlignment="1">
      <alignment horizontal="center"/>
    </xf>
    <xf numFmtId="0" fontId="16" fillId="0" borderId="8" xfId="0" applyFont="1" applyBorder="1"/>
    <xf numFmtId="0" fontId="0" fillId="0" borderId="18" xfId="0" applyBorder="1"/>
    <xf numFmtId="0" fontId="16" fillId="0" borderId="10" xfId="0" applyFont="1" applyBorder="1" applyAlignment="1">
      <alignment vertical="top"/>
    </xf>
    <xf numFmtId="0" fontId="19" fillId="0" borderId="13" xfId="0" applyFont="1" applyBorder="1" applyAlignment="1">
      <alignment vertical="center" wrapText="1"/>
    </xf>
    <xf numFmtId="0" fontId="0" fillId="0" borderId="16" xfId="0" applyBorder="1" applyAlignment="1">
      <alignment horizontal="center"/>
    </xf>
    <xf numFmtId="0" fontId="9" fillId="12" borderId="13" xfId="0" applyFont="1" applyFill="1" applyBorder="1" applyAlignment="1">
      <alignment vertical="center" wrapText="1"/>
    </xf>
    <xf numFmtId="0" fontId="6" fillId="12" borderId="13" xfId="0" applyFont="1" applyFill="1" applyBorder="1" applyAlignment="1">
      <alignment vertical="top" wrapText="1"/>
    </xf>
    <xf numFmtId="0" fontId="0" fillId="0" borderId="19" xfId="0" applyBorder="1"/>
    <xf numFmtId="0" fontId="0" fillId="0" borderId="16" xfId="0" applyBorder="1" applyAlignment="1">
      <alignment horizontal="center" vertical="top"/>
    </xf>
    <xf numFmtId="0" fontId="6" fillId="0" borderId="13" xfId="0" applyFont="1" applyBorder="1" applyAlignment="1">
      <alignment vertical="center"/>
    </xf>
    <xf numFmtId="0" fontId="6" fillId="0" borderId="13" xfId="0" applyFont="1" applyBorder="1" applyAlignment="1">
      <alignment vertical="top" wrapText="1"/>
    </xf>
    <xf numFmtId="0" fontId="9" fillId="0" borderId="20" xfId="0" applyFont="1" applyBorder="1" applyAlignment="1">
      <alignment vertical="center" wrapText="1"/>
    </xf>
    <xf numFmtId="0" fontId="0" fillId="0" borderId="10" xfId="0" applyBorder="1" applyAlignment="1">
      <alignment horizontal="center" vertical="top"/>
    </xf>
    <xf numFmtId="0" fontId="14" fillId="0" borderId="16" xfId="0" applyFont="1" applyBorder="1" applyAlignment="1">
      <alignment vertical="center" wrapText="1"/>
    </xf>
    <xf numFmtId="0" fontId="6" fillId="0" borderId="21" xfId="0" applyFont="1" applyBorder="1" applyAlignment="1">
      <alignment vertical="center" wrapText="1"/>
    </xf>
    <xf numFmtId="0" fontId="1" fillId="11" borderId="15" xfId="0" applyFont="1" applyFill="1" applyBorder="1" applyAlignment="1">
      <alignment horizontal="center"/>
    </xf>
    <xf numFmtId="0" fontId="6" fillId="0" borderId="8" xfId="0" applyFont="1" applyBorder="1" applyAlignment="1">
      <alignment vertical="center" wrapText="1"/>
    </xf>
    <xf numFmtId="0" fontId="6" fillId="0" borderId="13" xfId="0" applyFont="1" applyBorder="1" applyAlignment="1">
      <alignment vertical="center" wrapText="1"/>
    </xf>
    <xf numFmtId="0" fontId="1" fillId="13" borderId="8" xfId="0" applyFont="1" applyFill="1" applyBorder="1" applyAlignment="1">
      <alignment horizontal="center"/>
    </xf>
    <xf numFmtId="0" fontId="19" fillId="0" borderId="19" xfId="0" applyFont="1" applyBorder="1" applyAlignment="1">
      <alignment vertical="center" wrapText="1"/>
    </xf>
    <xf numFmtId="0" fontId="14" fillId="0" borderId="19" xfId="0" applyFont="1" applyBorder="1" applyAlignment="1">
      <alignment vertical="center"/>
    </xf>
    <xf numFmtId="0" fontId="14" fillId="0" borderId="19" xfId="0" applyFont="1" applyBorder="1" applyAlignment="1">
      <alignment vertical="top"/>
    </xf>
    <xf numFmtId="0" fontId="14" fillId="0" borderId="22" xfId="0" applyFont="1" applyBorder="1" applyAlignment="1">
      <alignment vertical="center" wrapText="1"/>
    </xf>
    <xf numFmtId="0" fontId="14" fillId="0" borderId="19" xfId="0" applyFont="1" applyBorder="1" applyAlignment="1">
      <alignment vertical="top" wrapText="1"/>
    </xf>
    <xf numFmtId="0" fontId="14" fillId="0" borderId="5" xfId="0" applyFont="1" applyBorder="1" applyAlignment="1">
      <alignment vertical="center" wrapText="1"/>
    </xf>
    <xf numFmtId="0" fontId="19" fillId="0" borderId="23" xfId="0" applyFont="1" applyBorder="1" applyAlignment="1">
      <alignment vertical="center" wrapText="1"/>
    </xf>
    <xf numFmtId="0" fontId="14" fillId="0" borderId="23" xfId="0" applyFont="1" applyBorder="1" applyAlignment="1">
      <alignment vertical="center"/>
    </xf>
    <xf numFmtId="0" fontId="15" fillId="12" borderId="13" xfId="0" applyFont="1" applyFill="1" applyBorder="1" applyAlignment="1">
      <alignment vertical="top"/>
    </xf>
    <xf numFmtId="0" fontId="14" fillId="0" borderId="0" xfId="0" applyFont="1" applyAlignment="1">
      <alignment vertical="center" wrapText="1"/>
    </xf>
    <xf numFmtId="0" fontId="14" fillId="0" borderId="5" xfId="0" applyFont="1" applyBorder="1" applyAlignment="1">
      <alignment horizontal="left" vertical="center" wrapText="1"/>
    </xf>
    <xf numFmtId="0" fontId="14" fillId="0" borderId="23" xfId="0" applyFont="1" applyBorder="1" applyAlignment="1">
      <alignment vertical="top" wrapText="1"/>
    </xf>
    <xf numFmtId="0" fontId="1" fillId="0" borderId="8" xfId="0" applyFont="1" applyBorder="1" applyAlignment="1">
      <alignment vertical="center" wrapText="1"/>
    </xf>
    <xf numFmtId="0" fontId="16" fillId="14" borderId="8" xfId="0" applyFont="1" applyFill="1" applyBorder="1"/>
    <xf numFmtId="0" fontId="16" fillId="14" borderId="8" xfId="0" applyFont="1" applyFill="1" applyBorder="1" applyAlignment="1">
      <alignment vertical="center" wrapText="1"/>
    </xf>
    <xf numFmtId="0" fontId="0" fillId="0" borderId="8" xfId="0" applyBorder="1" applyAlignment="1">
      <alignment vertical="center"/>
    </xf>
    <xf numFmtId="0" fontId="1" fillId="0" borderId="5" xfId="0" applyFont="1" applyBorder="1" applyAlignment="1">
      <alignment vertical="center" wrapText="1"/>
    </xf>
    <xf numFmtId="0" fontId="1" fillId="11" borderId="18" xfId="0" applyFont="1" applyFill="1" applyBorder="1" applyAlignment="1">
      <alignment horizontal="center"/>
    </xf>
    <xf numFmtId="0" fontId="1" fillId="13" borderId="5" xfId="0" applyFont="1" applyFill="1" applyBorder="1" applyAlignment="1">
      <alignment horizontal="center"/>
    </xf>
    <xf numFmtId="0" fontId="6" fillId="0" borderId="5" xfId="0" applyFont="1" applyBorder="1" applyAlignment="1">
      <alignment vertical="center" wrapText="1"/>
    </xf>
    <xf numFmtId="0" fontId="0" fillId="0" borderId="8" xfId="0" applyBorder="1" applyAlignment="1">
      <alignment vertical="top" wrapText="1"/>
    </xf>
    <xf numFmtId="0" fontId="15" fillId="12" borderId="5" xfId="0" applyFont="1" applyFill="1" applyBorder="1" applyAlignment="1">
      <alignment vertical="top"/>
    </xf>
    <xf numFmtId="0" fontId="1" fillId="11" borderId="8" xfId="0" applyFont="1" applyFill="1" applyBorder="1" applyAlignment="1">
      <alignment horizontal="center"/>
    </xf>
    <xf numFmtId="0" fontId="16" fillId="0" borderId="9" xfId="0" applyFont="1" applyBorder="1" applyAlignment="1">
      <alignment vertical="center" wrapText="1"/>
    </xf>
    <xf numFmtId="0" fontId="15" fillId="0" borderId="8" xfId="0" applyFont="1" applyBorder="1" applyAlignment="1">
      <alignment vertical="center" wrapText="1"/>
    </xf>
    <xf numFmtId="0" fontId="1" fillId="0" borderId="9" xfId="0" applyFont="1" applyBorder="1"/>
    <xf numFmtId="0" fontId="0" fillId="0" borderId="11" xfId="0" applyBorder="1" applyAlignment="1">
      <alignment horizontal="left" vertical="top" wrapText="1"/>
    </xf>
    <xf numFmtId="0" fontId="0" fillId="0" borderId="8" xfId="0" applyBorder="1" applyAlignment="1">
      <alignment horizontal="right"/>
    </xf>
    <xf numFmtId="0" fontId="1" fillId="11" borderId="23" xfId="0" applyFont="1" applyFill="1" applyBorder="1" applyAlignment="1">
      <alignment horizontal="center"/>
    </xf>
    <xf numFmtId="0" fontId="1" fillId="13" borderId="16" xfId="0" applyFont="1" applyFill="1" applyBorder="1" applyAlignment="1">
      <alignment horizontal="center"/>
    </xf>
    <xf numFmtId="0" fontId="16" fillId="0" borderId="16" xfId="0" applyFont="1" applyBorder="1" applyAlignment="1">
      <alignment vertical="center" wrapText="1"/>
    </xf>
    <xf numFmtId="0" fontId="15" fillId="0" borderId="16" xfId="0" applyFont="1" applyBorder="1" applyAlignment="1">
      <alignment vertical="center" wrapText="1"/>
    </xf>
    <xf numFmtId="0" fontId="1" fillId="0" borderId="6" xfId="0" applyFont="1" applyBorder="1"/>
    <xf numFmtId="0" fontId="0" fillId="0" borderId="8" xfId="0" applyBorder="1" applyAlignment="1">
      <alignment horizontal="left" vertical="top" wrapText="1"/>
    </xf>
    <xf numFmtId="0" fontId="16" fillId="0" borderId="8" xfId="0" applyFont="1" applyBorder="1" applyAlignment="1">
      <alignment horizontal="center" vertical="center" wrapText="1"/>
    </xf>
    <xf numFmtId="0" fontId="0" fillId="0" borderId="6" xfId="0" applyBorder="1"/>
    <xf numFmtId="0" fontId="16" fillId="0" borderId="8" xfId="0" applyFont="1" applyBorder="1" applyAlignment="1">
      <alignment vertical="center" wrapText="1"/>
    </xf>
    <xf numFmtId="0" fontId="0" fillId="0" borderId="18" xfId="0" applyBorder="1" applyAlignment="1">
      <alignment horizontal="left" vertical="top" wrapText="1"/>
    </xf>
    <xf numFmtId="0" fontId="0" fillId="0" borderId="5" xfId="0" applyBorder="1" applyAlignment="1">
      <alignment horizontal="right"/>
    </xf>
    <xf numFmtId="0" fontId="16" fillId="0" borderId="17" xfId="0" applyFont="1" applyBorder="1" applyAlignment="1">
      <alignment vertical="center" wrapText="1"/>
    </xf>
    <xf numFmtId="0" fontId="15" fillId="0" borderId="10" xfId="0" applyFont="1" applyBorder="1" applyAlignment="1">
      <alignment vertical="center" wrapText="1"/>
    </xf>
    <xf numFmtId="0" fontId="1" fillId="0" borderId="10" xfId="0" applyFont="1" applyBorder="1"/>
    <xf numFmtId="0" fontId="0" fillId="0" borderId="9" xfId="0" applyBorder="1" applyAlignment="1">
      <alignment horizontal="right"/>
    </xf>
    <xf numFmtId="0" fontId="16" fillId="0" borderId="6" xfId="0" applyFont="1" applyBorder="1" applyAlignment="1">
      <alignment vertical="center" wrapText="1"/>
    </xf>
    <xf numFmtId="0" fontId="16" fillId="0" borderId="11" xfId="0" applyFont="1" applyBorder="1" applyAlignment="1">
      <alignment vertical="center" wrapText="1"/>
    </xf>
    <xf numFmtId="0" fontId="17" fillId="0" borderId="9" xfId="0" applyFont="1" applyBorder="1" applyAlignment="1">
      <alignment horizontal="right" vertical="center" wrapText="1"/>
    </xf>
    <xf numFmtId="0" fontId="14" fillId="0" borderId="5" xfId="0" applyFont="1" applyBorder="1" applyAlignment="1">
      <alignment horizontal="center" vertical="center" wrapText="1"/>
    </xf>
    <xf numFmtId="0" fontId="16" fillId="0" borderId="5" xfId="0" applyFont="1" applyBorder="1" applyAlignment="1">
      <alignment horizontal="center" vertical="center" wrapText="1"/>
    </xf>
    <xf numFmtId="0" fontId="0" fillId="0" borderId="5" xfId="0" applyBorder="1" applyAlignment="1">
      <alignment horizontal="left" vertical="top" wrapText="1"/>
    </xf>
    <xf numFmtId="0" fontId="20" fillId="0" borderId="8" xfId="0" applyFont="1" applyBorder="1"/>
    <xf numFmtId="0" fontId="15" fillId="0" borderId="5" xfId="0" applyFont="1" applyBorder="1" applyAlignment="1">
      <alignment vertical="center" wrapText="1"/>
    </xf>
    <xf numFmtId="0" fontId="1" fillId="0" borderId="5" xfId="0" applyFont="1" applyBorder="1"/>
    <xf numFmtId="0" fontId="20" fillId="0" borderId="18" xfId="0" applyFont="1" applyBorder="1"/>
    <xf numFmtId="0" fontId="0" fillId="0" borderId="18" xfId="0" applyBorder="1" applyAlignment="1">
      <alignment horizontal="right"/>
    </xf>
    <xf numFmtId="0" fontId="0" fillId="0" borderId="24" xfId="0" applyBorder="1"/>
    <xf numFmtId="0" fontId="1" fillId="11" borderId="19" xfId="0" applyFont="1" applyFill="1" applyBorder="1" applyAlignment="1">
      <alignment horizontal="center"/>
    </xf>
    <xf numFmtId="0" fontId="1" fillId="11" borderId="22" xfId="0" applyFont="1" applyFill="1" applyBorder="1" applyAlignment="1">
      <alignment horizontal="center"/>
    </xf>
    <xf numFmtId="0" fontId="6" fillId="0" borderId="19" xfId="0" applyFont="1" applyBorder="1" applyAlignment="1">
      <alignment vertical="center" wrapText="1"/>
    </xf>
    <xf numFmtId="0" fontId="0" fillId="0" borderId="22" xfId="0" applyBorder="1"/>
    <xf numFmtId="0" fontId="15" fillId="0" borderId="19" xfId="0" applyFont="1" applyBorder="1" applyAlignment="1">
      <alignment vertical="center" wrapText="1"/>
    </xf>
    <xf numFmtId="0" fontId="1" fillId="0" borderId="12" xfId="0" applyFont="1" applyBorder="1"/>
    <xf numFmtId="0" fontId="16" fillId="0" borderId="11" xfId="0" applyFont="1" applyBorder="1"/>
    <xf numFmtId="0" fontId="21" fillId="0" borderId="8" xfId="0" applyFont="1" applyBorder="1"/>
    <xf numFmtId="0" fontId="21" fillId="0" borderId="11" xfId="0" applyFont="1" applyBorder="1"/>
    <xf numFmtId="0" fontId="21" fillId="0" borderId="9" xfId="0" applyFont="1" applyBorder="1"/>
    <xf numFmtId="0" fontId="21" fillId="0" borderId="12" xfId="0" applyFont="1" applyBorder="1"/>
    <xf numFmtId="0" fontId="22" fillId="0" borderId="8" xfId="0" applyFont="1" applyBorder="1" applyAlignment="1">
      <alignment horizontal="left" vertical="center" wrapText="1"/>
    </xf>
    <xf numFmtId="0" fontId="1" fillId="0" borderId="8" xfId="0" applyFont="1" applyBorder="1" applyAlignment="1">
      <alignment vertical="center"/>
    </xf>
    <xf numFmtId="0" fontId="23" fillId="14" borderId="8" xfId="0" applyFont="1" applyFill="1" applyBorder="1" applyAlignment="1">
      <alignment wrapText="1"/>
    </xf>
    <xf numFmtId="0" fontId="16" fillId="14" borderId="8" xfId="0" applyFont="1" applyFill="1" applyBorder="1" applyAlignment="1">
      <alignment wrapText="1"/>
    </xf>
    <xf numFmtId="0" fontId="23" fillId="14" borderId="8" xfId="0" applyFont="1" applyFill="1" applyBorder="1"/>
    <xf numFmtId="0" fontId="1" fillId="0" borderId="5" xfId="0" applyFont="1" applyBorder="1" applyAlignment="1">
      <alignment vertical="center"/>
    </xf>
    <xf numFmtId="0" fontId="16" fillId="14" borderId="5" xfId="0" applyFont="1" applyFill="1" applyBorder="1" applyAlignment="1">
      <alignment vertical="center" wrapText="1"/>
    </xf>
    <xf numFmtId="0" fontId="21" fillId="0" borderId="5" xfId="0" applyFont="1" applyBorder="1"/>
    <xf numFmtId="0" fontId="23" fillId="14" borderId="5" xfId="0" applyFont="1" applyFill="1" applyBorder="1" applyAlignment="1">
      <alignment wrapText="1"/>
    </xf>
    <xf numFmtId="0" fontId="16" fillId="14" borderId="5" xfId="0" applyFont="1" applyFill="1" applyBorder="1" applyAlignment="1">
      <alignment wrapText="1"/>
    </xf>
    <xf numFmtId="0" fontId="0" fillId="0" borderId="11" xfId="0" applyBorder="1" applyAlignment="1">
      <alignment vertical="center"/>
    </xf>
    <xf numFmtId="0" fontId="1" fillId="0" borderId="11" xfId="0" applyFont="1" applyBorder="1"/>
    <xf numFmtId="0" fontId="23" fillId="0" borderId="8" xfId="0" applyFont="1" applyBorder="1"/>
    <xf numFmtId="0" fontId="14" fillId="0" borderId="10" xfId="0" applyFont="1" applyBorder="1" applyAlignment="1">
      <alignment vertical="center"/>
    </xf>
    <xf numFmtId="0" fontId="15" fillId="0" borderId="13" xfId="0" applyFont="1" applyBorder="1" applyAlignment="1">
      <alignment vertical="center" wrapText="1"/>
    </xf>
    <xf numFmtId="0" fontId="16" fillId="0" borderId="10" xfId="0" applyFont="1" applyBorder="1" applyAlignment="1">
      <alignment vertical="center"/>
    </xf>
    <xf numFmtId="0" fontId="17" fillId="0" borderId="8" xfId="0" applyFont="1" applyBorder="1" applyAlignment="1">
      <alignment horizontal="left" vertical="center" wrapText="1"/>
    </xf>
    <xf numFmtId="0" fontId="16" fillId="0" borderId="12" xfId="0" applyFont="1" applyBorder="1" applyAlignment="1">
      <alignment vertical="center"/>
    </xf>
    <xf numFmtId="0" fontId="9" fillId="0" borderId="11" xfId="0" applyFont="1" applyBorder="1" applyAlignment="1">
      <alignment vertical="center" wrapText="1"/>
    </xf>
    <xf numFmtId="0" fontId="14" fillId="12" borderId="8" xfId="0" applyFont="1" applyFill="1" applyBorder="1" applyAlignment="1">
      <alignment vertical="top" wrapText="1"/>
    </xf>
    <xf numFmtId="0" fontId="24" fillId="12" borderId="8" xfId="0" applyFont="1" applyFill="1" applyBorder="1" applyAlignment="1">
      <alignment vertical="center" wrapText="1"/>
    </xf>
    <xf numFmtId="0" fontId="6" fillId="12" borderId="8" xfId="0" applyFont="1" applyFill="1" applyBorder="1" applyAlignment="1">
      <alignment vertical="center" wrapText="1"/>
    </xf>
    <xf numFmtId="0" fontId="14" fillId="0" borderId="8" xfId="0" applyFont="1" applyBorder="1" applyAlignment="1">
      <alignment vertical="center"/>
    </xf>
    <xf numFmtId="0" fontId="6" fillId="12" borderId="8" xfId="0" applyFont="1" applyFill="1" applyBorder="1" applyAlignment="1">
      <alignment vertical="top" wrapText="1"/>
    </xf>
    <xf numFmtId="0" fontId="0" fillId="0" borderId="8" xfId="0" applyBorder="1" applyAlignment="1">
      <alignment wrapText="1"/>
    </xf>
    <xf numFmtId="0" fontId="9" fillId="0" borderId="14" xfId="0" applyFont="1" applyBorder="1" applyAlignment="1">
      <alignment vertical="center" wrapText="1"/>
    </xf>
    <xf numFmtId="0" fontId="0" fillId="0" borderId="11" xfId="0" applyBorder="1" applyAlignment="1">
      <alignment horizontal="center" vertical="center"/>
    </xf>
    <xf numFmtId="0" fontId="16" fillId="14" borderId="12" xfId="0" applyFont="1" applyFill="1" applyBorder="1" applyAlignment="1">
      <alignment wrapText="1"/>
    </xf>
    <xf numFmtId="0" fontId="14" fillId="0" borderId="12" xfId="0" applyFont="1" applyBorder="1"/>
    <xf numFmtId="0" fontId="25" fillId="14" borderId="10" xfId="0" applyFont="1" applyFill="1" applyBorder="1" applyAlignment="1">
      <alignment wrapText="1"/>
    </xf>
    <xf numFmtId="0" fontId="15" fillId="0" borderId="13" xfId="0" applyFont="1" applyBorder="1" applyAlignment="1">
      <alignment vertical="center"/>
    </xf>
    <xf numFmtId="0" fontId="16" fillId="12" borderId="13" xfId="0" applyFont="1" applyFill="1" applyBorder="1" applyAlignment="1">
      <alignment vertical="top" wrapText="1"/>
    </xf>
    <xf numFmtId="0" fontId="26" fillId="15" borderId="8" xfId="0" applyFont="1" applyFill="1" applyBorder="1" applyAlignment="1">
      <alignment horizontal="center"/>
    </xf>
    <xf numFmtId="0" fontId="26" fillId="15" borderId="8" xfId="0" applyFont="1" applyFill="1" applyBorder="1"/>
    <xf numFmtId="0" fontId="27" fillId="15" borderId="9" xfId="0" applyFont="1" applyFill="1" applyBorder="1" applyAlignment="1">
      <alignment horizontal="center"/>
    </xf>
    <xf numFmtId="0" fontId="28" fillId="15" borderId="4" xfId="0" applyFont="1" applyFill="1" applyBorder="1" applyAlignment="1">
      <alignment vertical="center"/>
    </xf>
    <xf numFmtId="0" fontId="29" fillId="15" borderId="13" xfId="0" applyFont="1" applyFill="1" applyBorder="1" applyAlignment="1">
      <alignment vertical="center"/>
    </xf>
    <xf numFmtId="0" fontId="30" fillId="15" borderId="4" xfId="0" applyFont="1" applyFill="1" applyBorder="1" applyAlignment="1">
      <alignment vertical="center" wrapText="1"/>
    </xf>
    <xf numFmtId="0" fontId="28" fillId="15" borderId="4" xfId="0" applyFont="1" applyFill="1" applyBorder="1" applyAlignment="1">
      <alignment vertical="top" wrapText="1"/>
    </xf>
    <xf numFmtId="0" fontId="29" fillId="15" borderId="13" xfId="0" applyFont="1" applyFill="1" applyBorder="1" applyAlignment="1">
      <alignment vertical="top" wrapText="1"/>
    </xf>
    <xf numFmtId="0" fontId="26" fillId="15" borderId="8" xfId="0" applyFont="1" applyFill="1" applyBorder="1" applyAlignment="1">
      <alignment vertical="center"/>
    </xf>
    <xf numFmtId="0" fontId="0" fillId="15" borderId="8" xfId="0" applyFill="1" applyBorder="1" applyAlignment="1">
      <alignment horizontal="center" vertical="center"/>
    </xf>
    <xf numFmtId="0" fontId="9" fillId="0" borderId="13" xfId="0" applyFont="1" applyBorder="1" applyAlignment="1">
      <alignment vertical="top" wrapText="1"/>
    </xf>
    <xf numFmtId="0" fontId="14" fillId="0" borderId="16" xfId="0" applyFont="1" applyBorder="1" applyAlignment="1">
      <alignment vertical="center"/>
    </xf>
    <xf numFmtId="0" fontId="14" fillId="12" borderId="20" xfId="0" applyFont="1" applyFill="1" applyBorder="1" applyAlignment="1">
      <alignment vertical="top" wrapText="1"/>
    </xf>
    <xf numFmtId="0" fontId="6" fillId="12" borderId="20" xfId="0" applyFont="1" applyFill="1" applyBorder="1" applyAlignment="1">
      <alignment vertical="top" wrapText="1"/>
    </xf>
    <xf numFmtId="0" fontId="14" fillId="0" borderId="4" xfId="0" applyFont="1" applyBorder="1" applyAlignment="1">
      <alignment vertical="center"/>
    </xf>
    <xf numFmtId="0" fontId="19" fillId="12" borderId="4" xfId="0" applyFont="1" applyFill="1" applyBorder="1" applyAlignment="1">
      <alignment vertical="center" wrapText="1"/>
    </xf>
    <xf numFmtId="0" fontId="14" fillId="0" borderId="4" xfId="0" applyFont="1" applyBorder="1" applyAlignment="1">
      <alignment vertical="top" wrapText="1"/>
    </xf>
    <xf numFmtId="0" fontId="16" fillId="0" borderId="4" xfId="0" applyFont="1" applyBorder="1" applyAlignment="1">
      <alignment vertical="center"/>
    </xf>
    <xf numFmtId="0" fontId="31" fillId="12" borderId="4" xfId="0" applyFont="1" applyFill="1" applyBorder="1" applyAlignment="1">
      <alignment vertical="center" wrapText="1"/>
    </xf>
    <xf numFmtId="0" fontId="16" fillId="0" borderId="4" xfId="0" applyFont="1" applyBorder="1" applyAlignment="1">
      <alignment vertical="top" wrapText="1"/>
    </xf>
    <xf numFmtId="0" fontId="16" fillId="12" borderId="4" xfId="0" applyFont="1" applyFill="1" applyBorder="1" applyAlignment="1">
      <alignment vertical="top" wrapText="1"/>
    </xf>
    <xf numFmtId="0" fontId="15" fillId="12" borderId="13" xfId="0" applyFont="1" applyFill="1" applyBorder="1" applyAlignment="1">
      <alignment vertical="top" wrapText="1"/>
    </xf>
    <xf numFmtId="0" fontId="16" fillId="0" borderId="8" xfId="0" applyFont="1" applyBorder="1" applyAlignment="1">
      <alignment vertical="center"/>
    </xf>
    <xf numFmtId="0" fontId="16" fillId="0" borderId="5" xfId="0" applyFont="1" applyBorder="1" applyAlignment="1">
      <alignment vertical="center"/>
    </xf>
    <xf numFmtId="0" fontId="0" fillId="0" borderId="5" xfId="0" applyBorder="1" applyAlignment="1">
      <alignment horizontal="center" vertical="center"/>
    </xf>
    <xf numFmtId="0" fontId="19" fillId="0" borderId="8" xfId="0" applyFont="1" applyBorder="1" applyAlignment="1">
      <alignment vertical="center"/>
    </xf>
    <xf numFmtId="0" fontId="14" fillId="0" borderId="11" xfId="0" applyFont="1" applyBorder="1" applyAlignment="1">
      <alignment vertical="center"/>
    </xf>
    <xf numFmtId="0" fontId="14" fillId="0" borderId="9" xfId="0" applyFont="1" applyBorder="1" applyAlignment="1">
      <alignment vertical="top"/>
    </xf>
    <xf numFmtId="0" fontId="14" fillId="0" borderId="8" xfId="0" applyFont="1" applyBorder="1" applyAlignment="1">
      <alignment vertical="top"/>
    </xf>
    <xf numFmtId="0" fontId="19" fillId="0" borderId="20" xfId="0" applyFont="1" applyBorder="1" applyAlignment="1">
      <alignment vertical="center"/>
    </xf>
    <xf numFmtId="0" fontId="14" fillId="0" borderId="0" xfId="0" applyFont="1" applyAlignment="1">
      <alignment vertical="center"/>
    </xf>
    <xf numFmtId="0" fontId="14" fillId="0" borderId="13" xfId="0" applyFont="1" applyBorder="1" applyAlignment="1">
      <alignment vertical="top"/>
    </xf>
    <xf numFmtId="0" fontId="16" fillId="0" borderId="13" xfId="0" applyFont="1" applyBorder="1" applyAlignment="1">
      <alignment vertical="top"/>
    </xf>
    <xf numFmtId="0" fontId="14" fillId="12" borderId="11" xfId="0" applyFont="1" applyFill="1" applyBorder="1" applyAlignment="1">
      <alignment vertical="center" wrapText="1"/>
    </xf>
    <xf numFmtId="0" fontId="9" fillId="0" borderId="19" xfId="0" applyFont="1" applyBorder="1" applyAlignment="1">
      <alignment wrapText="1"/>
    </xf>
    <xf numFmtId="0" fontId="14" fillId="12" borderId="12" xfId="0" applyFont="1" applyFill="1" applyBorder="1" applyAlignment="1">
      <alignment wrapText="1"/>
    </xf>
    <xf numFmtId="0" fontId="14" fillId="12" borderId="13" xfId="0" applyFont="1" applyFill="1" applyBorder="1"/>
    <xf numFmtId="0" fontId="6" fillId="12" borderId="13" xfId="0" applyFont="1" applyFill="1" applyBorder="1"/>
    <xf numFmtId="0" fontId="14" fillId="0" borderId="13" xfId="0" applyFont="1" applyBorder="1"/>
    <xf numFmtId="0" fontId="6" fillId="12" borderId="13" xfId="0" applyFont="1" applyFill="1" applyBorder="1" applyAlignment="1">
      <alignment wrapText="1"/>
    </xf>
    <xf numFmtId="0" fontId="19" fillId="0" borderId="9" xfId="0" applyFont="1" applyBorder="1" applyAlignment="1">
      <alignment wrapText="1"/>
    </xf>
    <xf numFmtId="0" fontId="14" fillId="0" borderId="11" xfId="0" applyFont="1" applyBorder="1"/>
    <xf numFmtId="0" fontId="19" fillId="0" borderId="18" xfId="0" applyFont="1" applyBorder="1" applyAlignment="1">
      <alignment wrapText="1"/>
    </xf>
    <xf numFmtId="0" fontId="14" fillId="0" borderId="6" xfId="0" applyFont="1" applyBorder="1"/>
    <xf numFmtId="0" fontId="19" fillId="0" borderId="9" xfId="0" applyFont="1" applyBorder="1"/>
    <xf numFmtId="0" fontId="16" fillId="0" borderId="13" xfId="0" applyFont="1" applyBorder="1"/>
    <xf numFmtId="0" fontId="15" fillId="12" borderId="13" xfId="0" applyFont="1" applyFill="1" applyBorder="1" applyAlignment="1">
      <alignment wrapText="1"/>
    </xf>
    <xf numFmtId="0" fontId="14" fillId="0" borderId="9" xfId="0" applyFont="1" applyBorder="1" applyAlignment="1">
      <alignment vertical="top" wrapText="1"/>
    </xf>
    <xf numFmtId="0" fontId="25" fillId="0" borderId="8" xfId="0" applyFont="1" applyBorder="1" applyAlignment="1">
      <alignment vertical="top"/>
    </xf>
    <xf numFmtId="0" fontId="25" fillId="0" borderId="9" xfId="0" applyFont="1" applyBorder="1" applyAlignment="1">
      <alignment vertical="top"/>
    </xf>
    <xf numFmtId="0" fontId="21" fillId="0" borderId="6" xfId="0" applyFont="1" applyBorder="1"/>
    <xf numFmtId="0" fontId="21" fillId="0" borderId="15" xfId="0" applyFont="1" applyBorder="1"/>
    <xf numFmtId="0" fontId="21" fillId="0" borderId="22" xfId="0" applyFont="1" applyBorder="1"/>
    <xf numFmtId="0" fontId="23" fillId="0" borderId="8" xfId="0" applyFont="1" applyBorder="1" applyAlignment="1">
      <alignment vertical="top"/>
    </xf>
    <xf numFmtId="0" fontId="23" fillId="14" borderId="11" xfId="0" applyFont="1" applyFill="1" applyBorder="1" applyAlignment="1">
      <alignment wrapText="1"/>
    </xf>
    <xf numFmtId="0" fontId="16" fillId="14" borderId="8" xfId="0" applyFont="1" applyFill="1" applyBorder="1" applyAlignment="1">
      <alignment vertical="top" wrapText="1"/>
    </xf>
    <xf numFmtId="0" fontId="16" fillId="0" borderId="9" xfId="0" applyFont="1" applyBorder="1" applyAlignment="1">
      <alignment vertical="top" wrapText="1"/>
    </xf>
    <xf numFmtId="0" fontId="15" fillId="0" borderId="14" xfId="0" applyFont="1" applyBorder="1" applyAlignment="1">
      <alignment vertical="center" wrapText="1"/>
    </xf>
    <xf numFmtId="0" fontId="16" fillId="0" borderId="15" xfId="0" applyFont="1" applyBorder="1" applyAlignment="1">
      <alignment vertical="top" wrapText="1"/>
    </xf>
    <xf numFmtId="0" fontId="23" fillId="0" borderId="18" xfId="0" applyFont="1" applyBorder="1" applyAlignment="1">
      <alignment vertical="top"/>
    </xf>
    <xf numFmtId="0" fontId="16" fillId="0" borderId="18" xfId="0" applyFont="1" applyBorder="1" applyAlignment="1">
      <alignment vertical="top"/>
    </xf>
    <xf numFmtId="0" fontId="0" fillId="0" borderId="5" xfId="0" applyBorder="1" applyAlignment="1">
      <alignment vertical="center"/>
    </xf>
    <xf numFmtId="0" fontId="21" fillId="0" borderId="10" xfId="0" applyFont="1" applyBorder="1"/>
    <xf numFmtId="0" fontId="32" fillId="0" borderId="8" xfId="0" applyFont="1" applyBorder="1" applyAlignment="1">
      <alignment vertical="top"/>
    </xf>
    <xf numFmtId="0" fontId="23" fillId="14" borderId="6" xfId="0" applyFont="1" applyFill="1" applyBorder="1" applyAlignment="1">
      <alignment wrapText="1"/>
    </xf>
    <xf numFmtId="0" fontId="23" fillId="14" borderId="8" xfId="0" applyFont="1" applyFill="1" applyBorder="1" applyAlignment="1">
      <alignment vertical="top" wrapText="1"/>
    </xf>
    <xf numFmtId="0" fontId="23" fillId="14" borderId="24" xfId="0" applyFont="1" applyFill="1" applyBorder="1" applyAlignment="1">
      <alignment wrapText="1"/>
    </xf>
    <xf numFmtId="0" fontId="20" fillId="14" borderId="8" xfId="0" applyFont="1" applyFill="1" applyBorder="1" applyAlignment="1">
      <alignment wrapText="1"/>
    </xf>
    <xf numFmtId="0" fontId="21" fillId="0" borderId="19" xfId="0" applyFont="1" applyBorder="1"/>
    <xf numFmtId="0" fontId="31" fillId="0" borderId="10" xfId="0" applyFont="1" applyBorder="1" applyAlignment="1">
      <alignment vertical="center"/>
    </xf>
    <xf numFmtId="0" fontId="21" fillId="0" borderId="1" xfId="0" applyFont="1" applyBorder="1"/>
    <xf numFmtId="0" fontId="0" fillId="0" borderId="1" xfId="0" applyBorder="1"/>
    <xf numFmtId="0" fontId="0" fillId="0" borderId="2" xfId="0" applyBorder="1"/>
    <xf numFmtId="0" fontId="1" fillId="0" borderId="8" xfId="0" applyFont="1" applyBorder="1" applyAlignment="1">
      <alignment vertical="top"/>
    </xf>
    <xf numFmtId="0" fontId="16" fillId="0" borderId="13" xfId="0" applyFont="1" applyBorder="1" applyAlignment="1">
      <alignment vertical="top" wrapText="1"/>
    </xf>
    <xf numFmtId="0" fontId="16" fillId="0" borderId="8" xfId="0" applyFont="1" applyBorder="1" applyAlignment="1">
      <alignment vertical="top" wrapText="1"/>
    </xf>
    <xf numFmtId="0" fontId="16" fillId="0" borderId="9" xfId="0" applyFont="1" applyBorder="1" applyAlignment="1">
      <alignment vertical="top"/>
    </xf>
    <xf numFmtId="0" fontId="0" fillId="0" borderId="9" xfId="0" applyBorder="1" applyAlignment="1">
      <alignment vertical="top"/>
    </xf>
    <xf numFmtId="0" fontId="0" fillId="0" borderId="11" xfId="0" applyBorder="1" applyAlignment="1">
      <alignment vertical="top"/>
    </xf>
    <xf numFmtId="0" fontId="16" fillId="14" borderId="11" xfId="0" applyFont="1" applyFill="1" applyBorder="1" applyAlignment="1">
      <alignment vertical="top" wrapText="1"/>
    </xf>
    <xf numFmtId="0" fontId="1" fillId="11" borderId="9" xfId="0" applyFont="1" applyFill="1" applyBorder="1" applyAlignment="1">
      <alignment horizontal="center" vertical="top"/>
    </xf>
    <xf numFmtId="0" fontId="23" fillId="0" borderId="9" xfId="0" applyFont="1" applyBorder="1" applyAlignment="1">
      <alignment vertical="top"/>
    </xf>
    <xf numFmtId="0" fontId="1" fillId="11" borderId="8" xfId="0" applyFont="1" applyFill="1" applyBorder="1" applyAlignment="1">
      <alignment horizontal="center" vertical="top"/>
    </xf>
    <xf numFmtId="0" fontId="1" fillId="13" borderId="8" xfId="0" applyFont="1" applyFill="1" applyBorder="1" applyAlignment="1">
      <alignment horizontal="center" vertical="top"/>
    </xf>
    <xf numFmtId="0" fontId="0" fillId="0" borderId="9" xfId="0" applyBorder="1" applyAlignment="1">
      <alignment vertical="top" wrapText="1"/>
    </xf>
    <xf numFmtId="0" fontId="1" fillId="11" borderId="18" xfId="0" applyFont="1" applyFill="1" applyBorder="1" applyAlignment="1">
      <alignment horizontal="center" vertical="top"/>
    </xf>
    <xf numFmtId="0" fontId="0" fillId="0" borderId="5" xfId="0" applyBorder="1" applyAlignment="1">
      <alignment vertical="top"/>
    </xf>
    <xf numFmtId="0" fontId="1" fillId="11" borderId="5" xfId="0" applyFont="1" applyFill="1" applyBorder="1" applyAlignment="1">
      <alignment horizontal="center" vertical="top"/>
    </xf>
    <xf numFmtId="0" fontId="35" fillId="0" borderId="0" xfId="2"/>
    <xf numFmtId="0" fontId="35" fillId="0" borderId="25" xfId="2" applyBorder="1"/>
    <xf numFmtId="0" fontId="35" fillId="0" borderId="26" xfId="2" applyBorder="1"/>
    <xf numFmtId="0" fontId="35" fillId="0" borderId="27" xfId="2" applyBorder="1"/>
    <xf numFmtId="0" fontId="35" fillId="0" borderId="28" xfId="2" applyBorder="1"/>
    <xf numFmtId="0" fontId="35" fillId="0" borderId="29" xfId="2" applyBorder="1"/>
    <xf numFmtId="0" fontId="37" fillId="0" borderId="0" xfId="2" applyFont="1" applyAlignment="1">
      <alignment wrapText="1"/>
    </xf>
    <xf numFmtId="0" fontId="38" fillId="0" borderId="0" xfId="2" applyFont="1" applyAlignment="1">
      <alignment vertical="top" wrapText="1"/>
    </xf>
    <xf numFmtId="0" fontId="37" fillId="0" borderId="0" xfId="2" applyFont="1" applyAlignment="1">
      <alignment horizontal="left" vertical="center" wrapText="1"/>
    </xf>
    <xf numFmtId="0" fontId="39" fillId="16" borderId="1" xfId="2" applyFont="1" applyFill="1" applyBorder="1" applyAlignment="1">
      <alignment vertical="top" wrapText="1"/>
    </xf>
    <xf numFmtId="0" fontId="35" fillId="0" borderId="28" xfId="2" applyBorder="1" applyAlignment="1">
      <alignment wrapText="1"/>
    </xf>
    <xf numFmtId="164" fontId="40" fillId="0" borderId="1" xfId="2" applyNumberFormat="1" applyFont="1" applyBorder="1" applyAlignment="1">
      <alignment horizontal="left" vertical="center" wrapText="1"/>
    </xf>
    <xf numFmtId="0" fontId="40" fillId="0" borderId="1" xfId="2" applyFont="1" applyBorder="1" applyAlignment="1">
      <alignment vertical="center" wrapText="1"/>
    </xf>
    <xf numFmtId="49" fontId="40" fillId="0" borderId="1" xfId="2" applyNumberFormat="1" applyFont="1" applyBorder="1" applyAlignment="1">
      <alignment horizontal="center" vertical="center" wrapText="1"/>
    </xf>
    <xf numFmtId="0" fontId="35" fillId="0" borderId="29" xfId="2" applyBorder="1" applyAlignment="1">
      <alignment wrapText="1"/>
    </xf>
    <xf numFmtId="164" fontId="40" fillId="0" borderId="1" xfId="2" applyNumberFormat="1" applyFont="1" applyBorder="1" applyAlignment="1">
      <alignment vertical="center" wrapText="1"/>
    </xf>
    <xf numFmtId="14" fontId="40" fillId="0" borderId="0" xfId="2" applyNumberFormat="1" applyFont="1" applyAlignment="1">
      <alignment vertical="center" wrapText="1"/>
    </xf>
    <xf numFmtId="0" fontId="40" fillId="0" borderId="0" xfId="2" applyFont="1" applyAlignment="1">
      <alignment vertical="center" wrapText="1"/>
    </xf>
    <xf numFmtId="49" fontId="40" fillId="0" borderId="0" xfId="2" applyNumberFormat="1" applyFont="1" applyAlignment="1">
      <alignment horizontal="center" vertical="center" wrapText="1"/>
    </xf>
    <xf numFmtId="0" fontId="40" fillId="0" borderId="0" xfId="2" applyFont="1" applyAlignment="1">
      <alignment horizontal="center" vertical="center" wrapText="1"/>
    </xf>
    <xf numFmtId="0" fontId="42" fillId="0" borderId="0" xfId="2" applyFont="1"/>
    <xf numFmtId="0" fontId="41" fillId="0" borderId="0" xfId="2" applyFont="1"/>
    <xf numFmtId="0" fontId="42" fillId="0" borderId="0" xfId="2" applyFont="1" applyAlignment="1">
      <alignment horizontal="left" wrapText="1"/>
    </xf>
    <xf numFmtId="0" fontId="42" fillId="0" borderId="0" xfId="2" applyFont="1" applyAlignment="1">
      <alignment wrapText="1"/>
    </xf>
    <xf numFmtId="0" fontId="35" fillId="0" borderId="0" xfId="2" applyAlignment="1">
      <alignment wrapText="1"/>
    </xf>
    <xf numFmtId="0" fontId="44" fillId="0" borderId="0" xfId="2" applyFont="1"/>
    <xf numFmtId="0" fontId="35" fillId="0" borderId="30" xfId="2" applyBorder="1"/>
    <xf numFmtId="0" fontId="35" fillId="0" borderId="31" xfId="2" applyBorder="1"/>
    <xf numFmtId="0" fontId="35" fillId="0" borderId="32" xfId="2" applyBorder="1"/>
    <xf numFmtId="0" fontId="45" fillId="0" borderId="0" xfId="2" applyFont="1"/>
    <xf numFmtId="0" fontId="46" fillId="0" borderId="0" xfId="2" applyFont="1"/>
    <xf numFmtId="0" fontId="46" fillId="0" borderId="0" xfId="2" applyFont="1" applyAlignment="1">
      <alignment wrapText="1"/>
    </xf>
    <xf numFmtId="0" fontId="5" fillId="0" borderId="0" xfId="1"/>
    <xf numFmtId="0" fontId="47" fillId="0" borderId="0" xfId="2" applyFont="1"/>
    <xf numFmtId="0" fontId="47" fillId="0" borderId="0" xfId="2" applyFont="1" applyAlignment="1">
      <alignment wrapText="1"/>
    </xf>
    <xf numFmtId="0" fontId="0" fillId="0" borderId="0" xfId="0" applyAlignment="1">
      <alignment wrapText="1"/>
    </xf>
    <xf numFmtId="0" fontId="0" fillId="0" borderId="0" xfId="0" applyAlignment="1">
      <alignment horizontal="left" vertical="center" wrapText="1"/>
    </xf>
    <xf numFmtId="0" fontId="13" fillId="8" borderId="5" xfId="0" applyFont="1" applyFill="1" applyBorder="1" applyAlignment="1">
      <alignment horizontal="center" vertical="center"/>
    </xf>
    <xf numFmtId="0" fontId="1" fillId="7" borderId="1" xfId="0" applyFont="1" applyFill="1" applyBorder="1" applyAlignment="1">
      <alignment horizontal="center" vertical="center" wrapText="1"/>
    </xf>
    <xf numFmtId="0" fontId="3" fillId="0" borderId="33" xfId="0" applyFont="1" applyBorder="1"/>
    <xf numFmtId="0" fontId="1" fillId="17" borderId="1" xfId="0" applyFont="1" applyFill="1" applyBorder="1" applyAlignment="1">
      <alignment vertical="center"/>
    </xf>
    <xf numFmtId="0" fontId="6"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42" fillId="0" borderId="0" xfId="2" applyFont="1" applyAlignment="1">
      <alignment horizontal="left" wrapText="1"/>
    </xf>
    <xf numFmtId="0" fontId="46" fillId="0" borderId="0" xfId="2" applyFont="1" applyAlignment="1">
      <alignment horizontal="left"/>
    </xf>
    <xf numFmtId="0" fontId="39" fillId="16" borderId="2" xfId="2" applyFont="1" applyFill="1" applyBorder="1" applyAlignment="1">
      <alignment horizontal="center" vertical="top" wrapText="1"/>
    </xf>
    <xf numFmtId="0" fontId="39" fillId="16" borderId="4" xfId="2" applyFont="1" applyFill="1" applyBorder="1" applyAlignment="1">
      <alignment horizontal="center" vertical="top" wrapText="1"/>
    </xf>
    <xf numFmtId="0" fontId="40" fillId="0" borderId="2" xfId="2" applyFont="1" applyBorder="1" applyAlignment="1">
      <alignment horizontal="center" vertical="center" wrapText="1"/>
    </xf>
    <xf numFmtId="0" fontId="40" fillId="0" borderId="4" xfId="2" applyFont="1" applyBorder="1" applyAlignment="1">
      <alignment horizontal="center" vertical="center" wrapText="1"/>
    </xf>
    <xf numFmtId="0" fontId="43" fillId="0" borderId="0" xfId="2" applyFont="1" applyAlignment="1">
      <alignment horizontal="left" wrapText="1"/>
    </xf>
    <xf numFmtId="0" fontId="36" fillId="0" borderId="0" xfId="2" applyFont="1" applyAlignment="1">
      <alignment horizontal="center"/>
    </xf>
    <xf numFmtId="0" fontId="41" fillId="0" borderId="0" xfId="2" applyFont="1" applyAlignment="1">
      <alignment horizontal="left"/>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11" fillId="7" borderId="1" xfId="0" applyFont="1" applyFill="1" applyBorder="1" applyAlignment="1">
      <alignment horizontal="center"/>
    </xf>
    <xf numFmtId="0" fontId="10"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1" fillId="7" borderId="1" xfId="0" applyFont="1" applyFill="1" applyBorder="1" applyAlignment="1">
      <alignment horizontal="center" vertical="center"/>
    </xf>
    <xf numFmtId="0" fontId="8" fillId="3" borderId="1" xfId="0" applyFont="1" applyFill="1" applyBorder="1" applyAlignment="1">
      <alignment horizontal="center" vertical="center" wrapText="1"/>
    </xf>
  </cellXfs>
  <cellStyles count="3">
    <cellStyle name="Hyperlink" xfId="1" builtinId="8"/>
    <cellStyle name="Normal" xfId="0" builtinId="0"/>
    <cellStyle name="Normal 2" xfId="2" xr:uid="{173B5B66-4922-44ED-88D6-AA62E1880C42}"/>
  </cellStyles>
  <dxfs count="3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2" tint="-0.499984740745262"/>
      </font>
      <fill>
        <patternFill>
          <bgColor theme="0" tint="-0.24994659260841701"/>
        </patternFill>
      </fill>
    </dxf>
    <dxf>
      <font>
        <color rgb="FF9C0006"/>
      </font>
      <fill>
        <patternFill>
          <bgColor rgb="FFFFC7CE"/>
        </patternFill>
      </fill>
    </dxf>
    <dxf>
      <font>
        <color theme="1" tint="0.34998626667073579"/>
      </font>
      <fill>
        <patternFill>
          <bgColor theme="0" tint="-0.34998626667073579"/>
        </patternFill>
      </fill>
    </dxf>
    <dxf>
      <font>
        <b/>
        <i val="0"/>
      </font>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tint="0.34998626667073579"/>
      </font>
      <fill>
        <patternFill>
          <bgColor theme="0" tint="-0.34998626667073579"/>
        </patternFill>
      </fill>
    </dxf>
    <dxf>
      <font>
        <color rgb="FF9C0006"/>
      </font>
      <fill>
        <patternFill>
          <bgColor rgb="FFFFC7CE"/>
        </patternFill>
      </fill>
    </dxf>
    <dxf>
      <font>
        <b/>
        <i val="0"/>
      </font>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1" tint="0.34998626667073579"/>
      </font>
      <fill>
        <patternFill>
          <bgColor theme="0" tint="-0.34998626667073579"/>
        </patternFill>
      </fill>
    </dxf>
    <dxf>
      <font>
        <color rgb="FF006100"/>
      </font>
      <fill>
        <patternFill>
          <bgColor rgb="FFC6EFCE"/>
        </patternFill>
      </fill>
    </dxf>
    <dxf>
      <font>
        <color rgb="FF9C0006"/>
      </font>
      <fill>
        <patternFill>
          <bgColor rgb="FFFFC7CE"/>
        </patternFill>
      </fill>
    </dxf>
    <dxf>
      <font>
        <b/>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fgColor indexed="64"/>
          <bgColor rgb="FFFFC7CE"/>
        </patternFill>
      </fill>
    </dxf>
    <dxf>
      <font>
        <color rgb="FF006100"/>
      </font>
      <fill>
        <patternFill>
          <fgColor indexed="64"/>
          <bgColor rgb="FFC6EFCE"/>
        </patternFill>
      </fill>
    </dxf>
    <dxf>
      <font>
        <color theme="1" tint="0.34998626667073579"/>
      </font>
      <fill>
        <patternFill>
          <bgColor theme="0" tint="-0.24994659260841701"/>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1</xdr:row>
      <xdr:rowOff>104775</xdr:rowOff>
    </xdr:from>
    <xdr:to>
      <xdr:col>3</xdr:col>
      <xdr:colOff>154132</xdr:colOff>
      <xdr:row>7</xdr:row>
      <xdr:rowOff>19050</xdr:rowOff>
    </xdr:to>
    <xdr:pic>
      <xdr:nvPicPr>
        <xdr:cNvPr id="2" name="Picture 1" descr="Lloyds Banking Group">
          <a:extLst>
            <a:ext uri="{FF2B5EF4-FFF2-40B4-BE49-F238E27FC236}">
              <a16:creationId xmlns:a16="http://schemas.microsoft.com/office/drawing/2014/main" id="{D5F60E31-3702-490B-9BC4-0DF6364168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 y="276225"/>
          <a:ext cx="1322243" cy="552450"/>
        </a:xfrm>
        <a:prstGeom prst="rect">
          <a:avLst/>
        </a:prstGeom>
        <a:noFill/>
        <a:ln w="9525">
          <a:noFill/>
          <a:miter lim="800000"/>
          <a:headEnd/>
          <a:tailEnd/>
        </a:ln>
      </xdr:spPr>
    </xdr:pic>
    <xdr:clientData/>
  </xdr:twoCellAnchor>
  <xdr:twoCellAnchor editAs="oneCell">
    <xdr:from>
      <xdr:col>7</xdr:col>
      <xdr:colOff>2883478</xdr:colOff>
      <xdr:row>1</xdr:row>
      <xdr:rowOff>69272</xdr:rowOff>
    </xdr:from>
    <xdr:to>
      <xdr:col>8</xdr:col>
      <xdr:colOff>484910</xdr:colOff>
      <xdr:row>7</xdr:row>
      <xdr:rowOff>29945</xdr:rowOff>
    </xdr:to>
    <xdr:pic>
      <xdr:nvPicPr>
        <xdr:cNvPr id="3" name="Picture 2">
          <a:extLst>
            <a:ext uri="{FF2B5EF4-FFF2-40B4-BE49-F238E27FC236}">
              <a16:creationId xmlns:a16="http://schemas.microsoft.com/office/drawing/2014/main" id="{DD003834-CB21-4AED-93DB-8D2F8D71A8D8}"/>
            </a:ext>
          </a:extLst>
        </xdr:cNvPr>
        <xdr:cNvPicPr>
          <a:picLocks noChangeAspect="1"/>
        </xdr:cNvPicPr>
      </xdr:nvPicPr>
      <xdr:blipFill>
        <a:blip xmlns:r="http://schemas.openxmlformats.org/officeDocument/2006/relationships" r:embed="rId2"/>
        <a:stretch>
          <a:fillRect/>
        </a:stretch>
      </xdr:blipFill>
      <xdr:spPr>
        <a:xfrm>
          <a:off x="8350828" y="240722"/>
          <a:ext cx="487507" cy="5988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28575</xdr:colOff>
      <xdr:row>16</xdr:row>
      <xdr:rowOff>66675</xdr:rowOff>
    </xdr:from>
    <xdr:to>
      <xdr:col>13</xdr:col>
      <xdr:colOff>142875</xdr:colOff>
      <xdr:row>19</xdr:row>
      <xdr:rowOff>0</xdr:rowOff>
    </xdr:to>
    <xdr:sp macro="" textlink="">
      <xdr:nvSpPr>
        <xdr:cNvPr id="2" name="TextBox 1">
          <a:extLst>
            <a:ext uri="{FF2B5EF4-FFF2-40B4-BE49-F238E27FC236}">
              <a16:creationId xmlns:a16="http://schemas.microsoft.com/office/drawing/2014/main" id="{1149B65F-ABF1-6229-9C51-2ECFA66B5BAC}"/>
            </a:ext>
          </a:extLst>
        </xdr:cNvPr>
        <xdr:cNvSpPr txBox="1"/>
      </xdr:nvSpPr>
      <xdr:spPr>
        <a:xfrm>
          <a:off x="11801475" y="3829050"/>
          <a:ext cx="410527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Only the "ChangeType"</a:t>
          </a:r>
          <a:r>
            <a:rPr lang="en-GB" sz="1100" baseline="0"/>
            <a:t> value is required to be mapped beyond the Staging layer.</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257175</xdr:colOff>
      <xdr:row>0</xdr:row>
      <xdr:rowOff>161925</xdr:rowOff>
    </xdr:from>
    <xdr:to>
      <xdr:col>2</xdr:col>
      <xdr:colOff>438150</xdr:colOff>
      <xdr:row>2</xdr:row>
      <xdr:rowOff>238125</xdr:rowOff>
    </xdr:to>
    <xdr:sp macro="" textlink="">
      <xdr:nvSpPr>
        <xdr:cNvPr id="2" name="TextBox 1">
          <a:extLst>
            <a:ext uri="{FF2B5EF4-FFF2-40B4-BE49-F238E27FC236}">
              <a16:creationId xmlns:a16="http://schemas.microsoft.com/office/drawing/2014/main" id="{19252299-0477-90A0-D240-7F22FBB9B3A4}"/>
            </a:ext>
          </a:extLst>
        </xdr:cNvPr>
        <xdr:cNvSpPr txBox="1"/>
      </xdr:nvSpPr>
      <xdr:spPr>
        <a:xfrm>
          <a:off x="257175" y="161925"/>
          <a:ext cx="102298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on this sheet has been taken from the frozen data master worbook [Frozen_Data Master Workbook - LBG V1_PI2 20_JAN.xlsx]</a:t>
          </a:r>
          <a:endParaRPr lang="en-GB">
            <a:effectLst/>
          </a:endParaRP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449036</xdr:colOff>
      <xdr:row>2</xdr:row>
      <xdr:rowOff>46263</xdr:rowOff>
    </xdr:from>
    <xdr:to>
      <xdr:col>14</xdr:col>
      <xdr:colOff>410936</xdr:colOff>
      <xdr:row>24</xdr:row>
      <xdr:rowOff>161924</xdr:rowOff>
    </xdr:to>
    <xdr:sp macro="" textlink="">
      <xdr:nvSpPr>
        <xdr:cNvPr id="2" name="TextBox 1">
          <a:extLst>
            <a:ext uri="{FF2B5EF4-FFF2-40B4-BE49-F238E27FC236}">
              <a16:creationId xmlns:a16="http://schemas.microsoft.com/office/drawing/2014/main" id="{10DC76BE-3EDA-8BB5-C043-849C257E2508}"/>
            </a:ext>
          </a:extLst>
        </xdr:cNvPr>
        <xdr:cNvSpPr txBox="1"/>
      </xdr:nvSpPr>
      <xdr:spPr>
        <a:xfrm>
          <a:off x="12593411" y="427263"/>
          <a:ext cx="5448300" cy="4306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Data</a:t>
          </a:r>
          <a:r>
            <a:rPr lang="en-GB" sz="1100" baseline="0"/>
            <a:t> on this sheet has been taken from the frozen data master worbook [Frozen_Data Master Workbook - LBG V1_PI2 20_JAN.xlsx]</a:t>
          </a:r>
        </a:p>
        <a:p>
          <a:endParaRPr lang="en-GB" sz="1100" baseline="0"/>
        </a:p>
        <a:p>
          <a:r>
            <a:rPr lang="en-GB" sz="1100" baseline="0"/>
            <a:t>Not sure how current it is.   </a:t>
          </a:r>
        </a:p>
        <a:p>
          <a:endParaRPr lang="en-GB" sz="1100" baseline="0"/>
        </a:p>
        <a:p>
          <a:r>
            <a:rPr lang="en-GB" sz="1100" baseline="0"/>
            <a:t>Values presented here seem to be stored under the following fields...</a:t>
          </a:r>
        </a:p>
        <a:p>
          <a:endParaRPr lang="en-GB" sz="1100" baseline="0"/>
        </a:p>
        <a:p>
          <a:r>
            <a:rPr lang="en-GB" sz="1100" baseline="0">
              <a:solidFill>
                <a:schemeClr val="dk1"/>
              </a:solidFill>
              <a:effectLst/>
              <a:latin typeface="+mn-lt"/>
              <a:ea typeface="+mn-ea"/>
              <a:cs typeface="+mn-cs"/>
            </a:rPr>
            <a:t>LLC_BI__Collateral__c.CCS_Type__c </a:t>
          </a:r>
          <a:endParaRPr lang="en-GB" sz="1100" baseline="0"/>
        </a:p>
        <a:p>
          <a:r>
            <a:rPr lang="en-GB" sz="1100" baseline="0"/>
            <a:t>LLC_BI__Collateral__c.CCS_Subtype1__c</a:t>
          </a:r>
        </a:p>
        <a:p>
          <a:r>
            <a:rPr lang="en-GB" sz="1100" baseline="0"/>
            <a:t>LLC_BI__Collateral__c.CCS_SSubtype2__c</a:t>
          </a:r>
        </a:p>
        <a:p>
          <a:endParaRPr lang="en-GB" sz="1100" baseline="0"/>
        </a:p>
        <a:p>
          <a:r>
            <a:rPr lang="en-GB" sz="1100" baseline="0"/>
            <a:t>Obviously there are 2 sub-type fields defined but this isn't covered in the detail provided on this sheet.</a:t>
          </a:r>
        </a:p>
        <a:p>
          <a:endParaRPr lang="en-GB" sz="1100" baseline="0"/>
        </a:p>
        <a:p>
          <a:r>
            <a:rPr lang="en-GB" sz="1100" baseline="0"/>
            <a:t>The 3 fields mentioned above are defined as picklists and values equivalent to those detailed on this sheet can be found by filtering the data in this workbook's "Pick List Value" sheet using the 3 name values given above.  Probaby best to go with the data on that sheet over the detail provided here as it has been directly lifted from the object definition held in nCino.</a:t>
          </a:r>
        </a:p>
        <a:p>
          <a:endParaRPr lang="en-GB" sz="1100" baseline="0"/>
        </a:p>
        <a:p>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methodology.accenture.com/Durgesh/Method/Q1-FY14/Data%20Migration/Attachment/sample/sample%20cleansed/Archiving%20Requirements%20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IB\Center%201980\Reporting%20Repository\CMP\New%20AFS%20CLO%20Product\Facility%20Types%20FINAL%20200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methodology.accenture.com/hybrid_agile/amt.adm.exres/templates/Product%20Backlog%20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s.accenture.com/sites/U.S.BankSBBTOMnCino/Shared%20Documents/General/03%20Functional/Deliverables/6.2%20-%20Cost%20Estimate/US%20Bank%20Estimates_v1.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methodology.accenture.com/Users/r.meharwade/Documents/SharePoint%20Drafts/Backlogs/From%20Agile%20Methodology/Solution%20Backlog%20Template.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http://sharepoint3.bankofamerica.com/sites/WCTFulfillmentCapability/dataintegration/Shared%20Documents/FUL030%20(Aug%20Release)/Template%20Selection%20(Aug%20Release)/Business%20Rules%20Documentation%20Template%20%20working%20copy%20with%20highlights.xlsx?9CBB73BE" TargetMode="External"/><Relationship Id="rId1" Type="http://schemas.openxmlformats.org/officeDocument/2006/relationships/externalLinkPath" Target="file:///\\9CBB73BE\Business%20Rules%20Documentation%20Template%20%20working%20copy%20with%20highlight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teampbbi.com/DOCUME~1/rrice/LOCALS~1/Temp/Temporary%20Directory%201%20for%20New%20Methodology%20Config%20Workbook.zip/Methodology/Ashland%20Requirements_Prioritized%20em%20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SRC-Data%20Feeds\STAGING\Dun%20and%20Bradstreet%20Stage%201%20Data%20Attribute%20Details%20(DAD)%20v1.4.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lloydsbanking-my.sharepoint.com/personal/alan_pain_lloydsbanking_com/Documents/Voyager/Requirements/nCino%20Fields/Staging%20Database%20Source%20Spreadsheet%20Master%20(from%20RDW%20Sharepoint)%2017.03.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sheetName val="Cover Sheet"/>
      <sheetName val="Analysis Guideline"/>
      <sheetName val="GI_General Information"/>
      <sheetName val="CO_Contracts"/>
      <sheetName val="TI_Technical Information"/>
      <sheetName val="LR_Legal Requirements_Country A"/>
      <sheetName val="LR_Legal Requirements_Country B"/>
      <sheetName val="LR_Legal Requirements_other"/>
      <sheetName val="BR_Regulatory_Business_Requirem"/>
      <sheetName val="NR_Non Regulatory_Business_Req"/>
      <sheetName val="AP_Archive"/>
      <sheetName val="BA_Backup"/>
      <sheetName val="md_Language"/>
      <sheetName val="md_CommandBar"/>
      <sheetName val="WA_Wave"/>
      <sheetName val="Quality Check"/>
      <sheetName val="Revision History"/>
      <sheetName val="techni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Facility Type Definitions"/>
      <sheetName val="Dropdown List"/>
      <sheetName val="Data Lists"/>
      <sheetName val="Sheet1"/>
      <sheetName val="Sheet2"/>
      <sheetName val="Picklist Value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Instructions"/>
      <sheetName val="Tab Description"/>
      <sheetName val="Definitions"/>
      <sheetName val="Release Planning"/>
      <sheetName val="Product Backlog"/>
      <sheetName val="Product Backlog Details"/>
      <sheetName val="Burn Down Charts"/>
      <sheetName val="Burn Up Chart"/>
      <sheetName val="Non Functional Reqs"/>
      <sheetName val="Revision History"/>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Key Assumptions"/>
      <sheetName val="Scope"/>
      <sheetName val="Inventory"/>
      <sheetName val="Remaining Factors"/>
      <sheetName val="Complexity"/>
      <sheetName val="Estimate"/>
      <sheetName val="raw_data2"/>
      <sheetName val="Reporting"/>
      <sheetName val="Factor Summary"/>
      <sheetName val="raw_data"/>
      <sheetName val="table_data"/>
      <sheetName val="Profiler"/>
      <sheetName val="Comparison"/>
      <sheetName val="Role %"/>
      <sheetName val="Scope Formulas"/>
      <sheetName val="Interim Result"/>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Tab Description"/>
      <sheetName val="Definitions"/>
      <sheetName val="Solution-Release Status"/>
      <sheetName val="Status by Sprint"/>
      <sheetName val="Non Functional Reqs"/>
      <sheetName val="Mgmt Support"/>
      <sheetName val="Backlog"/>
      <sheetName val="08-S1"/>
      <sheetName val="Sprint Template"/>
      <sheetName val="Release Planning"/>
      <sheetName val="Capacit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Log"/>
      <sheetName val="Questions"/>
      <sheetName val="Document Logic"/>
      <sheetName val="Reference"/>
      <sheetName val="Sheet1"/>
    </sheetNames>
    <sheetDataSet>
      <sheetData sheetId="0" refreshError="1"/>
      <sheetData sheetId="1"/>
      <sheetData sheetId="2" refreshError="1"/>
      <sheetData sheetId="3"/>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irements Summary"/>
      <sheetName val="Express Care Requirements"/>
      <sheetName val="Requirement Issues"/>
      <sheetName val="Requirement Type Description"/>
      <sheetName val="Business Priority Description"/>
      <sheetName val="Issues Status"/>
      <sheetName val="Lockdown Picklist"/>
      <sheetName val="Scope Description"/>
      <sheetName val="FRD - Metadata"/>
    </sheetNames>
    <sheetDataSet>
      <sheetData sheetId="0" refreshError="1"/>
      <sheetData sheetId="1" refreshError="1"/>
      <sheetData sheetId="2" refreshError="1"/>
      <sheetData sheetId="3"/>
      <sheetData sheetId="4"/>
      <sheetData sheetId="5" refreshError="1"/>
      <sheetData sheetId="6"/>
      <sheetData sheetId="7"/>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Control"/>
      <sheetName val="Inputs"/>
      <sheetName val="Table List"/>
      <sheetName val="Attributes"/>
      <sheetName val="FILTERS"/>
      <sheetName val="Mapping_Sheet"/>
      <sheetName val="DataType Map"/>
      <sheetName val="Errors"/>
      <sheetName val="Metadata"/>
      <sheetName val="BIRT_LOV_COUNTRY_COD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BS"/>
      <sheetName val="TI+"/>
      <sheetName val="COMMON"/>
      <sheetName val="CAP"/>
      <sheetName val="ACS"/>
      <sheetName val="TSYS"/>
      <sheetName val="ALFA"/>
      <sheetName val="MLC"/>
      <sheetName val="AMC MAS"/>
      <sheetName val="CBS"/>
      <sheetName val="CAP Bridge File"/>
      <sheetName val="MABE4-COMMON"/>
      <sheetName val="ACS Crestow Bridge File"/>
      <sheetName val="FDPP-RCBS Bridge File"/>
      <sheetName val="RED"/>
      <sheetName val="OCMI"/>
      <sheetName val="Change Control "/>
      <sheetName val="Feed Repository "/>
      <sheetName val="Source System Idenifiers"/>
      <sheetName val="CMD"/>
      <sheetName val="CMS"/>
      <sheetName val="CMSL"/>
      <sheetName val="CODOS"/>
      <sheetName val="COG"/>
      <sheetName val="Credit Sanctioning"/>
      <sheetName val="Enquiry"/>
      <sheetName val="Equitrack"/>
      <sheetName val="Financial Spreading FST"/>
      <sheetName val="GL Account M-Sets"/>
      <sheetName val="GRM"/>
      <sheetName val="Nexus-IRDC"/>
      <sheetName val="PortalAdmin"/>
      <sheetName val="RAY"/>
      <sheetName val="Ray LOV for NDAF"/>
      <sheetName val="SAP GLExtract"/>
      <sheetName val="SAP HIERARCHY"/>
      <sheetName val="SAP TOM ORACLE MAP"/>
      <sheetName val="Segment"/>
      <sheetName val="VAM"/>
      <sheetName val="Complex Customer Mig Map"/>
      <sheetName val="SDMS"/>
      <sheetName val="Datamarkets FX rate"/>
      <sheetName val="ACBS 5.3"/>
      <sheetName val="CRISP"/>
      <sheetName val="Eclair"/>
      <sheetName val="Goldmine"/>
      <sheetName val="Moodys-RiskFrontier"/>
      <sheetName val="Nexus old not used "/>
      <sheetName val="NRMS"/>
      <sheetName val="RHEA"/>
      <sheetName val="SMS"/>
      <sheetName val="URBIS"/>
      <sheetName val="CMS Indexation"/>
      <sheetName val="CMA"/>
      <sheetName val="EM"/>
      <sheetName val="AMCCMS"/>
      <sheetName val="Append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B9BCD-D2D4-4C0E-AAF7-F0B66AC1BDEE}">
  <sheetPr>
    <tabColor theme="0" tint="-0.34998626667073579"/>
  </sheetPr>
  <dimension ref="B1:I54"/>
  <sheetViews>
    <sheetView showGridLines="0" topLeftCell="C1" zoomScale="110" zoomScaleNormal="110" workbookViewId="0">
      <selection activeCell="E32" sqref="E32:H32"/>
    </sheetView>
  </sheetViews>
  <sheetFormatPr defaultColWidth="8.54296875" defaultRowHeight="12.5"/>
  <cols>
    <col min="1" max="2" width="8.54296875" style="287"/>
    <col min="3" max="3" width="10.1796875" style="287" bestFit="1" customWidth="1"/>
    <col min="4" max="4" width="11.453125" style="287" customWidth="1"/>
    <col min="5" max="6" width="8.54296875" style="287"/>
    <col min="7" max="7" width="28.54296875" style="287" customWidth="1"/>
    <col min="8" max="8" width="41.453125" style="287" customWidth="1"/>
    <col min="9" max="16384" width="8.54296875" style="287"/>
  </cols>
  <sheetData>
    <row r="1" spans="2:9" ht="13" thickBot="1"/>
    <row r="2" spans="2:9" ht="13.5" customHeight="1">
      <c r="B2" s="288"/>
      <c r="C2" s="289"/>
      <c r="D2" s="289"/>
      <c r="E2" s="289"/>
      <c r="F2" s="289"/>
      <c r="G2" s="289"/>
      <c r="H2" s="289"/>
      <c r="I2" s="290"/>
    </row>
    <row r="3" spans="2:9" ht="5.25" customHeight="1">
      <c r="B3" s="291"/>
      <c r="I3" s="292"/>
    </row>
    <row r="4" spans="2:9" ht="5.25" customHeight="1">
      <c r="B4" s="291"/>
      <c r="I4" s="292"/>
    </row>
    <row r="5" spans="2:9" ht="5.25" customHeight="1">
      <c r="B5" s="291"/>
      <c r="I5" s="292"/>
    </row>
    <row r="6" spans="2:9" ht="5.25" customHeight="1">
      <c r="B6" s="291"/>
      <c r="I6" s="292"/>
    </row>
    <row r="7" spans="2:9" ht="15.5">
      <c r="B7" s="291"/>
      <c r="C7" s="338" t="s">
        <v>0</v>
      </c>
      <c r="D7" s="338"/>
      <c r="E7" s="338"/>
      <c r="F7" s="338"/>
      <c r="G7" s="338"/>
      <c r="H7" s="338"/>
      <c r="I7" s="292"/>
    </row>
    <row r="8" spans="2:9" ht="15.5">
      <c r="B8" s="291"/>
      <c r="C8" s="293"/>
      <c r="D8" s="294"/>
      <c r="E8" s="295"/>
      <c r="F8" s="295"/>
      <c r="G8" s="295"/>
      <c r="H8" s="295"/>
      <c r="I8" s="292"/>
    </row>
    <row r="9" spans="2:9">
      <c r="B9" s="291"/>
      <c r="C9" s="296" t="s">
        <v>1</v>
      </c>
      <c r="D9" s="296" t="s">
        <v>2</v>
      </c>
      <c r="E9" s="296" t="s">
        <v>3</v>
      </c>
      <c r="F9" s="296" t="s">
        <v>4</v>
      </c>
      <c r="G9" s="333" t="s">
        <v>5</v>
      </c>
      <c r="H9" s="334"/>
      <c r="I9" s="292"/>
    </row>
    <row r="10" spans="2:9" ht="20">
      <c r="B10" s="297"/>
      <c r="C10" s="298">
        <v>44936</v>
      </c>
      <c r="D10" s="299" t="s">
        <v>6</v>
      </c>
      <c r="E10" s="299" t="s">
        <v>7</v>
      </c>
      <c r="F10" s="300" t="s">
        <v>8</v>
      </c>
      <c r="G10" s="335" t="s">
        <v>9</v>
      </c>
      <c r="H10" s="336"/>
      <c r="I10" s="301"/>
    </row>
    <row r="11" spans="2:9" ht="20">
      <c r="B11" s="297"/>
      <c r="C11" s="298">
        <v>44964</v>
      </c>
      <c r="D11" s="299" t="s">
        <v>6</v>
      </c>
      <c r="E11" s="299" t="s">
        <v>7</v>
      </c>
      <c r="F11" s="300" t="s">
        <v>10</v>
      </c>
      <c r="G11" s="335" t="s">
        <v>11</v>
      </c>
      <c r="H11" s="336"/>
      <c r="I11" s="301"/>
    </row>
    <row r="12" spans="2:9" ht="20">
      <c r="B12" s="297"/>
      <c r="C12" s="298">
        <v>44971</v>
      </c>
      <c r="D12" s="299" t="s">
        <v>6</v>
      </c>
      <c r="E12" s="299" t="s">
        <v>7</v>
      </c>
      <c r="F12" s="300" t="s">
        <v>12</v>
      </c>
      <c r="G12" s="335" t="s">
        <v>13</v>
      </c>
      <c r="H12" s="336"/>
      <c r="I12" s="301"/>
    </row>
    <row r="13" spans="2:9">
      <c r="B13" s="297"/>
      <c r="C13" s="302"/>
      <c r="D13" s="299"/>
      <c r="E13" s="299"/>
      <c r="F13" s="300"/>
      <c r="G13" s="335"/>
      <c r="H13" s="336"/>
      <c r="I13" s="301"/>
    </row>
    <row r="14" spans="2:9">
      <c r="B14" s="297"/>
      <c r="C14" s="302"/>
      <c r="D14" s="299"/>
      <c r="E14" s="299"/>
      <c r="F14" s="300"/>
      <c r="G14" s="335"/>
      <c r="H14" s="336"/>
      <c r="I14" s="301"/>
    </row>
    <row r="15" spans="2:9">
      <c r="B15" s="297"/>
      <c r="C15" s="302"/>
      <c r="D15" s="299"/>
      <c r="E15" s="299"/>
      <c r="F15" s="300"/>
      <c r="G15" s="335"/>
      <c r="H15" s="336"/>
      <c r="I15" s="301"/>
    </row>
    <row r="16" spans="2:9">
      <c r="B16" s="297"/>
      <c r="C16" s="302"/>
      <c r="D16" s="299"/>
      <c r="E16" s="299"/>
      <c r="F16" s="300"/>
      <c r="G16" s="335"/>
      <c r="H16" s="336"/>
      <c r="I16" s="301"/>
    </row>
    <row r="17" spans="2:9">
      <c r="B17" s="297"/>
      <c r="C17" s="302"/>
      <c r="D17" s="299"/>
      <c r="E17" s="299"/>
      <c r="F17" s="300"/>
      <c r="G17" s="335"/>
      <c r="H17" s="336"/>
      <c r="I17" s="301"/>
    </row>
    <row r="18" spans="2:9">
      <c r="B18" s="297"/>
      <c r="C18" s="302"/>
      <c r="D18" s="299"/>
      <c r="E18" s="299"/>
      <c r="F18" s="300"/>
      <c r="G18" s="335"/>
      <c r="H18" s="336"/>
      <c r="I18" s="301"/>
    </row>
    <row r="19" spans="2:9">
      <c r="B19" s="297"/>
      <c r="C19" s="302"/>
      <c r="D19" s="299"/>
      <c r="E19" s="299"/>
      <c r="F19" s="300"/>
      <c r="G19" s="335"/>
      <c r="H19" s="336"/>
      <c r="I19" s="301"/>
    </row>
    <row r="20" spans="2:9">
      <c r="B20" s="297"/>
      <c r="C20" s="302"/>
      <c r="D20" s="299"/>
      <c r="E20" s="299"/>
      <c r="F20" s="300"/>
      <c r="G20" s="335"/>
      <c r="H20" s="336"/>
      <c r="I20" s="301"/>
    </row>
    <row r="21" spans="2:9">
      <c r="B21" s="297"/>
      <c r="C21" s="302"/>
      <c r="D21" s="299"/>
      <c r="E21" s="299"/>
      <c r="F21" s="300"/>
      <c r="G21" s="335"/>
      <c r="H21" s="336"/>
      <c r="I21" s="301"/>
    </row>
    <row r="22" spans="2:9">
      <c r="B22" s="297"/>
      <c r="C22" s="302"/>
      <c r="D22" s="299"/>
      <c r="E22" s="299"/>
      <c r="F22" s="300"/>
      <c r="G22" s="335"/>
      <c r="H22" s="336"/>
      <c r="I22" s="301"/>
    </row>
    <row r="23" spans="2:9">
      <c r="B23" s="297"/>
      <c r="C23" s="303"/>
      <c r="D23" s="304"/>
      <c r="E23" s="304"/>
      <c r="F23" s="305"/>
      <c r="G23" s="306"/>
      <c r="H23" s="306"/>
      <c r="I23" s="301"/>
    </row>
    <row r="24" spans="2:9">
      <c r="B24" s="291"/>
      <c r="I24" s="292"/>
    </row>
    <row r="25" spans="2:9">
      <c r="B25" s="291"/>
      <c r="C25" s="339" t="s">
        <v>14</v>
      </c>
      <c r="D25" s="339"/>
      <c r="E25" s="339"/>
      <c r="F25" s="339"/>
      <c r="G25" s="339"/>
      <c r="H25" s="339"/>
      <c r="I25" s="292"/>
    </row>
    <row r="26" spans="2:9" ht="26.5" customHeight="1">
      <c r="B26" s="291"/>
      <c r="C26" s="307"/>
      <c r="D26" s="307"/>
      <c r="E26" s="331" t="s">
        <v>15</v>
      </c>
      <c r="F26" s="331"/>
      <c r="G26" s="331"/>
      <c r="H26" s="331"/>
      <c r="I26" s="292"/>
    </row>
    <row r="27" spans="2:9">
      <c r="B27" s="291"/>
      <c r="C27" s="307"/>
      <c r="D27" s="307"/>
      <c r="E27" s="307"/>
      <c r="F27" s="307"/>
      <c r="G27" s="307"/>
      <c r="I27" s="292"/>
    </row>
    <row r="28" spans="2:9">
      <c r="B28" s="291"/>
      <c r="C28" s="308" t="s">
        <v>16</v>
      </c>
      <c r="D28" s="307"/>
      <c r="E28" s="307"/>
      <c r="F28" s="307"/>
      <c r="G28" s="307"/>
      <c r="I28" s="292"/>
    </row>
    <row r="29" spans="2:9">
      <c r="B29" s="291"/>
      <c r="C29" s="307"/>
      <c r="D29" s="331" t="s">
        <v>17</v>
      </c>
      <c r="E29" s="331"/>
      <c r="F29" s="331"/>
      <c r="G29" s="331"/>
      <c r="H29" s="331"/>
      <c r="I29" s="292"/>
    </row>
    <row r="30" spans="2:9">
      <c r="B30" s="291"/>
      <c r="C30" s="307"/>
      <c r="D30" s="309"/>
      <c r="E30" s="331" t="s">
        <v>18</v>
      </c>
      <c r="F30" s="331"/>
      <c r="G30" s="331"/>
      <c r="H30" s="331"/>
      <c r="I30" s="292"/>
    </row>
    <row r="31" spans="2:9">
      <c r="B31" s="291"/>
      <c r="C31" s="307"/>
      <c r="D31" s="309"/>
      <c r="E31" s="331" t="s">
        <v>19</v>
      </c>
      <c r="F31" s="331"/>
      <c r="G31" s="331"/>
      <c r="H31" s="331"/>
      <c r="I31" s="292"/>
    </row>
    <row r="32" spans="2:9">
      <c r="B32" s="291"/>
      <c r="C32" s="307"/>
      <c r="D32" s="309"/>
      <c r="E32" s="331" t="s">
        <v>20</v>
      </c>
      <c r="F32" s="331"/>
      <c r="G32" s="331"/>
      <c r="H32" s="331"/>
      <c r="I32" s="292"/>
    </row>
    <row r="33" spans="2:9">
      <c r="B33" s="291"/>
      <c r="C33" s="307"/>
      <c r="D33" s="309"/>
      <c r="E33" s="337" t="s">
        <v>21</v>
      </c>
      <c r="F33" s="337"/>
      <c r="G33" s="337"/>
      <c r="H33" s="337"/>
      <c r="I33" s="292"/>
    </row>
    <row r="34" spans="2:9">
      <c r="B34" s="291"/>
      <c r="C34" s="307"/>
      <c r="D34" s="309"/>
      <c r="E34" s="331"/>
      <c r="F34" s="331"/>
      <c r="G34" s="331"/>
      <c r="H34" s="331"/>
      <c r="I34" s="292"/>
    </row>
    <row r="35" spans="2:9">
      <c r="B35" s="291"/>
      <c r="C35" s="307"/>
      <c r="D35" s="309"/>
      <c r="E35" s="337"/>
      <c r="F35" s="337"/>
      <c r="G35" s="337"/>
      <c r="H35" s="337"/>
      <c r="I35" s="292"/>
    </row>
    <row r="36" spans="2:9">
      <c r="B36" s="291"/>
      <c r="C36" s="307"/>
      <c r="D36" s="309"/>
      <c r="E36" s="309"/>
      <c r="F36" s="309"/>
      <c r="G36" s="309"/>
      <c r="H36" s="309"/>
      <c r="I36" s="292"/>
    </row>
    <row r="37" spans="2:9">
      <c r="B37" s="291"/>
      <c r="C37" s="308" t="s">
        <v>22</v>
      </c>
      <c r="D37" s="310"/>
      <c r="E37" s="310"/>
      <c r="F37" s="310"/>
      <c r="G37" s="310"/>
      <c r="H37" s="311"/>
      <c r="I37" s="292"/>
    </row>
    <row r="38" spans="2:9" ht="39" customHeight="1">
      <c r="B38" s="291"/>
      <c r="C38" s="307"/>
      <c r="D38" s="331" t="s">
        <v>23</v>
      </c>
      <c r="E38" s="331"/>
      <c r="F38" s="331"/>
      <c r="G38" s="331"/>
      <c r="H38" s="331"/>
      <c r="I38" s="292"/>
    </row>
    <row r="39" spans="2:9">
      <c r="B39" s="291"/>
      <c r="C39" s="307"/>
      <c r="D39" s="331" t="s">
        <v>24</v>
      </c>
      <c r="E39" s="331"/>
      <c r="F39" s="331"/>
      <c r="G39" s="331"/>
      <c r="H39" s="331"/>
      <c r="I39" s="292"/>
    </row>
    <row r="40" spans="2:9">
      <c r="B40" s="291"/>
      <c r="C40" s="312"/>
      <c r="D40" s="331" t="s">
        <v>25</v>
      </c>
      <c r="E40" s="331"/>
      <c r="F40" s="331"/>
      <c r="G40" s="331"/>
      <c r="H40" s="331"/>
      <c r="I40" s="292"/>
    </row>
    <row r="41" spans="2:9" ht="13" thickBot="1">
      <c r="B41" s="313"/>
      <c r="C41" s="314"/>
      <c r="D41" s="314"/>
      <c r="E41" s="314"/>
      <c r="F41" s="314"/>
      <c r="G41" s="314"/>
      <c r="H41" s="314"/>
      <c r="I41" s="315"/>
    </row>
    <row r="42" spans="2:9" ht="13">
      <c r="C42" s="316"/>
      <c r="D42" s="317"/>
      <c r="E42" s="317"/>
      <c r="F42" s="318"/>
    </row>
    <row r="43" spans="2:9" ht="14.5">
      <c r="C43" s="317"/>
      <c r="D43" s="319"/>
      <c r="E43" s="317"/>
      <c r="F43" s="318"/>
    </row>
    <row r="44" spans="2:9" ht="13">
      <c r="C44" s="317"/>
      <c r="D44" s="317"/>
      <c r="E44" s="317"/>
      <c r="F44" s="318"/>
    </row>
    <row r="45" spans="2:9" ht="13">
      <c r="C45" s="317"/>
      <c r="D45" s="317"/>
      <c r="E45" s="317"/>
      <c r="F45" s="318"/>
    </row>
    <row r="46" spans="2:9" ht="13">
      <c r="C46" s="317"/>
      <c r="D46" s="317"/>
      <c r="E46" s="317"/>
      <c r="F46" s="318"/>
    </row>
    <row r="47" spans="2:9" ht="13">
      <c r="C47" s="317"/>
      <c r="D47" s="317"/>
      <c r="E47" s="317"/>
      <c r="F47" s="318"/>
    </row>
    <row r="48" spans="2:9" ht="13">
      <c r="C48" s="317"/>
      <c r="D48" s="317"/>
      <c r="E48" s="332"/>
      <c r="F48" s="332"/>
      <c r="G48" s="332"/>
    </row>
    <row r="49" spans="3:7" ht="13">
      <c r="C49" s="317"/>
      <c r="D49" s="317"/>
      <c r="E49" s="332"/>
      <c r="F49" s="332"/>
      <c r="G49" s="332"/>
    </row>
    <row r="50" spans="3:7" ht="13">
      <c r="C50" s="317"/>
      <c r="D50" s="317"/>
      <c r="E50" s="332"/>
      <c r="F50" s="332"/>
      <c r="G50" s="332"/>
    </row>
    <row r="51" spans="3:7" ht="13">
      <c r="C51" s="317"/>
      <c r="D51" s="317"/>
      <c r="E51" s="317"/>
      <c r="F51" s="318"/>
    </row>
    <row r="52" spans="3:7" ht="13">
      <c r="C52" s="317"/>
      <c r="D52" s="317"/>
      <c r="E52" s="317"/>
      <c r="F52" s="318"/>
    </row>
    <row r="53" spans="3:7" ht="13">
      <c r="C53" s="317"/>
      <c r="D53" s="317"/>
      <c r="E53" s="317"/>
      <c r="F53" s="318"/>
    </row>
    <row r="54" spans="3:7" ht="13">
      <c r="C54" s="320"/>
      <c r="D54" s="320"/>
      <c r="E54" s="320"/>
      <c r="F54" s="321"/>
    </row>
  </sheetData>
  <mergeCells count="30">
    <mergeCell ref="E31:H31"/>
    <mergeCell ref="C7:H7"/>
    <mergeCell ref="C25:H25"/>
    <mergeCell ref="E26:H26"/>
    <mergeCell ref="D29:H29"/>
    <mergeCell ref="E30:H30"/>
    <mergeCell ref="G15:H15"/>
    <mergeCell ref="G16:H16"/>
    <mergeCell ref="G17:H17"/>
    <mergeCell ref="G18:H18"/>
    <mergeCell ref="G19:H19"/>
    <mergeCell ref="G20:H20"/>
    <mergeCell ref="G21:H21"/>
    <mergeCell ref="G22:H22"/>
    <mergeCell ref="D40:H40"/>
    <mergeCell ref="E48:G48"/>
    <mergeCell ref="E49:G49"/>
    <mergeCell ref="E50:G50"/>
    <mergeCell ref="G9:H9"/>
    <mergeCell ref="G10:H10"/>
    <mergeCell ref="G11:H11"/>
    <mergeCell ref="G12:H12"/>
    <mergeCell ref="G13:H13"/>
    <mergeCell ref="G14:H14"/>
    <mergeCell ref="E32:H32"/>
    <mergeCell ref="E33:H33"/>
    <mergeCell ref="E34:H34"/>
    <mergeCell ref="E35:H35"/>
    <mergeCell ref="D38:H38"/>
    <mergeCell ref="D39:H39"/>
  </mergeCells>
  <pageMargins left="0.7" right="0.7" top="0.75" bottom="0.75" header="0.3" footer="0.3"/>
  <pageSetup paperSize="9" orientation="portrait" r:id="rId1"/>
  <headerFooter>
    <oddHeader>&amp;L&amp;"Calibri"&amp;12&amp;K0000FFClassification: Limited&amp;1#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8270B-D1D8-47D7-BA67-9DD92BA456F0}">
  <dimension ref="A1:B8"/>
  <sheetViews>
    <sheetView workbookViewId="0">
      <selection activeCell="F3" sqref="F3"/>
    </sheetView>
  </sheetViews>
  <sheetFormatPr defaultRowHeight="14.5"/>
  <cols>
    <col min="1" max="1" width="27.26953125" style="10" customWidth="1"/>
    <col min="2" max="2" width="141.453125" style="17" customWidth="1"/>
  </cols>
  <sheetData>
    <row r="1" spans="1:2">
      <c r="A1" s="3" t="s">
        <v>26</v>
      </c>
      <c r="B1" s="3" t="s">
        <v>27</v>
      </c>
    </row>
    <row r="2" spans="1:2" ht="91.5" customHeight="1">
      <c r="A2" s="16" t="s">
        <v>28</v>
      </c>
      <c r="B2" s="15" t="s">
        <v>29</v>
      </c>
    </row>
    <row r="3" spans="1:2" ht="213" customHeight="1">
      <c r="A3" s="16" t="s">
        <v>30</v>
      </c>
      <c r="B3" s="15" t="s">
        <v>31</v>
      </c>
    </row>
    <row r="4" spans="1:2" ht="95.25" customHeight="1">
      <c r="A4" s="16" t="s">
        <v>32</v>
      </c>
      <c r="B4" s="15" t="s">
        <v>33</v>
      </c>
    </row>
    <row r="5" spans="1:2" ht="60.75" customHeight="1">
      <c r="A5" s="16" t="s">
        <v>34</v>
      </c>
      <c r="B5" s="15" t="s">
        <v>35</v>
      </c>
    </row>
    <row r="6" spans="1:2" ht="90" customHeight="1">
      <c r="A6" s="16" t="s">
        <v>36</v>
      </c>
      <c r="B6" s="15" t="s">
        <v>37</v>
      </c>
    </row>
    <row r="7" spans="1:2" ht="72.5">
      <c r="A7" s="16" t="s">
        <v>38</v>
      </c>
      <c r="B7" s="15" t="s">
        <v>39</v>
      </c>
    </row>
    <row r="8" spans="1:2" ht="39" customHeight="1">
      <c r="A8" s="16" t="s">
        <v>40</v>
      </c>
      <c r="B8" s="15" t="s">
        <v>41</v>
      </c>
    </row>
  </sheetData>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AF386-0A16-4FE7-A3D0-54E88E52FE3C}">
  <dimension ref="A1:H10"/>
  <sheetViews>
    <sheetView zoomScaleNormal="100" workbookViewId="0">
      <pane ySplit="1" topLeftCell="A2" activePane="bottomLeft" state="frozen"/>
      <selection pane="bottomLeft" activeCell="A2" sqref="A2:A10"/>
    </sheetView>
  </sheetViews>
  <sheetFormatPr defaultRowHeight="14.5"/>
  <cols>
    <col min="1" max="1" width="31.453125" bestFit="1" customWidth="1"/>
    <col min="2" max="2" width="21.453125" bestFit="1" customWidth="1"/>
    <col min="3" max="3" width="13.1796875" style="8" bestFit="1" customWidth="1"/>
    <col min="4" max="4" width="21.453125" bestFit="1" customWidth="1"/>
    <col min="5" max="5" width="30.1796875" bestFit="1" customWidth="1"/>
    <col min="6" max="7" width="36.81640625" bestFit="1" customWidth="1"/>
    <col min="8" max="8" width="41.453125" bestFit="1" customWidth="1"/>
  </cols>
  <sheetData>
    <row r="1" spans="1:8">
      <c r="A1" s="3" t="s">
        <v>42</v>
      </c>
      <c r="B1" s="3" t="s">
        <v>43</v>
      </c>
      <c r="C1" s="4" t="s">
        <v>44</v>
      </c>
      <c r="D1" s="3" t="s">
        <v>45</v>
      </c>
      <c r="E1" s="3" t="s">
        <v>46</v>
      </c>
      <c r="F1" s="3" t="s">
        <v>47</v>
      </c>
      <c r="G1" s="3" t="s">
        <v>48</v>
      </c>
      <c r="H1" s="3" t="s">
        <v>49</v>
      </c>
    </row>
    <row r="2" spans="1:8">
      <c r="A2" s="5" t="s">
        <v>50</v>
      </c>
      <c r="B2" s="5" t="s">
        <v>51</v>
      </c>
      <c r="C2" s="6">
        <v>1</v>
      </c>
      <c r="D2" s="5" t="s">
        <v>51</v>
      </c>
      <c r="E2" s="5" t="s">
        <v>52</v>
      </c>
      <c r="F2" s="5" t="s">
        <v>53</v>
      </c>
      <c r="G2" s="5" t="s">
        <v>54</v>
      </c>
      <c r="H2" s="5" t="s">
        <v>55</v>
      </c>
    </row>
    <row r="3" spans="1:8">
      <c r="A3" s="5" t="s">
        <v>56</v>
      </c>
      <c r="B3" s="5" t="s">
        <v>57</v>
      </c>
      <c r="C3" s="6">
        <v>2</v>
      </c>
      <c r="D3" s="5" t="s">
        <v>57</v>
      </c>
      <c r="E3" s="5" t="s">
        <v>58</v>
      </c>
      <c r="F3" s="5" t="s">
        <v>59</v>
      </c>
      <c r="G3" s="5" t="s">
        <v>60</v>
      </c>
      <c r="H3" s="5" t="s">
        <v>61</v>
      </c>
    </row>
    <row r="4" spans="1:8">
      <c r="A4" s="5" t="s">
        <v>62</v>
      </c>
      <c r="B4" s="5" t="s">
        <v>63</v>
      </c>
      <c r="C4" s="6">
        <v>3</v>
      </c>
      <c r="D4" s="5" t="s">
        <v>63</v>
      </c>
      <c r="E4" s="5" t="s">
        <v>64</v>
      </c>
      <c r="F4" s="5" t="s">
        <v>65</v>
      </c>
      <c r="G4" s="5" t="s">
        <v>66</v>
      </c>
      <c r="H4" s="5" t="s">
        <v>67</v>
      </c>
    </row>
    <row r="5" spans="1:8">
      <c r="A5" s="5" t="s">
        <v>68</v>
      </c>
      <c r="B5" s="5" t="s">
        <v>69</v>
      </c>
      <c r="C5" s="6">
        <v>4</v>
      </c>
      <c r="D5" s="5" t="s">
        <v>69</v>
      </c>
      <c r="E5" s="5" t="s">
        <v>70</v>
      </c>
      <c r="F5" s="5" t="s">
        <v>71</v>
      </c>
      <c r="G5" s="5" t="s">
        <v>72</v>
      </c>
      <c r="H5" s="5" t="s">
        <v>73</v>
      </c>
    </row>
    <row r="6" spans="1:8">
      <c r="A6" s="5" t="s">
        <v>74</v>
      </c>
      <c r="B6" s="5" t="s">
        <v>75</v>
      </c>
      <c r="C6" s="6">
        <v>5</v>
      </c>
      <c r="D6" s="5" t="s">
        <v>75</v>
      </c>
      <c r="E6" s="5" t="s">
        <v>76</v>
      </c>
      <c r="F6" s="5" t="s">
        <v>77</v>
      </c>
      <c r="G6" s="5" t="s">
        <v>78</v>
      </c>
      <c r="H6" s="5" t="s">
        <v>79</v>
      </c>
    </row>
    <row r="7" spans="1:8">
      <c r="A7" s="5" t="s">
        <v>80</v>
      </c>
      <c r="B7" s="5" t="s">
        <v>81</v>
      </c>
      <c r="C7" s="6">
        <v>6</v>
      </c>
      <c r="D7" s="5" t="s">
        <v>81</v>
      </c>
      <c r="E7" s="5" t="s">
        <v>82</v>
      </c>
      <c r="F7" s="5" t="s">
        <v>83</v>
      </c>
      <c r="G7" s="5" t="s">
        <v>84</v>
      </c>
      <c r="H7" s="5" t="s">
        <v>85</v>
      </c>
    </row>
    <row r="8" spans="1:8">
      <c r="A8" s="5" t="s">
        <v>86</v>
      </c>
      <c r="B8" s="5" t="s">
        <v>87</v>
      </c>
      <c r="C8" s="6">
        <v>7</v>
      </c>
      <c r="D8" s="5" t="s">
        <v>87</v>
      </c>
      <c r="E8" s="326" t="s">
        <v>88</v>
      </c>
      <c r="F8" s="326" t="s">
        <v>89</v>
      </c>
      <c r="G8" s="326" t="s">
        <v>90</v>
      </c>
      <c r="H8" s="326" t="s">
        <v>91</v>
      </c>
    </row>
    <row r="9" spans="1:8">
      <c r="A9" s="5" t="s">
        <v>92</v>
      </c>
      <c r="B9" s="5" t="s">
        <v>93</v>
      </c>
      <c r="C9" s="6">
        <v>8</v>
      </c>
      <c r="D9" s="5" t="s">
        <v>93</v>
      </c>
      <c r="E9" s="5" t="s">
        <v>94</v>
      </c>
      <c r="F9" s="5" t="s">
        <v>95</v>
      </c>
      <c r="G9" s="5" t="s">
        <v>96</v>
      </c>
      <c r="H9" s="5" t="s">
        <v>97</v>
      </c>
    </row>
    <row r="10" spans="1:8">
      <c r="A10" s="5" t="s">
        <v>98</v>
      </c>
      <c r="B10" s="5" t="s">
        <v>99</v>
      </c>
      <c r="C10" s="7">
        <v>9</v>
      </c>
      <c r="D10" s="5" t="s">
        <v>99</v>
      </c>
      <c r="E10" s="5" t="s">
        <v>100</v>
      </c>
      <c r="F10" s="5" t="s">
        <v>101</v>
      </c>
      <c r="G10" s="5" t="s">
        <v>102</v>
      </c>
      <c r="H10" s="5" t="s">
        <v>103</v>
      </c>
    </row>
  </sheetData>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A7B6E-8BF0-478F-9DE7-D2129824D417}">
  <dimension ref="A1:AO581"/>
  <sheetViews>
    <sheetView tabSelected="1" workbookViewId="0">
      <pane ySplit="2" topLeftCell="A511" activePane="bottomLeft" state="frozenSplit"/>
      <selection pane="bottomLeft" activeCell="O519" sqref="O519"/>
    </sheetView>
  </sheetViews>
  <sheetFormatPr defaultRowHeight="14.5"/>
  <cols>
    <col min="1" max="1" width="36" style="2" bestFit="1" customWidth="1"/>
    <col min="2" max="2" width="18.7265625" style="2" customWidth="1"/>
    <col min="3" max="3" width="75.81640625" style="1" bestFit="1" customWidth="1"/>
    <col min="4" max="4" width="49.453125" style="1" bestFit="1" customWidth="1"/>
    <col min="5" max="5" width="36.81640625" style="1" customWidth="1"/>
    <col min="6" max="6" width="12.7265625" style="2" bestFit="1" customWidth="1"/>
    <col min="7" max="7" width="84.81640625" style="1" customWidth="1"/>
    <col min="8" max="8" width="9.81640625" style="2" bestFit="1" customWidth="1"/>
    <col min="9" max="9" width="12" style="2" bestFit="1" customWidth="1"/>
    <col min="10" max="10" width="35.81640625" style="1" customWidth="1"/>
    <col min="11" max="11" width="11.54296875" style="2" bestFit="1" customWidth="1"/>
    <col min="12" max="12" width="13.7265625" style="2" bestFit="1" customWidth="1"/>
    <col min="13" max="13" width="13.1796875" style="2" bestFit="1" customWidth="1"/>
    <col min="14" max="14" width="56.26953125" style="2" bestFit="1" customWidth="1"/>
    <col min="15" max="15" width="33.453125" bestFit="1" customWidth="1"/>
    <col min="16" max="16" width="49.453125" bestFit="1" customWidth="1"/>
    <col min="17" max="17" width="11.54296875" style="8" bestFit="1" customWidth="1"/>
    <col min="18" max="18" width="41" bestFit="1" customWidth="1"/>
    <col min="19" max="19" width="49.453125" bestFit="1" customWidth="1"/>
    <col min="20" max="20" width="10.1796875" style="8" customWidth="1"/>
    <col min="21" max="21" width="9.54296875" style="8" bestFit="1" customWidth="1"/>
    <col min="22" max="22" width="15.453125" style="2" bestFit="1" customWidth="1"/>
    <col min="23" max="23" width="11.54296875" style="8" bestFit="1" customWidth="1"/>
    <col min="24" max="24" width="13.7265625" style="8" bestFit="1" customWidth="1"/>
    <col min="25" max="25" width="12.26953125" style="8" bestFit="1" customWidth="1"/>
    <col min="26" max="26" width="41.453125" bestFit="1" customWidth="1"/>
    <col min="27" max="27" width="49.453125" bestFit="1" customWidth="1"/>
    <col min="28" max="28" width="9.81640625" style="8" bestFit="1" customWidth="1"/>
    <col min="29" max="29" width="9.54296875" style="8" bestFit="1" customWidth="1"/>
    <col min="30" max="30" width="15.453125" style="2" bestFit="1" customWidth="1"/>
    <col min="31" max="31" width="11.54296875" style="8" bestFit="1" customWidth="1"/>
    <col min="32" max="32" width="13.7265625" style="8" bestFit="1" customWidth="1"/>
    <col min="33" max="33" width="12.26953125" style="8" bestFit="1" customWidth="1"/>
    <col min="34" max="34" width="46.54296875" bestFit="1" customWidth="1"/>
    <col min="35" max="35" width="49.453125" bestFit="1" customWidth="1"/>
    <col min="36" max="36" width="10.1796875" style="8" customWidth="1"/>
    <col min="37" max="37" width="9.54296875" style="8" bestFit="1" customWidth="1"/>
    <col min="38" max="38" width="15.453125" style="2" bestFit="1" customWidth="1"/>
    <col min="39" max="39" width="11.54296875" style="8" bestFit="1" customWidth="1"/>
    <col min="40" max="40" width="13.7265625" style="8" bestFit="1" customWidth="1"/>
    <col min="41" max="41" width="13.1796875" style="8" bestFit="1" customWidth="1"/>
  </cols>
  <sheetData>
    <row r="1" spans="1:41" s="13" customFormat="1" ht="26">
      <c r="A1" s="343" t="s">
        <v>104</v>
      </c>
      <c r="B1" s="344"/>
      <c r="C1" s="344"/>
      <c r="D1" s="344"/>
      <c r="E1" s="344"/>
      <c r="F1" s="344"/>
      <c r="G1" s="344"/>
      <c r="H1" s="344"/>
      <c r="I1" s="344"/>
      <c r="J1" s="344"/>
      <c r="K1" s="344"/>
      <c r="L1" s="344"/>
      <c r="M1" s="344"/>
      <c r="N1" s="345"/>
      <c r="O1" s="340" t="s">
        <v>105</v>
      </c>
      <c r="P1" s="341"/>
      <c r="Q1" s="342"/>
      <c r="R1" s="346" t="s">
        <v>106</v>
      </c>
      <c r="S1" s="347"/>
      <c r="T1" s="347"/>
      <c r="U1" s="347"/>
      <c r="V1" s="347"/>
      <c r="W1" s="347"/>
      <c r="X1" s="347"/>
      <c r="Y1" s="348"/>
      <c r="Z1" s="349" t="s">
        <v>107</v>
      </c>
      <c r="AA1" s="350"/>
      <c r="AB1" s="350"/>
      <c r="AC1" s="350"/>
      <c r="AD1" s="350"/>
      <c r="AE1" s="350"/>
      <c r="AF1" s="350"/>
      <c r="AG1" s="351"/>
      <c r="AH1" s="352" t="s">
        <v>108</v>
      </c>
      <c r="AI1" s="352"/>
      <c r="AJ1" s="352"/>
      <c r="AK1" s="352"/>
      <c r="AL1" s="352"/>
      <c r="AM1" s="352"/>
      <c r="AN1" s="352"/>
      <c r="AO1" s="352"/>
    </row>
    <row r="2" spans="1:41" s="322" customFormat="1" ht="34.5" customHeight="1">
      <c r="A2" s="9" t="s">
        <v>109</v>
      </c>
      <c r="B2" s="9" t="s">
        <v>110</v>
      </c>
      <c r="C2" s="9" t="s">
        <v>111</v>
      </c>
      <c r="D2" s="9" t="s">
        <v>112</v>
      </c>
      <c r="E2" s="9" t="s">
        <v>113</v>
      </c>
      <c r="F2" s="9" t="s">
        <v>114</v>
      </c>
      <c r="G2" s="9" t="s">
        <v>115</v>
      </c>
      <c r="H2" s="9" t="s">
        <v>116</v>
      </c>
      <c r="I2" s="9" t="s">
        <v>117</v>
      </c>
      <c r="J2" s="9" t="s">
        <v>118</v>
      </c>
      <c r="K2" s="9" t="s">
        <v>119</v>
      </c>
      <c r="L2" s="9" t="s">
        <v>120</v>
      </c>
      <c r="M2" s="9" t="s">
        <v>121</v>
      </c>
      <c r="N2" s="9" t="s">
        <v>122</v>
      </c>
      <c r="O2" s="11" t="s">
        <v>123</v>
      </c>
      <c r="P2" s="11" t="s">
        <v>124</v>
      </c>
      <c r="Q2" s="11" t="s">
        <v>119</v>
      </c>
      <c r="R2" s="12" t="s">
        <v>125</v>
      </c>
      <c r="S2" s="12" t="s">
        <v>124</v>
      </c>
      <c r="T2" s="12" t="s">
        <v>116</v>
      </c>
      <c r="U2" s="12" t="s">
        <v>117</v>
      </c>
      <c r="V2" s="12" t="s">
        <v>118</v>
      </c>
      <c r="W2" s="12" t="s">
        <v>119</v>
      </c>
      <c r="X2" s="12" t="s">
        <v>120</v>
      </c>
      <c r="Y2" s="12" t="s">
        <v>121</v>
      </c>
      <c r="Z2" s="14" t="s">
        <v>125</v>
      </c>
      <c r="AA2" s="14" t="s">
        <v>124</v>
      </c>
      <c r="AB2" s="14" t="s">
        <v>116</v>
      </c>
      <c r="AC2" s="14" t="s">
        <v>117</v>
      </c>
      <c r="AD2" s="14" t="s">
        <v>118</v>
      </c>
      <c r="AE2" s="14" t="s">
        <v>119</v>
      </c>
      <c r="AF2" s="14" t="s">
        <v>120</v>
      </c>
      <c r="AG2" s="14" t="s">
        <v>121</v>
      </c>
      <c r="AH2" s="325" t="s">
        <v>126</v>
      </c>
      <c r="AI2" s="325" t="s">
        <v>124</v>
      </c>
      <c r="AJ2" s="325" t="s">
        <v>116</v>
      </c>
      <c r="AK2" s="325" t="s">
        <v>117</v>
      </c>
      <c r="AL2" s="325" t="s">
        <v>118</v>
      </c>
      <c r="AM2" s="325" t="s">
        <v>119</v>
      </c>
      <c r="AN2" s="325" t="s">
        <v>120</v>
      </c>
      <c r="AO2" s="325" t="s">
        <v>121</v>
      </c>
    </row>
    <row r="3" spans="1:41">
      <c r="A3" s="2" t="s">
        <v>74</v>
      </c>
      <c r="B3" s="2" t="s">
        <v>75</v>
      </c>
      <c r="C3" s="1" t="s">
        <v>127</v>
      </c>
      <c r="D3" s="1" t="s">
        <v>128</v>
      </c>
      <c r="E3" s="1" t="s">
        <v>129</v>
      </c>
      <c r="F3" s="2" t="str">
        <f>IF(ISERROR(VLOOKUP($C3,'DMW | Collateral Fields'!$K:$L, 1, FALSE)),"No", "Yes")</f>
        <v>Yes</v>
      </c>
      <c r="G3" s="1" t="str">
        <f>IFERROR(VLOOKUP($C3,'DMW | Collateral Fields'!$K:$L, 2, FALSE),"(not found)")</f>
        <v>Id</v>
      </c>
      <c r="H3" s="2" t="s">
        <v>130</v>
      </c>
      <c r="I3" s="2" t="s">
        <v>131</v>
      </c>
      <c r="J3" s="1" t="s">
        <v>132</v>
      </c>
      <c r="K3" s="2">
        <v>18</v>
      </c>
      <c r="L3" s="2">
        <v>0</v>
      </c>
      <c r="M3" s="2">
        <v>0</v>
      </c>
      <c r="N3" s="2" t="str">
        <f t="shared" ref="N3:N66" si="0">_xlfn.CONCAT(J3,"|",K3,"|",L3,"|",M3)</f>
        <v>id|18|0|0</v>
      </c>
      <c r="O3" t="str">
        <f>IFERROR(VLOOKUP('nCino | Field Mappings'!$A3,'nCino | Object Info'!$A:$H,5,FALSE),"(not found)")</f>
        <v>rskcsp_ds_css_deed_of_priority</v>
      </c>
      <c r="P3" t="str">
        <f t="shared" ref="P3:P66" si="1">D3</f>
        <v>Id</v>
      </c>
      <c r="Q3" s="8">
        <f>IFERROR(VLOOKUP($N3,'nCino | BigQuery Type Lookup'!$A:$F,2,FALSE),"(not found)")</f>
        <v>18</v>
      </c>
      <c r="R3" t="str">
        <f>IFERROR(VLOOKUP('nCino | Field Mappings'!$A3,'nCino | Object Info'!$A:$H,6,FALSE),"(not found)")</f>
        <v>rskcsp_ds_css_deed_of_priority_staging</v>
      </c>
      <c r="S3" t="str">
        <f t="shared" ref="S3:S66" si="2">D3</f>
        <v>Id</v>
      </c>
      <c r="T3" s="8" t="str">
        <f t="shared" ref="T3:T66" si="3">H3</f>
        <v>Primary</v>
      </c>
      <c r="U3" s="8" t="str">
        <f t="shared" ref="U3:U66" si="4">I3</f>
        <v>no</v>
      </c>
      <c r="V3" s="2" t="str">
        <f>IFERROR(VLOOKUP($N3,'nCino | BigQuery Type Lookup'!$A:$F,3,FALSE),"(not found)")</f>
        <v>STRING</v>
      </c>
      <c r="W3" s="8">
        <f>IFERROR(VLOOKUP($N3,'nCino | BigQuery Type Lookup'!$A:$F,4,FALSE),"(not found)")</f>
        <v>18</v>
      </c>
      <c r="X3" s="8" t="str">
        <f>IFERROR(VLOOKUP($N3,'nCino | BigQuery Type Lookup'!$A:$F,5,FALSE),"(not found)")</f>
        <v>n/a</v>
      </c>
      <c r="Y3" s="8" t="str">
        <f>IFERROR(VLOOKUP($N3,'nCino | BigQuery Type Lookup'!$A:$F,6,FALSE),"(not found)")</f>
        <v>n/a</v>
      </c>
      <c r="Z3" t="str">
        <f>IFERROR(VLOOKUP('nCino | Field Mappings'!$A3,'nCino | Object Info'!$A:$H,7,FALSE),"(not found)")</f>
        <v>rskcsp_ds_css_deed_of_priority_curated</v>
      </c>
      <c r="AA3" t="str">
        <f t="shared" ref="AA3:AA66" si="5">D3</f>
        <v>Id</v>
      </c>
      <c r="AB3" s="8" t="str">
        <f t="shared" ref="AB3:AB66" si="6">H3</f>
        <v>Primary</v>
      </c>
      <c r="AC3" s="8" t="str">
        <f t="shared" ref="AC3:AC66" si="7">U3</f>
        <v>no</v>
      </c>
      <c r="AD3" s="2" t="str">
        <f t="shared" ref="AD3:AD66" si="8">V3</f>
        <v>STRING</v>
      </c>
      <c r="AE3" s="8">
        <f t="shared" ref="AE3:AG3" si="9">W3</f>
        <v>18</v>
      </c>
      <c r="AF3" s="8" t="str">
        <f t="shared" si="9"/>
        <v>n/a</v>
      </c>
      <c r="AG3" s="8" t="str">
        <f t="shared" si="9"/>
        <v>n/a</v>
      </c>
      <c r="AH3" t="str">
        <f>IFERROR(VLOOKUP('nCino | Field Mappings'!$A3,'nCino | Object Info'!$A:$H,8,FALSE),"(not found)")</f>
        <v>rskcsp_ds_css_deed_of_priority_consumption</v>
      </c>
      <c r="AI3" t="str">
        <f t="shared" ref="AI3:AI66" si="10">D3</f>
        <v>Id</v>
      </c>
      <c r="AJ3" s="8" t="str">
        <f t="shared" ref="AJ3:AJ66" si="11">H3</f>
        <v>Primary</v>
      </c>
      <c r="AK3" s="8" t="str">
        <f t="shared" ref="AK3:AK66" si="12">U3</f>
        <v>no</v>
      </c>
      <c r="AL3" s="2" t="str">
        <f t="shared" ref="AL3:AL66" si="13">V3</f>
        <v>STRING</v>
      </c>
      <c r="AM3" s="8">
        <f t="shared" ref="AM3:AO3" si="14">W3</f>
        <v>18</v>
      </c>
      <c r="AN3" s="8" t="str">
        <f t="shared" si="14"/>
        <v>n/a</v>
      </c>
      <c r="AO3" s="8" t="str">
        <f t="shared" si="14"/>
        <v>n/a</v>
      </c>
    </row>
    <row r="4" spans="1:41">
      <c r="A4" s="2" t="s">
        <v>74</v>
      </c>
      <c r="B4" s="2" t="s">
        <v>75</v>
      </c>
      <c r="C4" s="1" t="s">
        <v>133</v>
      </c>
      <c r="D4" s="1" t="s">
        <v>134</v>
      </c>
      <c r="E4" s="1" t="s">
        <v>135</v>
      </c>
      <c r="F4" s="2" t="str">
        <f>IF(ISERROR(VLOOKUP($C4,'DMW | Collateral Fields'!$K:$L, 1, FALSE)),"No", "Yes")</f>
        <v>No</v>
      </c>
      <c r="G4" s="1" t="str">
        <f>IFERROR(VLOOKUP($C4,'DMW | Collateral Fields'!$K:$L, 2, FALSE),"(not found)")</f>
        <v>(not found)</v>
      </c>
      <c r="H4" s="2" t="s">
        <v>136</v>
      </c>
      <c r="I4" s="2" t="s">
        <v>131</v>
      </c>
      <c r="J4" s="1" t="s">
        <v>137</v>
      </c>
      <c r="K4" s="2">
        <v>0</v>
      </c>
      <c r="L4" s="2">
        <v>0</v>
      </c>
      <c r="M4" s="2">
        <v>0</v>
      </c>
      <c r="N4" s="2" t="str">
        <f t="shared" si="0"/>
        <v>boolean|0|0|0</v>
      </c>
      <c r="O4" t="str">
        <f>IFERROR(VLOOKUP('nCino | Field Mappings'!$A4,'nCino | Object Info'!$A:$H,5,FALSE),"(not found)")</f>
        <v>rskcsp_ds_css_deed_of_priority</v>
      </c>
      <c r="P4" t="str">
        <f t="shared" si="1"/>
        <v>IsDeleted</v>
      </c>
      <c r="Q4" s="8">
        <f>IFERROR(VLOOKUP($N4,'nCino | BigQuery Type Lookup'!$A:$F,2,FALSE),"(not found)")</f>
        <v>1</v>
      </c>
      <c r="R4" t="str">
        <f>IFERROR(VLOOKUP('nCino | Field Mappings'!$A4,'nCino | Object Info'!$A:$H,6,FALSE),"(not found)")</f>
        <v>rskcsp_ds_css_deed_of_priority_staging</v>
      </c>
      <c r="S4" t="str">
        <f t="shared" si="2"/>
        <v>IsDeleted</v>
      </c>
      <c r="T4" s="8" t="str">
        <f t="shared" si="3"/>
        <v>n/a</v>
      </c>
      <c r="U4" s="8" t="str">
        <f t="shared" si="4"/>
        <v>no</v>
      </c>
      <c r="V4" s="2" t="str">
        <f>IFERROR(VLOOKUP($N4,'nCino | BigQuery Type Lookup'!$A:$F,3,FALSE),"(not found)")</f>
        <v>BOOL</v>
      </c>
      <c r="W4" s="8" t="str">
        <f>IFERROR(VLOOKUP($N4,'nCino | BigQuery Type Lookup'!$A:$F,4,FALSE),"(not found)")</f>
        <v>n/a</v>
      </c>
      <c r="X4" s="8" t="str">
        <f>IFERROR(VLOOKUP($N4,'nCino | BigQuery Type Lookup'!$A:$F,5,FALSE),"(not found)")</f>
        <v>n/a</v>
      </c>
      <c r="Y4" s="8" t="str">
        <f>IFERROR(VLOOKUP($N4,'nCino | BigQuery Type Lookup'!$A:$F,6,FALSE),"(not found)")</f>
        <v>n/a</v>
      </c>
      <c r="Z4" t="str">
        <f>IFERROR(VLOOKUP('nCino | Field Mappings'!$A4,'nCino | Object Info'!$A:$H,7,FALSE),"(not found)")</f>
        <v>rskcsp_ds_css_deed_of_priority_curated</v>
      </c>
      <c r="AA4" t="str">
        <f t="shared" si="5"/>
        <v>IsDeleted</v>
      </c>
      <c r="AB4" s="8" t="str">
        <f t="shared" si="6"/>
        <v>n/a</v>
      </c>
      <c r="AC4" s="8" t="str">
        <f t="shared" si="7"/>
        <v>no</v>
      </c>
      <c r="AD4" s="2" t="str">
        <f t="shared" si="8"/>
        <v>BOOL</v>
      </c>
      <c r="AE4" s="8" t="str">
        <f t="shared" ref="AE4:AE67" si="15">W4</f>
        <v>n/a</v>
      </c>
      <c r="AF4" s="8" t="str">
        <f t="shared" ref="AF4:AF67" si="16">X4</f>
        <v>n/a</v>
      </c>
      <c r="AG4" s="8" t="str">
        <f t="shared" ref="AG4:AG67" si="17">Y4</f>
        <v>n/a</v>
      </c>
      <c r="AH4" t="str">
        <f>IFERROR(VLOOKUP('nCino | Field Mappings'!$A4,'nCino | Object Info'!$A:$H,8,FALSE),"(not found)")</f>
        <v>rskcsp_ds_css_deed_of_priority_consumption</v>
      </c>
      <c r="AI4" t="str">
        <f t="shared" si="10"/>
        <v>IsDeleted</v>
      </c>
      <c r="AJ4" s="8" t="str">
        <f t="shared" si="11"/>
        <v>n/a</v>
      </c>
      <c r="AK4" s="8" t="str">
        <f t="shared" si="12"/>
        <v>no</v>
      </c>
      <c r="AL4" s="2" t="str">
        <f t="shared" si="13"/>
        <v>BOOL</v>
      </c>
      <c r="AM4" s="8" t="str">
        <f t="shared" ref="AM4:AM67" si="18">W4</f>
        <v>n/a</v>
      </c>
      <c r="AN4" s="8" t="str">
        <f t="shared" ref="AN4:AN67" si="19">X4</f>
        <v>n/a</v>
      </c>
      <c r="AO4" s="8" t="str">
        <f t="shared" ref="AO4:AO67" si="20">Y4</f>
        <v>n/a</v>
      </c>
    </row>
    <row r="5" spans="1:41">
      <c r="A5" s="2" t="s">
        <v>74</v>
      </c>
      <c r="B5" s="2" t="s">
        <v>75</v>
      </c>
      <c r="C5" s="1" t="s">
        <v>138</v>
      </c>
      <c r="D5" s="1" t="s">
        <v>2</v>
      </c>
      <c r="E5" s="1" t="s">
        <v>139</v>
      </c>
      <c r="F5" s="2" t="str">
        <f>IF(ISERROR(VLOOKUP($C5,'DMW | Collateral Fields'!$K:$L, 1, FALSE)),"No", "Yes")</f>
        <v>Yes</v>
      </c>
      <c r="G5" s="1" t="str">
        <f>IFERROR(VLOOKUP($C5,'DMW | Collateral Fields'!$K:$L, 2, FALSE),"(not found)")</f>
        <v>This is an autopopulated number</v>
      </c>
      <c r="H5" s="2" t="s">
        <v>136</v>
      </c>
      <c r="I5" s="2" t="s">
        <v>131</v>
      </c>
      <c r="J5" s="1" t="s">
        <v>140</v>
      </c>
      <c r="K5" s="2">
        <v>80</v>
      </c>
      <c r="L5" s="2">
        <v>0</v>
      </c>
      <c r="M5" s="2">
        <v>0</v>
      </c>
      <c r="N5" s="2" t="str">
        <f t="shared" si="0"/>
        <v>string|80|0|0</v>
      </c>
      <c r="O5" t="str">
        <f>IFERROR(VLOOKUP('nCino | Field Mappings'!$A5,'nCino | Object Info'!$A:$H,5,FALSE),"(not found)")</f>
        <v>rskcsp_ds_css_deed_of_priority</v>
      </c>
      <c r="P5" t="str">
        <f t="shared" si="1"/>
        <v>Name</v>
      </c>
      <c r="Q5" s="8">
        <f>IFERROR(VLOOKUP($N5,'nCino | BigQuery Type Lookup'!$A:$F,2,FALSE),"(not found)")</f>
        <v>80</v>
      </c>
      <c r="R5" t="str">
        <f>IFERROR(VLOOKUP('nCino | Field Mappings'!$A5,'nCino | Object Info'!$A:$H,6,FALSE),"(not found)")</f>
        <v>rskcsp_ds_css_deed_of_priority_staging</v>
      </c>
      <c r="S5" t="str">
        <f t="shared" si="2"/>
        <v>Name</v>
      </c>
      <c r="T5" s="8" t="str">
        <f t="shared" si="3"/>
        <v>n/a</v>
      </c>
      <c r="U5" s="8" t="str">
        <f t="shared" si="4"/>
        <v>no</v>
      </c>
      <c r="V5" s="2" t="str">
        <f>IFERROR(VLOOKUP($N5,'nCino | BigQuery Type Lookup'!$A:$F,3,FALSE),"(not found)")</f>
        <v>STRING</v>
      </c>
      <c r="W5" s="8">
        <f>IFERROR(VLOOKUP($N5,'nCino | BigQuery Type Lookup'!$A:$F,4,FALSE),"(not found)")</f>
        <v>80</v>
      </c>
      <c r="X5" s="8" t="str">
        <f>IFERROR(VLOOKUP($N5,'nCino | BigQuery Type Lookup'!$A:$F,5,FALSE),"(not found)")</f>
        <v>n/a</v>
      </c>
      <c r="Y5" s="8" t="str">
        <f>IFERROR(VLOOKUP($N5,'nCino | BigQuery Type Lookup'!$A:$F,6,FALSE),"(not found)")</f>
        <v>n/a</v>
      </c>
      <c r="Z5" t="str">
        <f>IFERROR(VLOOKUP('nCino | Field Mappings'!$A5,'nCino | Object Info'!$A:$H,7,FALSE),"(not found)")</f>
        <v>rskcsp_ds_css_deed_of_priority_curated</v>
      </c>
      <c r="AA5" t="str">
        <f t="shared" si="5"/>
        <v>Name</v>
      </c>
      <c r="AB5" s="8" t="str">
        <f t="shared" si="6"/>
        <v>n/a</v>
      </c>
      <c r="AC5" s="8" t="str">
        <f t="shared" si="7"/>
        <v>no</v>
      </c>
      <c r="AD5" s="2" t="str">
        <f t="shared" si="8"/>
        <v>STRING</v>
      </c>
      <c r="AE5" s="8">
        <f t="shared" si="15"/>
        <v>80</v>
      </c>
      <c r="AF5" s="8" t="str">
        <f t="shared" si="16"/>
        <v>n/a</v>
      </c>
      <c r="AG5" s="8" t="str">
        <f t="shared" si="17"/>
        <v>n/a</v>
      </c>
      <c r="AH5" t="str">
        <f>IFERROR(VLOOKUP('nCino | Field Mappings'!$A5,'nCino | Object Info'!$A:$H,8,FALSE),"(not found)")</f>
        <v>rskcsp_ds_css_deed_of_priority_consumption</v>
      </c>
      <c r="AI5" t="str">
        <f t="shared" si="10"/>
        <v>Name</v>
      </c>
      <c r="AJ5" s="8" t="str">
        <f t="shared" si="11"/>
        <v>n/a</v>
      </c>
      <c r="AK5" s="8" t="str">
        <f t="shared" si="12"/>
        <v>no</v>
      </c>
      <c r="AL5" s="2" t="str">
        <f t="shared" si="13"/>
        <v>STRING</v>
      </c>
      <c r="AM5" s="8">
        <f t="shared" si="18"/>
        <v>80</v>
      </c>
      <c r="AN5" s="8" t="str">
        <f t="shared" si="19"/>
        <v>n/a</v>
      </c>
      <c r="AO5" s="8" t="str">
        <f t="shared" si="20"/>
        <v>n/a</v>
      </c>
    </row>
    <row r="6" spans="1:41">
      <c r="A6" s="2" t="s">
        <v>74</v>
      </c>
      <c r="B6" s="2" t="s">
        <v>75</v>
      </c>
      <c r="C6" s="1" t="s">
        <v>141</v>
      </c>
      <c r="D6" s="1" t="s">
        <v>142</v>
      </c>
      <c r="E6" s="1" t="s">
        <v>143</v>
      </c>
      <c r="F6" s="2" t="str">
        <f>IF(ISERROR(VLOOKUP($C6,'DMW | Collateral Fields'!$K:$L, 1, FALSE)),"No", "Yes")</f>
        <v>Yes</v>
      </c>
      <c r="G6" s="1" t="str">
        <f>IFERROR(VLOOKUP($C6,'DMW | Collateral Fields'!$K:$L, 2, FALSE),"(not found)")</f>
        <v>This is a picklist field that allows the user to select the applicable currency (e.g. GBP, EU, etc.)</v>
      </c>
      <c r="H6" s="2" t="s">
        <v>136</v>
      </c>
      <c r="I6" s="2" t="s">
        <v>144</v>
      </c>
      <c r="J6" s="1" t="s">
        <v>145</v>
      </c>
      <c r="K6" s="2">
        <v>3</v>
      </c>
      <c r="L6" s="2">
        <v>0</v>
      </c>
      <c r="M6" s="2">
        <v>0</v>
      </c>
      <c r="N6" s="2" t="str">
        <f t="shared" si="0"/>
        <v>picklist|3|0|0</v>
      </c>
      <c r="O6" t="str">
        <f>IFERROR(VLOOKUP('nCino | Field Mappings'!$A6,'nCino | Object Info'!$A:$H,5,FALSE),"(not found)")</f>
        <v>rskcsp_ds_css_deed_of_priority</v>
      </c>
      <c r="P6" t="str">
        <f t="shared" si="1"/>
        <v>CurrencyIsoCode</v>
      </c>
      <c r="Q6" s="8">
        <f>IFERROR(VLOOKUP($N6,'nCino | BigQuery Type Lookup'!$A:$F,2,FALSE),"(not found)")</f>
        <v>3</v>
      </c>
      <c r="R6" t="str">
        <f>IFERROR(VLOOKUP('nCino | Field Mappings'!$A6,'nCino | Object Info'!$A:$H,6,FALSE),"(not found)")</f>
        <v>rskcsp_ds_css_deed_of_priority_staging</v>
      </c>
      <c r="S6" t="str">
        <f t="shared" si="2"/>
        <v>CurrencyIsoCode</v>
      </c>
      <c r="T6" s="8" t="str">
        <f t="shared" si="3"/>
        <v>n/a</v>
      </c>
      <c r="U6" s="8" t="str">
        <f t="shared" si="4"/>
        <v>yes</v>
      </c>
      <c r="V6" s="2" t="str">
        <f>IFERROR(VLOOKUP($N6,'nCino | BigQuery Type Lookup'!$A:$F,3,FALSE),"(not found)")</f>
        <v>STRING</v>
      </c>
      <c r="W6" s="8">
        <f>IFERROR(VLOOKUP($N6,'nCino | BigQuery Type Lookup'!$A:$F,4,FALSE),"(not found)")</f>
        <v>3</v>
      </c>
      <c r="X6" s="8" t="str">
        <f>IFERROR(VLOOKUP($N6,'nCino | BigQuery Type Lookup'!$A:$F,5,FALSE),"(not found)")</f>
        <v>n/a</v>
      </c>
      <c r="Y6" s="8" t="str">
        <f>IFERROR(VLOOKUP($N6,'nCino | BigQuery Type Lookup'!$A:$F,6,FALSE),"(not found)")</f>
        <v>n/a</v>
      </c>
      <c r="Z6" t="str">
        <f>IFERROR(VLOOKUP('nCino | Field Mappings'!$A6,'nCino | Object Info'!$A:$H,7,FALSE),"(not found)")</f>
        <v>rskcsp_ds_css_deed_of_priority_curated</v>
      </c>
      <c r="AA6" t="str">
        <f t="shared" si="5"/>
        <v>CurrencyIsoCode</v>
      </c>
      <c r="AB6" s="8" t="str">
        <f t="shared" si="6"/>
        <v>n/a</v>
      </c>
      <c r="AC6" s="8" t="str">
        <f t="shared" si="7"/>
        <v>yes</v>
      </c>
      <c r="AD6" s="2" t="str">
        <f t="shared" si="8"/>
        <v>STRING</v>
      </c>
      <c r="AE6" s="8">
        <f t="shared" si="15"/>
        <v>3</v>
      </c>
      <c r="AF6" s="8" t="str">
        <f t="shared" si="16"/>
        <v>n/a</v>
      </c>
      <c r="AG6" s="8" t="str">
        <f t="shared" si="17"/>
        <v>n/a</v>
      </c>
      <c r="AH6" t="str">
        <f>IFERROR(VLOOKUP('nCino | Field Mappings'!$A6,'nCino | Object Info'!$A:$H,8,FALSE),"(not found)")</f>
        <v>rskcsp_ds_css_deed_of_priority_consumption</v>
      </c>
      <c r="AI6" t="str">
        <f t="shared" si="10"/>
        <v>CurrencyIsoCode</v>
      </c>
      <c r="AJ6" s="8" t="str">
        <f t="shared" si="11"/>
        <v>n/a</v>
      </c>
      <c r="AK6" s="8" t="str">
        <f t="shared" si="12"/>
        <v>yes</v>
      </c>
      <c r="AL6" s="2" t="str">
        <f t="shared" si="13"/>
        <v>STRING</v>
      </c>
      <c r="AM6" s="8">
        <f t="shared" si="18"/>
        <v>3</v>
      </c>
      <c r="AN6" s="8" t="str">
        <f t="shared" si="19"/>
        <v>n/a</v>
      </c>
      <c r="AO6" s="8" t="str">
        <f t="shared" si="20"/>
        <v>n/a</v>
      </c>
    </row>
    <row r="7" spans="1:41">
      <c r="A7" s="2" t="s">
        <v>74</v>
      </c>
      <c r="B7" s="2" t="s">
        <v>75</v>
      </c>
      <c r="C7" s="1" t="s">
        <v>146</v>
      </c>
      <c r="D7" s="1" t="s">
        <v>147</v>
      </c>
      <c r="E7" s="1" t="s">
        <v>148</v>
      </c>
      <c r="F7" s="2" t="str">
        <f>IF(ISERROR(VLOOKUP($C7,'DMW | Collateral Fields'!$K:$L, 1, FALSE)),"No", "Yes")</f>
        <v>Yes</v>
      </c>
      <c r="G7" s="1" t="str">
        <f>IFERROR(VLOOKUP($C7,'DMW | Collateral Fields'!$K:$L, 2, FALSE),"(not found)")</f>
        <v>Record created date.</v>
      </c>
      <c r="H7" s="2" t="s">
        <v>136</v>
      </c>
      <c r="I7" s="2" t="s">
        <v>131</v>
      </c>
      <c r="J7" s="1" t="s">
        <v>149</v>
      </c>
      <c r="K7" s="2">
        <v>0</v>
      </c>
      <c r="L7" s="2">
        <v>0</v>
      </c>
      <c r="M7" s="2">
        <v>0</v>
      </c>
      <c r="N7" s="2" t="str">
        <f t="shared" si="0"/>
        <v>datetime|0|0|0</v>
      </c>
      <c r="O7" t="str">
        <f>IFERROR(VLOOKUP('nCino | Field Mappings'!$A7,'nCino | Object Info'!$A:$H,5,FALSE),"(not found)")</f>
        <v>rskcsp_ds_css_deed_of_priority</v>
      </c>
      <c r="P7" t="str">
        <f t="shared" si="1"/>
        <v>CreatedDate</v>
      </c>
      <c r="Q7" s="8">
        <f>IFERROR(VLOOKUP($N7,'nCino | BigQuery Type Lookup'!$A:$F,2,FALSE),"(not found)")</f>
        <v>14</v>
      </c>
      <c r="R7" t="str">
        <f>IFERROR(VLOOKUP('nCino | Field Mappings'!$A7,'nCino | Object Info'!$A:$H,6,FALSE),"(not found)")</f>
        <v>rskcsp_ds_css_deed_of_priority_staging</v>
      </c>
      <c r="S7" t="str">
        <f t="shared" si="2"/>
        <v>CreatedDate</v>
      </c>
      <c r="T7" s="8" t="str">
        <f t="shared" si="3"/>
        <v>n/a</v>
      </c>
      <c r="U7" s="8" t="str">
        <f t="shared" si="4"/>
        <v>no</v>
      </c>
      <c r="V7" s="2" t="str">
        <f>IFERROR(VLOOKUP($N7,'nCino | BigQuery Type Lookup'!$A:$F,3,FALSE),"(not found)")</f>
        <v>DATETIME</v>
      </c>
      <c r="W7" s="8" t="str">
        <f>IFERROR(VLOOKUP($N7,'nCino | BigQuery Type Lookup'!$A:$F,4,FALSE),"(not found)")</f>
        <v>n/a</v>
      </c>
      <c r="X7" s="8" t="str">
        <f>IFERROR(VLOOKUP($N7,'nCino | BigQuery Type Lookup'!$A:$F,5,FALSE),"(not found)")</f>
        <v>n/a</v>
      </c>
      <c r="Y7" s="8" t="str">
        <f>IFERROR(VLOOKUP($N7,'nCino | BigQuery Type Lookup'!$A:$F,6,FALSE),"(not found)")</f>
        <v>n/a</v>
      </c>
      <c r="Z7" t="str">
        <f>IFERROR(VLOOKUP('nCino | Field Mappings'!$A7,'nCino | Object Info'!$A:$H,7,FALSE),"(not found)")</f>
        <v>rskcsp_ds_css_deed_of_priority_curated</v>
      </c>
      <c r="AA7" t="str">
        <f t="shared" si="5"/>
        <v>CreatedDate</v>
      </c>
      <c r="AB7" s="8" t="str">
        <f t="shared" si="6"/>
        <v>n/a</v>
      </c>
      <c r="AC7" s="8" t="str">
        <f t="shared" si="7"/>
        <v>no</v>
      </c>
      <c r="AD7" s="2" t="str">
        <f t="shared" si="8"/>
        <v>DATETIME</v>
      </c>
      <c r="AE7" s="8" t="str">
        <f t="shared" si="15"/>
        <v>n/a</v>
      </c>
      <c r="AF7" s="8" t="str">
        <f t="shared" si="16"/>
        <v>n/a</v>
      </c>
      <c r="AG7" s="8" t="str">
        <f t="shared" si="17"/>
        <v>n/a</v>
      </c>
      <c r="AH7" t="str">
        <f>IFERROR(VLOOKUP('nCino | Field Mappings'!$A7,'nCino | Object Info'!$A:$H,8,FALSE),"(not found)")</f>
        <v>rskcsp_ds_css_deed_of_priority_consumption</v>
      </c>
      <c r="AI7" t="str">
        <f t="shared" si="10"/>
        <v>CreatedDate</v>
      </c>
      <c r="AJ7" s="8" t="str">
        <f t="shared" si="11"/>
        <v>n/a</v>
      </c>
      <c r="AK7" s="8" t="str">
        <f t="shared" si="12"/>
        <v>no</v>
      </c>
      <c r="AL7" s="2" t="str">
        <f t="shared" si="13"/>
        <v>DATETIME</v>
      </c>
      <c r="AM7" s="8" t="str">
        <f t="shared" si="18"/>
        <v>n/a</v>
      </c>
      <c r="AN7" s="8" t="str">
        <f t="shared" si="19"/>
        <v>n/a</v>
      </c>
      <c r="AO7" s="8" t="str">
        <f t="shared" si="20"/>
        <v>n/a</v>
      </c>
    </row>
    <row r="8" spans="1:41">
      <c r="A8" s="2" t="s">
        <v>74</v>
      </c>
      <c r="B8" s="2" t="s">
        <v>75</v>
      </c>
      <c r="C8" s="1" t="s">
        <v>150</v>
      </c>
      <c r="D8" s="1" t="s">
        <v>151</v>
      </c>
      <c r="E8" s="1" t="s">
        <v>152</v>
      </c>
      <c r="F8" s="2" t="str">
        <f>IF(ISERROR(VLOOKUP($C8,'DMW | Collateral Fields'!$K:$L, 1, FALSE)),"No", "Yes")</f>
        <v>Yes</v>
      </c>
      <c r="G8" s="1" t="str">
        <f>IFERROR(VLOOKUP($C8,'DMW | Collateral Fields'!$K:$L, 2, FALSE),"(not found)")</f>
        <v>Record created by user.</v>
      </c>
      <c r="H8" s="2" t="s">
        <v>153</v>
      </c>
      <c r="I8" s="2" t="s">
        <v>131</v>
      </c>
      <c r="J8" s="1" t="s">
        <v>154</v>
      </c>
      <c r="K8" s="2">
        <v>18</v>
      </c>
      <c r="L8" s="2">
        <v>0</v>
      </c>
      <c r="M8" s="2">
        <v>0</v>
      </c>
      <c r="N8" s="2" t="str">
        <f t="shared" si="0"/>
        <v>reference(User)|18|0|0</v>
      </c>
      <c r="O8" t="str">
        <f>IFERROR(VLOOKUP('nCino | Field Mappings'!$A8,'nCino | Object Info'!$A:$H,5,FALSE),"(not found)")</f>
        <v>rskcsp_ds_css_deed_of_priority</v>
      </c>
      <c r="P8" t="str">
        <f t="shared" si="1"/>
        <v>CreatedById</v>
      </c>
      <c r="Q8" s="8">
        <f>IFERROR(VLOOKUP($N8,'nCino | BigQuery Type Lookup'!$A:$F,2,FALSE),"(not found)")</f>
        <v>18</v>
      </c>
      <c r="R8" t="str">
        <f>IFERROR(VLOOKUP('nCino | Field Mappings'!$A8,'nCino | Object Info'!$A:$H,6,FALSE),"(not found)")</f>
        <v>rskcsp_ds_css_deed_of_priority_staging</v>
      </c>
      <c r="S8" t="str">
        <f t="shared" si="2"/>
        <v>CreatedById</v>
      </c>
      <c r="T8" s="8" t="str">
        <f t="shared" si="3"/>
        <v>Foreign</v>
      </c>
      <c r="U8" s="8" t="str">
        <f t="shared" si="4"/>
        <v>no</v>
      </c>
      <c r="V8" s="2" t="str">
        <f>IFERROR(VLOOKUP($N8,'nCino | BigQuery Type Lookup'!$A:$F,3,FALSE),"(not found)")</f>
        <v>STRING</v>
      </c>
      <c r="W8" s="8">
        <f>IFERROR(VLOOKUP($N8,'nCino | BigQuery Type Lookup'!$A:$F,4,FALSE),"(not found)")</f>
        <v>18</v>
      </c>
      <c r="X8" s="8" t="str">
        <f>IFERROR(VLOOKUP($N8,'nCino | BigQuery Type Lookup'!$A:$F,5,FALSE),"(not found)")</f>
        <v>n/a</v>
      </c>
      <c r="Y8" s="8" t="str">
        <f>IFERROR(VLOOKUP($N8,'nCino | BigQuery Type Lookup'!$A:$F,6,FALSE),"(not found)")</f>
        <v>n/a</v>
      </c>
      <c r="Z8" t="str">
        <f>IFERROR(VLOOKUP('nCino | Field Mappings'!$A8,'nCino | Object Info'!$A:$H,7,FALSE),"(not found)")</f>
        <v>rskcsp_ds_css_deed_of_priority_curated</v>
      </c>
      <c r="AA8" t="str">
        <f t="shared" si="5"/>
        <v>CreatedById</v>
      </c>
      <c r="AB8" s="8" t="str">
        <f t="shared" si="6"/>
        <v>Foreign</v>
      </c>
      <c r="AC8" s="8" t="str">
        <f t="shared" si="7"/>
        <v>no</v>
      </c>
      <c r="AD8" s="2" t="str">
        <f t="shared" si="8"/>
        <v>STRING</v>
      </c>
      <c r="AE8" s="8">
        <f t="shared" si="15"/>
        <v>18</v>
      </c>
      <c r="AF8" s="8" t="str">
        <f t="shared" si="16"/>
        <v>n/a</v>
      </c>
      <c r="AG8" s="8" t="str">
        <f t="shared" si="17"/>
        <v>n/a</v>
      </c>
      <c r="AH8" t="str">
        <f>IFERROR(VLOOKUP('nCino | Field Mappings'!$A8,'nCino | Object Info'!$A:$H,8,FALSE),"(not found)")</f>
        <v>rskcsp_ds_css_deed_of_priority_consumption</v>
      </c>
      <c r="AI8" t="str">
        <f t="shared" si="10"/>
        <v>CreatedById</v>
      </c>
      <c r="AJ8" s="8" t="str">
        <f t="shared" si="11"/>
        <v>Foreign</v>
      </c>
      <c r="AK8" s="8" t="str">
        <f t="shared" si="12"/>
        <v>no</v>
      </c>
      <c r="AL8" s="2" t="str">
        <f t="shared" si="13"/>
        <v>STRING</v>
      </c>
      <c r="AM8" s="8">
        <f t="shared" si="18"/>
        <v>18</v>
      </c>
      <c r="AN8" s="8" t="str">
        <f t="shared" si="19"/>
        <v>n/a</v>
      </c>
      <c r="AO8" s="8" t="str">
        <f t="shared" si="20"/>
        <v>n/a</v>
      </c>
    </row>
    <row r="9" spans="1:41">
      <c r="A9" s="2" t="s">
        <v>74</v>
      </c>
      <c r="B9" s="2" t="s">
        <v>75</v>
      </c>
      <c r="C9" s="1" t="s">
        <v>155</v>
      </c>
      <c r="D9" s="1" t="s">
        <v>156</v>
      </c>
      <c r="E9" s="1" t="s">
        <v>157</v>
      </c>
      <c r="F9" s="2" t="str">
        <f>IF(ISERROR(VLOOKUP($C9,'DMW | Collateral Fields'!$K:$L, 1, FALSE)),"No", "Yes")</f>
        <v>Yes</v>
      </c>
      <c r="G9" s="1" t="str">
        <f>IFERROR(VLOOKUP($C9,'DMW | Collateral Fields'!$K:$L, 2, FALSE),"(not found)")</f>
        <v>Last modified date.</v>
      </c>
      <c r="H9" s="2" t="s">
        <v>136</v>
      </c>
      <c r="I9" s="2" t="s">
        <v>131</v>
      </c>
      <c r="J9" s="1" t="s">
        <v>149</v>
      </c>
      <c r="K9" s="2">
        <v>0</v>
      </c>
      <c r="L9" s="2">
        <v>0</v>
      </c>
      <c r="M9" s="2">
        <v>0</v>
      </c>
      <c r="N9" s="2" t="str">
        <f t="shared" si="0"/>
        <v>datetime|0|0|0</v>
      </c>
      <c r="O9" t="str">
        <f>IFERROR(VLOOKUP('nCino | Field Mappings'!$A9,'nCino | Object Info'!$A:$H,5,FALSE),"(not found)")</f>
        <v>rskcsp_ds_css_deed_of_priority</v>
      </c>
      <c r="P9" t="str">
        <f t="shared" si="1"/>
        <v>LastModifiedDate</v>
      </c>
      <c r="Q9" s="8">
        <f>IFERROR(VLOOKUP($N9,'nCino | BigQuery Type Lookup'!$A:$F,2,FALSE),"(not found)")</f>
        <v>14</v>
      </c>
      <c r="R9" t="str">
        <f>IFERROR(VLOOKUP('nCino | Field Mappings'!$A9,'nCino | Object Info'!$A:$H,6,FALSE),"(not found)")</f>
        <v>rskcsp_ds_css_deed_of_priority_staging</v>
      </c>
      <c r="S9" t="str">
        <f t="shared" si="2"/>
        <v>LastModifiedDate</v>
      </c>
      <c r="T9" s="8" t="str">
        <f t="shared" si="3"/>
        <v>n/a</v>
      </c>
      <c r="U9" s="8" t="str">
        <f t="shared" si="4"/>
        <v>no</v>
      </c>
      <c r="V9" s="2" t="str">
        <f>IFERROR(VLOOKUP($N9,'nCino | BigQuery Type Lookup'!$A:$F,3,FALSE),"(not found)")</f>
        <v>DATETIME</v>
      </c>
      <c r="W9" s="8" t="str">
        <f>IFERROR(VLOOKUP($N9,'nCino | BigQuery Type Lookup'!$A:$F,4,FALSE),"(not found)")</f>
        <v>n/a</v>
      </c>
      <c r="X9" s="8" t="str">
        <f>IFERROR(VLOOKUP($N9,'nCino | BigQuery Type Lookup'!$A:$F,5,FALSE),"(not found)")</f>
        <v>n/a</v>
      </c>
      <c r="Y9" s="8" t="str">
        <f>IFERROR(VLOOKUP($N9,'nCino | BigQuery Type Lookup'!$A:$F,6,FALSE),"(not found)")</f>
        <v>n/a</v>
      </c>
      <c r="Z9" t="str">
        <f>IFERROR(VLOOKUP('nCino | Field Mappings'!$A9,'nCino | Object Info'!$A:$H,7,FALSE),"(not found)")</f>
        <v>rskcsp_ds_css_deed_of_priority_curated</v>
      </c>
      <c r="AA9" t="str">
        <f t="shared" si="5"/>
        <v>LastModifiedDate</v>
      </c>
      <c r="AB9" s="8" t="str">
        <f t="shared" si="6"/>
        <v>n/a</v>
      </c>
      <c r="AC9" s="8" t="str">
        <f t="shared" si="7"/>
        <v>no</v>
      </c>
      <c r="AD9" s="2" t="str">
        <f t="shared" si="8"/>
        <v>DATETIME</v>
      </c>
      <c r="AE9" s="8" t="str">
        <f t="shared" si="15"/>
        <v>n/a</v>
      </c>
      <c r="AF9" s="8" t="str">
        <f t="shared" si="16"/>
        <v>n/a</v>
      </c>
      <c r="AG9" s="8" t="str">
        <f t="shared" si="17"/>
        <v>n/a</v>
      </c>
      <c r="AH9" t="str">
        <f>IFERROR(VLOOKUP('nCino | Field Mappings'!$A9,'nCino | Object Info'!$A:$H,8,FALSE),"(not found)")</f>
        <v>rskcsp_ds_css_deed_of_priority_consumption</v>
      </c>
      <c r="AI9" t="str">
        <f t="shared" si="10"/>
        <v>LastModifiedDate</v>
      </c>
      <c r="AJ9" s="8" t="str">
        <f t="shared" si="11"/>
        <v>n/a</v>
      </c>
      <c r="AK9" s="8" t="str">
        <f t="shared" si="12"/>
        <v>no</v>
      </c>
      <c r="AL9" s="2" t="str">
        <f t="shared" si="13"/>
        <v>DATETIME</v>
      </c>
      <c r="AM9" s="8" t="str">
        <f t="shared" si="18"/>
        <v>n/a</v>
      </c>
      <c r="AN9" s="8" t="str">
        <f t="shared" si="19"/>
        <v>n/a</v>
      </c>
      <c r="AO9" s="8" t="str">
        <f t="shared" si="20"/>
        <v>n/a</v>
      </c>
    </row>
    <row r="10" spans="1:41">
      <c r="A10" s="2" t="s">
        <v>74</v>
      </c>
      <c r="B10" s="2" t="s">
        <v>75</v>
      </c>
      <c r="C10" s="1" t="s">
        <v>158</v>
      </c>
      <c r="D10" s="1" t="s">
        <v>159</v>
      </c>
      <c r="E10" s="1" t="s">
        <v>160</v>
      </c>
      <c r="F10" s="2" t="str">
        <f>IF(ISERROR(VLOOKUP($C10,'DMW | Collateral Fields'!$K:$L, 1, FALSE)),"No", "Yes")</f>
        <v>Yes</v>
      </c>
      <c r="G10" s="1" t="str">
        <f>IFERROR(VLOOKUP($C10,'DMW | Collateral Fields'!$K:$L, 2, FALSE),"(not found)")</f>
        <v>Last modified by user.</v>
      </c>
      <c r="H10" s="2" t="s">
        <v>153</v>
      </c>
      <c r="I10" s="2" t="s">
        <v>131</v>
      </c>
      <c r="J10" s="1" t="s">
        <v>154</v>
      </c>
      <c r="K10" s="2">
        <v>18</v>
      </c>
      <c r="L10" s="2">
        <v>0</v>
      </c>
      <c r="M10" s="2">
        <v>0</v>
      </c>
      <c r="N10" s="2" t="str">
        <f t="shared" si="0"/>
        <v>reference(User)|18|0|0</v>
      </c>
      <c r="O10" t="str">
        <f>IFERROR(VLOOKUP('nCino | Field Mappings'!$A10,'nCino | Object Info'!$A:$H,5,FALSE),"(not found)")</f>
        <v>rskcsp_ds_css_deed_of_priority</v>
      </c>
      <c r="P10" t="str">
        <f t="shared" si="1"/>
        <v>LastModifiedById</v>
      </c>
      <c r="Q10" s="8">
        <f>IFERROR(VLOOKUP($N10,'nCino | BigQuery Type Lookup'!$A:$F,2,FALSE),"(not found)")</f>
        <v>18</v>
      </c>
      <c r="R10" t="str">
        <f>IFERROR(VLOOKUP('nCino | Field Mappings'!$A10,'nCino | Object Info'!$A:$H,6,FALSE),"(not found)")</f>
        <v>rskcsp_ds_css_deed_of_priority_staging</v>
      </c>
      <c r="S10" t="str">
        <f t="shared" si="2"/>
        <v>LastModifiedById</v>
      </c>
      <c r="T10" s="8" t="str">
        <f t="shared" si="3"/>
        <v>Foreign</v>
      </c>
      <c r="U10" s="8" t="str">
        <f t="shared" si="4"/>
        <v>no</v>
      </c>
      <c r="V10" s="2" t="str">
        <f>IFERROR(VLOOKUP($N10,'nCino | BigQuery Type Lookup'!$A:$F,3,FALSE),"(not found)")</f>
        <v>STRING</v>
      </c>
      <c r="W10" s="8">
        <f>IFERROR(VLOOKUP($N10,'nCino | BigQuery Type Lookup'!$A:$F,4,FALSE),"(not found)")</f>
        <v>18</v>
      </c>
      <c r="X10" s="8" t="str">
        <f>IFERROR(VLOOKUP($N10,'nCino | BigQuery Type Lookup'!$A:$F,5,FALSE),"(not found)")</f>
        <v>n/a</v>
      </c>
      <c r="Y10" s="8" t="str">
        <f>IFERROR(VLOOKUP($N10,'nCino | BigQuery Type Lookup'!$A:$F,6,FALSE),"(not found)")</f>
        <v>n/a</v>
      </c>
      <c r="Z10" t="str">
        <f>IFERROR(VLOOKUP('nCino | Field Mappings'!$A10,'nCino | Object Info'!$A:$H,7,FALSE),"(not found)")</f>
        <v>rskcsp_ds_css_deed_of_priority_curated</v>
      </c>
      <c r="AA10" t="str">
        <f t="shared" si="5"/>
        <v>LastModifiedById</v>
      </c>
      <c r="AB10" s="8" t="str">
        <f t="shared" si="6"/>
        <v>Foreign</v>
      </c>
      <c r="AC10" s="8" t="str">
        <f t="shared" si="7"/>
        <v>no</v>
      </c>
      <c r="AD10" s="2" t="str">
        <f t="shared" si="8"/>
        <v>STRING</v>
      </c>
      <c r="AE10" s="8">
        <f t="shared" si="15"/>
        <v>18</v>
      </c>
      <c r="AF10" s="8" t="str">
        <f t="shared" si="16"/>
        <v>n/a</v>
      </c>
      <c r="AG10" s="8" t="str">
        <f t="shared" si="17"/>
        <v>n/a</v>
      </c>
      <c r="AH10" t="str">
        <f>IFERROR(VLOOKUP('nCino | Field Mappings'!$A10,'nCino | Object Info'!$A:$H,8,FALSE),"(not found)")</f>
        <v>rskcsp_ds_css_deed_of_priority_consumption</v>
      </c>
      <c r="AI10" t="str">
        <f t="shared" si="10"/>
        <v>LastModifiedById</v>
      </c>
      <c r="AJ10" s="8" t="str">
        <f t="shared" si="11"/>
        <v>Foreign</v>
      </c>
      <c r="AK10" s="8" t="str">
        <f t="shared" si="12"/>
        <v>no</v>
      </c>
      <c r="AL10" s="2" t="str">
        <f t="shared" si="13"/>
        <v>STRING</v>
      </c>
      <c r="AM10" s="8">
        <f t="shared" si="18"/>
        <v>18</v>
      </c>
      <c r="AN10" s="8" t="str">
        <f t="shared" si="19"/>
        <v>n/a</v>
      </c>
      <c r="AO10" s="8" t="str">
        <f t="shared" si="20"/>
        <v>n/a</v>
      </c>
    </row>
    <row r="11" spans="1:41">
      <c r="A11" s="2" t="s">
        <v>74</v>
      </c>
      <c r="B11" s="2" t="s">
        <v>75</v>
      </c>
      <c r="C11" s="1" t="s">
        <v>161</v>
      </c>
      <c r="D11" s="1" t="s">
        <v>162</v>
      </c>
      <c r="E11" s="1" t="s">
        <v>163</v>
      </c>
      <c r="F11" s="2" t="str">
        <f>IF(ISERROR(VLOOKUP($C11,'DMW | Collateral Fields'!$K:$L, 1, FALSE)),"No", "Yes")</f>
        <v>No</v>
      </c>
      <c r="G11" s="1" t="str">
        <f>IFERROR(VLOOKUP($C11,'DMW | Collateral Fields'!$K:$L, 2, FALSE),"(not found)")</f>
        <v>(not found)</v>
      </c>
      <c r="H11" s="2" t="s">
        <v>136</v>
      </c>
      <c r="I11" s="2" t="s">
        <v>131</v>
      </c>
      <c r="J11" s="1" t="s">
        <v>149</v>
      </c>
      <c r="K11" s="2">
        <v>0</v>
      </c>
      <c r="L11" s="2">
        <v>0</v>
      </c>
      <c r="M11" s="2">
        <v>0</v>
      </c>
      <c r="N11" s="2" t="str">
        <f t="shared" si="0"/>
        <v>datetime|0|0|0</v>
      </c>
      <c r="O11" t="str">
        <f>IFERROR(VLOOKUP('nCino | Field Mappings'!$A11,'nCino | Object Info'!$A:$H,5,FALSE),"(not found)")</f>
        <v>rskcsp_ds_css_deed_of_priority</v>
      </c>
      <c r="P11" t="str">
        <f t="shared" si="1"/>
        <v>SystemModstamp</v>
      </c>
      <c r="Q11" s="8">
        <f>IFERROR(VLOOKUP($N11,'nCino | BigQuery Type Lookup'!$A:$F,2,FALSE),"(not found)")</f>
        <v>14</v>
      </c>
      <c r="R11" t="str">
        <f>IFERROR(VLOOKUP('nCino | Field Mappings'!$A11,'nCino | Object Info'!$A:$H,6,FALSE),"(not found)")</f>
        <v>rskcsp_ds_css_deed_of_priority_staging</v>
      </c>
      <c r="S11" t="str">
        <f t="shared" si="2"/>
        <v>SystemModstamp</v>
      </c>
      <c r="T11" s="8" t="str">
        <f t="shared" si="3"/>
        <v>n/a</v>
      </c>
      <c r="U11" s="8" t="str">
        <f t="shared" si="4"/>
        <v>no</v>
      </c>
      <c r="V11" s="2" t="str">
        <f>IFERROR(VLOOKUP($N11,'nCino | BigQuery Type Lookup'!$A:$F,3,FALSE),"(not found)")</f>
        <v>DATETIME</v>
      </c>
      <c r="W11" s="8" t="str">
        <f>IFERROR(VLOOKUP($N11,'nCino | BigQuery Type Lookup'!$A:$F,4,FALSE),"(not found)")</f>
        <v>n/a</v>
      </c>
      <c r="X11" s="8" t="str">
        <f>IFERROR(VLOOKUP($N11,'nCino | BigQuery Type Lookup'!$A:$F,5,FALSE),"(not found)")</f>
        <v>n/a</v>
      </c>
      <c r="Y11" s="8" t="str">
        <f>IFERROR(VLOOKUP($N11,'nCino | BigQuery Type Lookup'!$A:$F,6,FALSE),"(not found)")</f>
        <v>n/a</v>
      </c>
      <c r="Z11" t="str">
        <f>IFERROR(VLOOKUP('nCino | Field Mappings'!$A11,'nCino | Object Info'!$A:$H,7,FALSE),"(not found)")</f>
        <v>rskcsp_ds_css_deed_of_priority_curated</v>
      </c>
      <c r="AA11" t="str">
        <f t="shared" si="5"/>
        <v>SystemModstamp</v>
      </c>
      <c r="AB11" s="8" t="str">
        <f t="shared" si="6"/>
        <v>n/a</v>
      </c>
      <c r="AC11" s="8" t="str">
        <f t="shared" si="7"/>
        <v>no</v>
      </c>
      <c r="AD11" s="2" t="str">
        <f t="shared" si="8"/>
        <v>DATETIME</v>
      </c>
      <c r="AE11" s="8" t="str">
        <f t="shared" si="15"/>
        <v>n/a</v>
      </c>
      <c r="AF11" s="8" t="str">
        <f t="shared" si="16"/>
        <v>n/a</v>
      </c>
      <c r="AG11" s="8" t="str">
        <f t="shared" si="17"/>
        <v>n/a</v>
      </c>
      <c r="AH11" t="str">
        <f>IFERROR(VLOOKUP('nCino | Field Mappings'!$A11,'nCino | Object Info'!$A:$H,8,FALSE),"(not found)")</f>
        <v>rskcsp_ds_css_deed_of_priority_consumption</v>
      </c>
      <c r="AI11" t="str">
        <f t="shared" si="10"/>
        <v>SystemModstamp</v>
      </c>
      <c r="AJ11" s="8" t="str">
        <f t="shared" si="11"/>
        <v>n/a</v>
      </c>
      <c r="AK11" s="8" t="str">
        <f t="shared" si="12"/>
        <v>no</v>
      </c>
      <c r="AL11" s="2" t="str">
        <f t="shared" si="13"/>
        <v>DATETIME</v>
      </c>
      <c r="AM11" s="8" t="str">
        <f t="shared" si="18"/>
        <v>n/a</v>
      </c>
      <c r="AN11" s="8" t="str">
        <f t="shared" si="19"/>
        <v>n/a</v>
      </c>
      <c r="AO11" s="8" t="str">
        <f t="shared" si="20"/>
        <v>n/a</v>
      </c>
    </row>
    <row r="12" spans="1:41">
      <c r="A12" s="2" t="s">
        <v>74</v>
      </c>
      <c r="B12" s="2" t="s">
        <v>75</v>
      </c>
      <c r="C12" s="1" t="s">
        <v>164</v>
      </c>
      <c r="D12" s="1" t="s">
        <v>165</v>
      </c>
      <c r="E12" s="1" t="s">
        <v>166</v>
      </c>
      <c r="F12" s="2" t="str">
        <f>IF(ISERROR(VLOOKUP($C12,'DMW | Collateral Fields'!$K:$L, 1, FALSE)),"No", "Yes")</f>
        <v>No</v>
      </c>
      <c r="G12" s="1" t="str">
        <f>IFERROR(VLOOKUP($C12,'DMW | Collateral Fields'!$K:$L, 2, FALSE),"(not found)")</f>
        <v>(not found)</v>
      </c>
      <c r="H12" s="2" t="s">
        <v>153</v>
      </c>
      <c r="I12" s="2" t="s">
        <v>144</v>
      </c>
      <c r="J12" s="1" t="s">
        <v>167</v>
      </c>
      <c r="K12" s="2">
        <v>18</v>
      </c>
      <c r="L12" s="2">
        <v>0</v>
      </c>
      <c r="M12" s="2">
        <v>0</v>
      </c>
      <c r="N12" s="2" t="str">
        <f t="shared" si="0"/>
        <v>reference(PartnerNetworkConnection)|18|0|0</v>
      </c>
      <c r="O12" t="str">
        <f>IFERROR(VLOOKUP('nCino | Field Mappings'!$A12,'nCino | Object Info'!$A:$H,5,FALSE),"(not found)")</f>
        <v>rskcsp_ds_css_deed_of_priority</v>
      </c>
      <c r="P12" t="str">
        <f t="shared" si="1"/>
        <v>ConnectionReceivedId</v>
      </c>
      <c r="Q12" s="8">
        <f>IFERROR(VLOOKUP($N12,'nCino | BigQuery Type Lookup'!$A:$F,2,FALSE),"(not found)")</f>
        <v>18</v>
      </c>
      <c r="R12" t="str">
        <f>IFERROR(VLOOKUP('nCino | Field Mappings'!$A12,'nCino | Object Info'!$A:$H,6,FALSE),"(not found)")</f>
        <v>rskcsp_ds_css_deed_of_priority_staging</v>
      </c>
      <c r="S12" t="str">
        <f t="shared" si="2"/>
        <v>ConnectionReceivedId</v>
      </c>
      <c r="T12" s="8" t="str">
        <f t="shared" si="3"/>
        <v>Foreign</v>
      </c>
      <c r="U12" s="8" t="str">
        <f t="shared" si="4"/>
        <v>yes</v>
      </c>
      <c r="V12" s="2" t="str">
        <f>IFERROR(VLOOKUP($N12,'nCino | BigQuery Type Lookup'!$A:$F,3,FALSE),"(not found)")</f>
        <v>STRING</v>
      </c>
      <c r="W12" s="8">
        <f>IFERROR(VLOOKUP($N12,'nCino | BigQuery Type Lookup'!$A:$F,4,FALSE),"(not found)")</f>
        <v>18</v>
      </c>
      <c r="X12" s="8" t="str">
        <f>IFERROR(VLOOKUP($N12,'nCino | BigQuery Type Lookup'!$A:$F,5,FALSE),"(not found)")</f>
        <v>n/a</v>
      </c>
      <c r="Y12" s="8" t="str">
        <f>IFERROR(VLOOKUP($N12,'nCino | BigQuery Type Lookup'!$A:$F,6,FALSE),"(not found)")</f>
        <v>n/a</v>
      </c>
      <c r="Z12" t="str">
        <f>IFERROR(VLOOKUP('nCino | Field Mappings'!$A12,'nCino | Object Info'!$A:$H,7,FALSE),"(not found)")</f>
        <v>rskcsp_ds_css_deed_of_priority_curated</v>
      </c>
      <c r="AA12" t="str">
        <f t="shared" si="5"/>
        <v>ConnectionReceivedId</v>
      </c>
      <c r="AB12" s="8" t="str">
        <f t="shared" si="6"/>
        <v>Foreign</v>
      </c>
      <c r="AC12" s="8" t="str">
        <f t="shared" si="7"/>
        <v>yes</v>
      </c>
      <c r="AD12" s="2" t="str">
        <f t="shared" si="8"/>
        <v>STRING</v>
      </c>
      <c r="AE12" s="8">
        <f t="shared" si="15"/>
        <v>18</v>
      </c>
      <c r="AF12" s="8" t="str">
        <f t="shared" si="16"/>
        <v>n/a</v>
      </c>
      <c r="AG12" s="8" t="str">
        <f t="shared" si="17"/>
        <v>n/a</v>
      </c>
      <c r="AH12" t="str">
        <f>IFERROR(VLOOKUP('nCino | Field Mappings'!$A12,'nCino | Object Info'!$A:$H,8,FALSE),"(not found)")</f>
        <v>rskcsp_ds_css_deed_of_priority_consumption</v>
      </c>
      <c r="AI12" t="str">
        <f t="shared" si="10"/>
        <v>ConnectionReceivedId</v>
      </c>
      <c r="AJ12" s="8" t="str">
        <f t="shared" si="11"/>
        <v>Foreign</v>
      </c>
      <c r="AK12" s="8" t="str">
        <f t="shared" si="12"/>
        <v>yes</v>
      </c>
      <c r="AL12" s="2" t="str">
        <f t="shared" si="13"/>
        <v>STRING</v>
      </c>
      <c r="AM12" s="8">
        <f t="shared" si="18"/>
        <v>18</v>
      </c>
      <c r="AN12" s="8" t="str">
        <f t="shared" si="19"/>
        <v>n/a</v>
      </c>
      <c r="AO12" s="8" t="str">
        <f t="shared" si="20"/>
        <v>n/a</v>
      </c>
    </row>
    <row r="13" spans="1:41">
      <c r="A13" s="2" t="s">
        <v>74</v>
      </c>
      <c r="B13" s="2" t="s">
        <v>75</v>
      </c>
      <c r="C13" s="1" t="s">
        <v>168</v>
      </c>
      <c r="D13" s="1" t="s">
        <v>169</v>
      </c>
      <c r="E13" s="1" t="s">
        <v>170</v>
      </c>
      <c r="F13" s="2" t="str">
        <f>IF(ISERROR(VLOOKUP($C13,'DMW | Collateral Fields'!$K:$L, 1, FALSE)),"No", "Yes")</f>
        <v>No</v>
      </c>
      <c r="G13" s="1" t="str">
        <f>IFERROR(VLOOKUP($C13,'DMW | Collateral Fields'!$K:$L, 2, FALSE),"(not found)")</f>
        <v>(not found)</v>
      </c>
      <c r="H13" s="2" t="s">
        <v>153</v>
      </c>
      <c r="I13" s="2" t="s">
        <v>144</v>
      </c>
      <c r="J13" s="1" t="s">
        <v>167</v>
      </c>
      <c r="K13" s="2">
        <v>18</v>
      </c>
      <c r="L13" s="2">
        <v>0</v>
      </c>
      <c r="M13" s="2">
        <v>0</v>
      </c>
      <c r="N13" s="2" t="str">
        <f t="shared" si="0"/>
        <v>reference(PartnerNetworkConnection)|18|0|0</v>
      </c>
      <c r="O13" t="str">
        <f>IFERROR(VLOOKUP('nCino | Field Mappings'!$A13,'nCino | Object Info'!$A:$H,5,FALSE),"(not found)")</f>
        <v>rskcsp_ds_css_deed_of_priority</v>
      </c>
      <c r="P13" t="str">
        <f t="shared" si="1"/>
        <v>ConnectionSentId</v>
      </c>
      <c r="Q13" s="8">
        <f>IFERROR(VLOOKUP($N13,'nCino | BigQuery Type Lookup'!$A:$F,2,FALSE),"(not found)")</f>
        <v>18</v>
      </c>
      <c r="R13" t="str">
        <f>IFERROR(VLOOKUP('nCino | Field Mappings'!$A13,'nCino | Object Info'!$A:$H,6,FALSE),"(not found)")</f>
        <v>rskcsp_ds_css_deed_of_priority_staging</v>
      </c>
      <c r="S13" t="str">
        <f t="shared" si="2"/>
        <v>ConnectionSentId</v>
      </c>
      <c r="T13" s="8" t="str">
        <f t="shared" si="3"/>
        <v>Foreign</v>
      </c>
      <c r="U13" s="8" t="str">
        <f t="shared" si="4"/>
        <v>yes</v>
      </c>
      <c r="V13" s="2" t="str">
        <f>IFERROR(VLOOKUP($N13,'nCino | BigQuery Type Lookup'!$A:$F,3,FALSE),"(not found)")</f>
        <v>STRING</v>
      </c>
      <c r="W13" s="8">
        <f>IFERROR(VLOOKUP($N13,'nCino | BigQuery Type Lookup'!$A:$F,4,FALSE),"(not found)")</f>
        <v>18</v>
      </c>
      <c r="X13" s="8" t="str">
        <f>IFERROR(VLOOKUP($N13,'nCino | BigQuery Type Lookup'!$A:$F,5,FALSE),"(not found)")</f>
        <v>n/a</v>
      </c>
      <c r="Y13" s="8" t="str">
        <f>IFERROR(VLOOKUP($N13,'nCino | BigQuery Type Lookup'!$A:$F,6,FALSE),"(not found)")</f>
        <v>n/a</v>
      </c>
      <c r="Z13" t="str">
        <f>IFERROR(VLOOKUP('nCino | Field Mappings'!$A13,'nCino | Object Info'!$A:$H,7,FALSE),"(not found)")</f>
        <v>rskcsp_ds_css_deed_of_priority_curated</v>
      </c>
      <c r="AA13" t="str">
        <f t="shared" si="5"/>
        <v>ConnectionSentId</v>
      </c>
      <c r="AB13" s="8" t="str">
        <f t="shared" si="6"/>
        <v>Foreign</v>
      </c>
      <c r="AC13" s="8" t="str">
        <f t="shared" si="7"/>
        <v>yes</v>
      </c>
      <c r="AD13" s="2" t="str">
        <f t="shared" si="8"/>
        <v>STRING</v>
      </c>
      <c r="AE13" s="8">
        <f t="shared" si="15"/>
        <v>18</v>
      </c>
      <c r="AF13" s="8" t="str">
        <f t="shared" si="16"/>
        <v>n/a</v>
      </c>
      <c r="AG13" s="8" t="str">
        <f t="shared" si="17"/>
        <v>n/a</v>
      </c>
      <c r="AH13" t="str">
        <f>IFERROR(VLOOKUP('nCino | Field Mappings'!$A13,'nCino | Object Info'!$A:$H,8,FALSE),"(not found)")</f>
        <v>rskcsp_ds_css_deed_of_priority_consumption</v>
      </c>
      <c r="AI13" t="str">
        <f t="shared" si="10"/>
        <v>ConnectionSentId</v>
      </c>
      <c r="AJ13" s="8" t="str">
        <f t="shared" si="11"/>
        <v>Foreign</v>
      </c>
      <c r="AK13" s="8" t="str">
        <f t="shared" si="12"/>
        <v>yes</v>
      </c>
      <c r="AL13" s="2" t="str">
        <f t="shared" si="13"/>
        <v>STRING</v>
      </c>
      <c r="AM13" s="8">
        <f t="shared" si="18"/>
        <v>18</v>
      </c>
      <c r="AN13" s="8" t="str">
        <f t="shared" si="19"/>
        <v>n/a</v>
      </c>
      <c r="AO13" s="8" t="str">
        <f t="shared" si="20"/>
        <v>n/a</v>
      </c>
    </row>
    <row r="14" spans="1:41">
      <c r="A14" s="2" t="s">
        <v>74</v>
      </c>
      <c r="B14" s="2" t="s">
        <v>75</v>
      </c>
      <c r="C14" s="1" t="s">
        <v>171</v>
      </c>
      <c r="D14" s="1" t="s">
        <v>172</v>
      </c>
      <c r="E14" s="1" t="s">
        <v>173</v>
      </c>
      <c r="F14" s="2" t="str">
        <f>IF(ISERROR(VLOOKUP($C14,'DMW | Collateral Fields'!$K:$L, 1, FALSE)),"No", "Yes")</f>
        <v>Yes</v>
      </c>
      <c r="G14" s="1" t="str">
        <f>IFERROR(VLOOKUP($C14,'DMW | Collateral Fields'!$K:$L, 2, FALSE),"(not found)")</f>
        <v>This field captures the number that represents the priority a lender has in a deed of priority</v>
      </c>
      <c r="H14" s="2" t="s">
        <v>136</v>
      </c>
      <c r="I14" s="2" t="s">
        <v>144</v>
      </c>
      <c r="J14" s="1" t="s">
        <v>174</v>
      </c>
      <c r="K14" s="2">
        <v>0</v>
      </c>
      <c r="L14" s="2">
        <v>18</v>
      </c>
      <c r="M14" s="2">
        <v>0</v>
      </c>
      <c r="N14" s="2" t="str">
        <f t="shared" si="0"/>
        <v>double|0|18|0</v>
      </c>
      <c r="O14" t="str">
        <f>IFERROR(VLOOKUP('nCino | Field Mappings'!$A14,'nCino | Object Info'!$A:$H,5,FALSE),"(not found)")</f>
        <v>rskcsp_ds_css_deed_of_priority</v>
      </c>
      <c r="P14" t="str">
        <f t="shared" si="1"/>
        <v>CCS_Deed_of_Priority_Number__c</v>
      </c>
      <c r="Q14" s="8">
        <f>IFERROR(VLOOKUP($N14,'nCino | BigQuery Type Lookup'!$A:$F,2,FALSE),"(not found)")</f>
        <v>18</v>
      </c>
      <c r="R14" t="str">
        <f>IFERROR(VLOOKUP('nCino | Field Mappings'!$A14,'nCino | Object Info'!$A:$H,6,FALSE),"(not found)")</f>
        <v>rskcsp_ds_css_deed_of_priority_staging</v>
      </c>
      <c r="S14" t="str">
        <f t="shared" si="2"/>
        <v>CCS_Deed_of_Priority_Number__c</v>
      </c>
      <c r="T14" s="8" t="str">
        <f t="shared" si="3"/>
        <v>n/a</v>
      </c>
      <c r="U14" s="8" t="str">
        <f t="shared" si="4"/>
        <v>yes</v>
      </c>
      <c r="V14" s="2" t="str">
        <f>IFERROR(VLOOKUP($N14,'nCino | BigQuery Type Lookup'!$A:$F,3,FALSE),"(not found)")</f>
        <v>INT64</v>
      </c>
      <c r="W14" s="8" t="str">
        <f>IFERROR(VLOOKUP($N14,'nCino | BigQuery Type Lookup'!$A:$F,4,FALSE),"(not found)")</f>
        <v>n/a</v>
      </c>
      <c r="X14" s="8" t="str">
        <f>IFERROR(VLOOKUP($N14,'nCino | BigQuery Type Lookup'!$A:$F,5,FALSE),"(not found)")</f>
        <v>n/a</v>
      </c>
      <c r="Y14" s="8" t="str">
        <f>IFERROR(VLOOKUP($N14,'nCino | BigQuery Type Lookup'!$A:$F,6,FALSE),"(not found)")</f>
        <v>n/a</v>
      </c>
      <c r="Z14" t="str">
        <f>IFERROR(VLOOKUP('nCino | Field Mappings'!$A14,'nCino | Object Info'!$A:$H,7,FALSE),"(not found)")</f>
        <v>rskcsp_ds_css_deed_of_priority_curated</v>
      </c>
      <c r="AA14" t="str">
        <f t="shared" si="5"/>
        <v>CCS_Deed_of_Priority_Number__c</v>
      </c>
      <c r="AB14" s="8" t="str">
        <f t="shared" si="6"/>
        <v>n/a</v>
      </c>
      <c r="AC14" s="8" t="str">
        <f t="shared" si="7"/>
        <v>yes</v>
      </c>
      <c r="AD14" s="2" t="str">
        <f t="shared" si="8"/>
        <v>INT64</v>
      </c>
      <c r="AE14" s="8" t="str">
        <f t="shared" si="15"/>
        <v>n/a</v>
      </c>
      <c r="AF14" s="8" t="str">
        <f t="shared" si="16"/>
        <v>n/a</v>
      </c>
      <c r="AG14" s="8" t="str">
        <f t="shared" si="17"/>
        <v>n/a</v>
      </c>
      <c r="AH14" t="str">
        <f>IFERROR(VLOOKUP('nCino | Field Mappings'!$A14,'nCino | Object Info'!$A:$H,8,FALSE),"(not found)")</f>
        <v>rskcsp_ds_css_deed_of_priority_consumption</v>
      </c>
      <c r="AI14" t="str">
        <f t="shared" si="10"/>
        <v>CCS_Deed_of_Priority_Number__c</v>
      </c>
      <c r="AJ14" s="8" t="str">
        <f t="shared" si="11"/>
        <v>n/a</v>
      </c>
      <c r="AK14" s="8" t="str">
        <f t="shared" si="12"/>
        <v>yes</v>
      </c>
      <c r="AL14" s="2" t="str">
        <f t="shared" si="13"/>
        <v>INT64</v>
      </c>
      <c r="AM14" s="8" t="str">
        <f t="shared" si="18"/>
        <v>n/a</v>
      </c>
      <c r="AN14" s="8" t="str">
        <f t="shared" si="19"/>
        <v>n/a</v>
      </c>
      <c r="AO14" s="8" t="str">
        <f t="shared" si="20"/>
        <v>n/a</v>
      </c>
    </row>
    <row r="15" spans="1:41">
      <c r="A15" s="2" t="s">
        <v>74</v>
      </c>
      <c r="B15" s="2" t="s">
        <v>75</v>
      </c>
      <c r="C15" s="1" t="s">
        <v>175</v>
      </c>
      <c r="D15" s="1" t="s">
        <v>176</v>
      </c>
      <c r="E15" s="1" t="s">
        <v>177</v>
      </c>
      <c r="F15" s="2" t="str">
        <f>IF(ISERROR(VLOOKUP($C15,'DMW | Collateral Fields'!$K:$L, 1, FALSE)),"No", "Yes")</f>
        <v>Yes</v>
      </c>
      <c r="G15" s="1" t="str">
        <f>IFERROR(VLOOKUP($C15,'DMW | Collateral Fields'!$K:$L, 2, FALSE),"(not found)")</f>
        <v>This is a picklist field that indicates the financial institution acting as lender.</v>
      </c>
      <c r="H15" s="2" t="s">
        <v>136</v>
      </c>
      <c r="I15" s="2" t="s">
        <v>144</v>
      </c>
      <c r="J15" s="1" t="s">
        <v>145</v>
      </c>
      <c r="K15" s="2">
        <v>255</v>
      </c>
      <c r="L15" s="2">
        <v>0</v>
      </c>
      <c r="M15" s="2">
        <v>0</v>
      </c>
      <c r="N15" s="2" t="str">
        <f t="shared" si="0"/>
        <v>picklist|255|0|0</v>
      </c>
      <c r="O15" t="str">
        <f>IFERROR(VLOOKUP('nCino | Field Mappings'!$A15,'nCino | Object Info'!$A:$H,5,FALSE),"(not found)")</f>
        <v>rskcsp_ds_css_deed_of_priority</v>
      </c>
      <c r="P15" t="str">
        <f t="shared" si="1"/>
        <v>CCS_Lender__c</v>
      </c>
      <c r="Q15" s="8">
        <f>IFERROR(VLOOKUP($N15,'nCino | BigQuery Type Lookup'!$A:$F,2,FALSE),"(not found)")</f>
        <v>255</v>
      </c>
      <c r="R15" t="str">
        <f>IFERROR(VLOOKUP('nCino | Field Mappings'!$A15,'nCino | Object Info'!$A:$H,6,FALSE),"(not found)")</f>
        <v>rskcsp_ds_css_deed_of_priority_staging</v>
      </c>
      <c r="S15" t="str">
        <f t="shared" si="2"/>
        <v>CCS_Lender__c</v>
      </c>
      <c r="T15" s="8" t="str">
        <f t="shared" si="3"/>
        <v>n/a</v>
      </c>
      <c r="U15" s="8" t="str">
        <f t="shared" si="4"/>
        <v>yes</v>
      </c>
      <c r="V15" s="2" t="str">
        <f>IFERROR(VLOOKUP($N15,'nCino | BigQuery Type Lookup'!$A:$F,3,FALSE),"(not found)")</f>
        <v>STRING</v>
      </c>
      <c r="W15" s="8">
        <f>IFERROR(VLOOKUP($N15,'nCino | BigQuery Type Lookup'!$A:$F,4,FALSE),"(not found)")</f>
        <v>255</v>
      </c>
      <c r="X15" s="8" t="str">
        <f>IFERROR(VLOOKUP($N15,'nCino | BigQuery Type Lookup'!$A:$F,5,FALSE),"(not found)")</f>
        <v>n/a</v>
      </c>
      <c r="Y15" s="8" t="str">
        <f>IFERROR(VLOOKUP($N15,'nCino | BigQuery Type Lookup'!$A:$F,6,FALSE),"(not found)")</f>
        <v>n/a</v>
      </c>
      <c r="Z15" t="str">
        <f>IFERROR(VLOOKUP('nCino | Field Mappings'!$A15,'nCino | Object Info'!$A:$H,7,FALSE),"(not found)")</f>
        <v>rskcsp_ds_css_deed_of_priority_curated</v>
      </c>
      <c r="AA15" t="str">
        <f t="shared" si="5"/>
        <v>CCS_Lender__c</v>
      </c>
      <c r="AB15" s="8" t="str">
        <f t="shared" si="6"/>
        <v>n/a</v>
      </c>
      <c r="AC15" s="8" t="str">
        <f t="shared" si="7"/>
        <v>yes</v>
      </c>
      <c r="AD15" s="2" t="str">
        <f t="shared" si="8"/>
        <v>STRING</v>
      </c>
      <c r="AE15" s="8">
        <f t="shared" si="15"/>
        <v>255</v>
      </c>
      <c r="AF15" s="8" t="str">
        <f t="shared" si="16"/>
        <v>n/a</v>
      </c>
      <c r="AG15" s="8" t="str">
        <f t="shared" si="17"/>
        <v>n/a</v>
      </c>
      <c r="AH15" t="str">
        <f>IFERROR(VLOOKUP('nCino | Field Mappings'!$A15,'nCino | Object Info'!$A:$H,8,FALSE),"(not found)")</f>
        <v>rskcsp_ds_css_deed_of_priority_consumption</v>
      </c>
      <c r="AI15" t="str">
        <f t="shared" si="10"/>
        <v>CCS_Lender__c</v>
      </c>
      <c r="AJ15" s="8" t="str">
        <f t="shared" si="11"/>
        <v>n/a</v>
      </c>
      <c r="AK15" s="8" t="str">
        <f t="shared" si="12"/>
        <v>yes</v>
      </c>
      <c r="AL15" s="2" t="str">
        <f t="shared" si="13"/>
        <v>STRING</v>
      </c>
      <c r="AM15" s="8">
        <f t="shared" si="18"/>
        <v>255</v>
      </c>
      <c r="AN15" s="8" t="str">
        <f t="shared" si="19"/>
        <v>n/a</v>
      </c>
      <c r="AO15" s="8" t="str">
        <f t="shared" si="20"/>
        <v>n/a</v>
      </c>
    </row>
    <row r="16" spans="1:41">
      <c r="A16" s="2" t="s">
        <v>74</v>
      </c>
      <c r="B16" s="2" t="s">
        <v>75</v>
      </c>
      <c r="C16" s="1" t="s">
        <v>178</v>
      </c>
      <c r="D16" s="1" t="s">
        <v>179</v>
      </c>
      <c r="E16" s="1" t="s">
        <v>51</v>
      </c>
      <c r="F16" s="2" t="str">
        <f>IF(ISERROR(VLOOKUP($C16,'DMW | Collateral Fields'!$K:$L, 1, FALSE)),"No", "Yes")</f>
        <v>Yes</v>
      </c>
      <c r="G16" s="1" t="str">
        <f>IFERROR(VLOOKUP($C16,'DMW | Collateral Fields'!$K:$L, 2, FALSE),"(not found)")</f>
        <v>This is a lookup field to the security object associated with the deed of priority record.</v>
      </c>
      <c r="H16" s="2" t="s">
        <v>153</v>
      </c>
      <c r="I16" s="2" t="s">
        <v>131</v>
      </c>
      <c r="J16" s="1" t="s">
        <v>180</v>
      </c>
      <c r="K16" s="2">
        <v>18</v>
      </c>
      <c r="L16" s="2">
        <v>0</v>
      </c>
      <c r="M16" s="2">
        <v>0</v>
      </c>
      <c r="N16" s="2" t="str">
        <f t="shared" si="0"/>
        <v>reference(LLC_BI__Collateral__c)|18|0|0</v>
      </c>
      <c r="O16" t="str">
        <f>IFERROR(VLOOKUP('nCino | Field Mappings'!$A16,'nCino | Object Info'!$A:$H,5,FALSE),"(not found)")</f>
        <v>rskcsp_ds_css_deed_of_priority</v>
      </c>
      <c r="P16" t="str">
        <f t="shared" si="1"/>
        <v>CCS_Security__c</v>
      </c>
      <c r="Q16" s="8">
        <f>IFERROR(VLOOKUP($N16,'nCino | BigQuery Type Lookup'!$A:$F,2,FALSE),"(not found)")</f>
        <v>18</v>
      </c>
      <c r="R16" t="str">
        <f>IFERROR(VLOOKUP('nCino | Field Mappings'!$A16,'nCino | Object Info'!$A:$H,6,FALSE),"(not found)")</f>
        <v>rskcsp_ds_css_deed_of_priority_staging</v>
      </c>
      <c r="S16" t="str">
        <f t="shared" si="2"/>
        <v>CCS_Security__c</v>
      </c>
      <c r="T16" s="8" t="str">
        <f t="shared" si="3"/>
        <v>Foreign</v>
      </c>
      <c r="U16" s="8" t="str">
        <f t="shared" si="4"/>
        <v>no</v>
      </c>
      <c r="V16" s="2" t="str">
        <f>IFERROR(VLOOKUP($N16,'nCino | BigQuery Type Lookup'!$A:$F,3,FALSE),"(not found)")</f>
        <v>STRING</v>
      </c>
      <c r="W16" s="8">
        <f>IFERROR(VLOOKUP($N16,'nCino | BigQuery Type Lookup'!$A:$F,4,FALSE),"(not found)")</f>
        <v>18</v>
      </c>
      <c r="X16" s="8" t="str">
        <f>IFERROR(VLOOKUP($N16,'nCino | BigQuery Type Lookup'!$A:$F,5,FALSE),"(not found)")</f>
        <v>n/a</v>
      </c>
      <c r="Y16" s="8" t="str">
        <f>IFERROR(VLOOKUP($N16,'nCino | BigQuery Type Lookup'!$A:$F,6,FALSE),"(not found)")</f>
        <v>n/a</v>
      </c>
      <c r="Z16" t="str">
        <f>IFERROR(VLOOKUP('nCino | Field Mappings'!$A16,'nCino | Object Info'!$A:$H,7,FALSE),"(not found)")</f>
        <v>rskcsp_ds_css_deed_of_priority_curated</v>
      </c>
      <c r="AA16" t="str">
        <f t="shared" si="5"/>
        <v>CCS_Security__c</v>
      </c>
      <c r="AB16" s="8" t="str">
        <f t="shared" si="6"/>
        <v>Foreign</v>
      </c>
      <c r="AC16" s="8" t="str">
        <f t="shared" si="7"/>
        <v>no</v>
      </c>
      <c r="AD16" s="2" t="str">
        <f t="shared" si="8"/>
        <v>STRING</v>
      </c>
      <c r="AE16" s="8">
        <f t="shared" si="15"/>
        <v>18</v>
      </c>
      <c r="AF16" s="8" t="str">
        <f t="shared" si="16"/>
        <v>n/a</v>
      </c>
      <c r="AG16" s="8" t="str">
        <f t="shared" si="17"/>
        <v>n/a</v>
      </c>
      <c r="AH16" t="str">
        <f>IFERROR(VLOOKUP('nCino | Field Mappings'!$A16,'nCino | Object Info'!$A:$H,8,FALSE),"(not found)")</f>
        <v>rskcsp_ds_css_deed_of_priority_consumption</v>
      </c>
      <c r="AI16" t="str">
        <f t="shared" si="10"/>
        <v>CCS_Security__c</v>
      </c>
      <c r="AJ16" s="8" t="str">
        <f t="shared" si="11"/>
        <v>Foreign</v>
      </c>
      <c r="AK16" s="8" t="str">
        <f t="shared" si="12"/>
        <v>no</v>
      </c>
      <c r="AL16" s="2" t="str">
        <f t="shared" si="13"/>
        <v>STRING</v>
      </c>
      <c r="AM16" s="8">
        <f t="shared" si="18"/>
        <v>18</v>
      </c>
      <c r="AN16" s="8" t="str">
        <f t="shared" si="19"/>
        <v>n/a</v>
      </c>
      <c r="AO16" s="8" t="str">
        <f t="shared" si="20"/>
        <v>n/a</v>
      </c>
    </row>
    <row r="17" spans="1:41">
      <c r="A17" s="2" t="s">
        <v>98</v>
      </c>
      <c r="B17" s="2" t="s">
        <v>99</v>
      </c>
      <c r="C17" s="1" t="s">
        <v>181</v>
      </c>
      <c r="D17" s="1" t="s">
        <v>128</v>
      </c>
      <c r="E17" s="1" t="s">
        <v>129</v>
      </c>
      <c r="F17" s="2" t="str">
        <f>IF(ISERROR(VLOOKUP($C17,'DMW | Collateral Fields'!$K:$L, 1, FALSE)),"No", "Yes")</f>
        <v>Yes</v>
      </c>
      <c r="G17" s="1" t="str">
        <f>IFERROR(VLOOKUP($C17,'DMW | Collateral Fields'!$K:$L, 2, FALSE),"(not found)")</f>
        <v>Id</v>
      </c>
      <c r="H17" s="2" t="s">
        <v>130</v>
      </c>
      <c r="I17" s="2" t="s">
        <v>131</v>
      </c>
      <c r="J17" s="1" t="s">
        <v>132</v>
      </c>
      <c r="K17" s="2">
        <v>18</v>
      </c>
      <c r="L17" s="2">
        <v>0</v>
      </c>
      <c r="M17" s="2">
        <v>0</v>
      </c>
      <c r="N17" s="2" t="str">
        <f t="shared" si="0"/>
        <v>id|18|0|0</v>
      </c>
      <c r="O17" t="str">
        <f>IFERROR(VLOOKUP('nCino | Field Mappings'!$A17,'nCino | Object Info'!$A:$H,5,FALSE),"(not found)")</f>
        <v>rskcsp_ds_css_security_case</v>
      </c>
      <c r="P17" t="str">
        <f t="shared" si="1"/>
        <v>Id</v>
      </c>
      <c r="Q17" s="8">
        <f>IFERROR(VLOOKUP($N17,'nCino | BigQuery Type Lookup'!$A:$F,2,FALSE),"(not found)")</f>
        <v>18</v>
      </c>
      <c r="R17" t="str">
        <f>IFERROR(VLOOKUP('nCino | Field Mappings'!$A17,'nCino | Object Info'!$A:$H,6,FALSE),"(not found)")</f>
        <v>rskcsp_ds_css_security_case_staging</v>
      </c>
      <c r="S17" t="str">
        <f t="shared" si="2"/>
        <v>Id</v>
      </c>
      <c r="T17" s="8" t="str">
        <f t="shared" si="3"/>
        <v>Primary</v>
      </c>
      <c r="U17" s="8" t="str">
        <f t="shared" si="4"/>
        <v>no</v>
      </c>
      <c r="V17" s="2" t="str">
        <f>IFERROR(VLOOKUP($N17,'nCino | BigQuery Type Lookup'!$A:$F,3,FALSE),"(not found)")</f>
        <v>STRING</v>
      </c>
      <c r="W17" s="8">
        <f>IFERROR(VLOOKUP($N17,'nCino | BigQuery Type Lookup'!$A:$F,4,FALSE),"(not found)")</f>
        <v>18</v>
      </c>
      <c r="X17" s="8" t="str">
        <f>IFERROR(VLOOKUP($N17,'nCino | BigQuery Type Lookup'!$A:$F,5,FALSE),"(not found)")</f>
        <v>n/a</v>
      </c>
      <c r="Y17" s="8" t="str">
        <f>IFERROR(VLOOKUP($N17,'nCino | BigQuery Type Lookup'!$A:$F,6,FALSE),"(not found)")</f>
        <v>n/a</v>
      </c>
      <c r="Z17" t="str">
        <f>IFERROR(VLOOKUP('nCino | Field Mappings'!$A17,'nCino | Object Info'!$A:$H,7,FALSE),"(not found)")</f>
        <v>rskcsp_ds_css_security_case_curated</v>
      </c>
      <c r="AA17" t="str">
        <f t="shared" si="5"/>
        <v>Id</v>
      </c>
      <c r="AB17" s="8" t="str">
        <f t="shared" si="6"/>
        <v>Primary</v>
      </c>
      <c r="AC17" s="8" t="str">
        <f t="shared" si="7"/>
        <v>no</v>
      </c>
      <c r="AD17" s="2" t="str">
        <f t="shared" si="8"/>
        <v>STRING</v>
      </c>
      <c r="AE17" s="8">
        <f t="shared" si="15"/>
        <v>18</v>
      </c>
      <c r="AF17" s="8" t="str">
        <f t="shared" si="16"/>
        <v>n/a</v>
      </c>
      <c r="AG17" s="8" t="str">
        <f t="shared" si="17"/>
        <v>n/a</v>
      </c>
      <c r="AH17" t="str">
        <f>IFERROR(VLOOKUP('nCino | Field Mappings'!$A17,'nCino | Object Info'!$A:$H,8,FALSE),"(not found)")</f>
        <v>rskcsp_ds_css_security_case_consumption</v>
      </c>
      <c r="AI17" t="str">
        <f t="shared" si="10"/>
        <v>Id</v>
      </c>
      <c r="AJ17" s="8" t="str">
        <f t="shared" si="11"/>
        <v>Primary</v>
      </c>
      <c r="AK17" s="8" t="str">
        <f t="shared" si="12"/>
        <v>no</v>
      </c>
      <c r="AL17" s="2" t="str">
        <f t="shared" si="13"/>
        <v>STRING</v>
      </c>
      <c r="AM17" s="8">
        <f t="shared" si="18"/>
        <v>18</v>
      </c>
      <c r="AN17" s="8" t="str">
        <f t="shared" si="19"/>
        <v>n/a</v>
      </c>
      <c r="AO17" s="8" t="str">
        <f t="shared" si="20"/>
        <v>n/a</v>
      </c>
    </row>
    <row r="18" spans="1:41">
      <c r="A18" s="2" t="s">
        <v>98</v>
      </c>
      <c r="B18" s="2" t="s">
        <v>99</v>
      </c>
      <c r="C18" s="1" t="s">
        <v>182</v>
      </c>
      <c r="D18" s="1" t="s">
        <v>183</v>
      </c>
      <c r="E18" s="1" t="s">
        <v>184</v>
      </c>
      <c r="F18" s="2" t="str">
        <f>IF(ISERROR(VLOOKUP($C18,'DMW | Collateral Fields'!$K:$L, 1, FALSE)),"No", "Yes")</f>
        <v>No</v>
      </c>
      <c r="G18" s="1" t="str">
        <f>IFERROR(VLOOKUP($C18,'DMW | Collateral Fields'!$K:$L, 2, FALSE),"(not found)")</f>
        <v>(not found)</v>
      </c>
      <c r="H18" s="2" t="s">
        <v>153</v>
      </c>
      <c r="I18" s="2" t="s">
        <v>131</v>
      </c>
      <c r="J18" s="1" t="s">
        <v>185</v>
      </c>
      <c r="K18" s="2">
        <v>18</v>
      </c>
      <c r="L18" s="2">
        <v>0</v>
      </c>
      <c r="M18" s="2">
        <v>0</v>
      </c>
      <c r="N18" s="2" t="str">
        <f t="shared" si="0"/>
        <v>reference(Group,User)|18|0|0</v>
      </c>
      <c r="O18" t="str">
        <f>IFERROR(VLOOKUP('nCino | Field Mappings'!$A18,'nCino | Object Info'!$A:$H,5,FALSE),"(not found)")</f>
        <v>rskcsp_ds_css_security_case</v>
      </c>
      <c r="P18" t="str">
        <f t="shared" si="1"/>
        <v>OwnerId</v>
      </c>
      <c r="Q18" s="8">
        <f>IFERROR(VLOOKUP($N18,'nCino | BigQuery Type Lookup'!$A:$F,2,FALSE),"(not found)")</f>
        <v>18</v>
      </c>
      <c r="R18" t="str">
        <f>IFERROR(VLOOKUP('nCino | Field Mappings'!$A18,'nCino | Object Info'!$A:$H,6,FALSE),"(not found)")</f>
        <v>rskcsp_ds_css_security_case_staging</v>
      </c>
      <c r="S18" t="str">
        <f t="shared" si="2"/>
        <v>OwnerId</v>
      </c>
      <c r="T18" s="8" t="str">
        <f t="shared" si="3"/>
        <v>Foreign</v>
      </c>
      <c r="U18" s="8" t="str">
        <f t="shared" si="4"/>
        <v>no</v>
      </c>
      <c r="V18" s="2" t="str">
        <f>IFERROR(VLOOKUP($N18,'nCino | BigQuery Type Lookup'!$A:$F,3,FALSE),"(not found)")</f>
        <v>STRING</v>
      </c>
      <c r="W18" s="8">
        <f>IFERROR(VLOOKUP($N18,'nCino | BigQuery Type Lookup'!$A:$F,4,FALSE),"(not found)")</f>
        <v>18</v>
      </c>
      <c r="X18" s="8" t="str">
        <f>IFERROR(VLOOKUP($N18,'nCino | BigQuery Type Lookup'!$A:$F,5,FALSE),"(not found)")</f>
        <v>n/a</v>
      </c>
      <c r="Y18" s="8" t="str">
        <f>IFERROR(VLOOKUP($N18,'nCino | BigQuery Type Lookup'!$A:$F,6,FALSE),"(not found)")</f>
        <v>n/a</v>
      </c>
      <c r="Z18" t="str">
        <f>IFERROR(VLOOKUP('nCino | Field Mappings'!$A18,'nCino | Object Info'!$A:$H,7,FALSE),"(not found)")</f>
        <v>rskcsp_ds_css_security_case_curated</v>
      </c>
      <c r="AA18" t="str">
        <f t="shared" si="5"/>
        <v>OwnerId</v>
      </c>
      <c r="AB18" s="8" t="str">
        <f t="shared" si="6"/>
        <v>Foreign</v>
      </c>
      <c r="AC18" s="8" t="str">
        <f t="shared" si="7"/>
        <v>no</v>
      </c>
      <c r="AD18" s="2" t="str">
        <f t="shared" si="8"/>
        <v>STRING</v>
      </c>
      <c r="AE18" s="8">
        <f t="shared" si="15"/>
        <v>18</v>
      </c>
      <c r="AF18" s="8" t="str">
        <f t="shared" si="16"/>
        <v>n/a</v>
      </c>
      <c r="AG18" s="8" t="str">
        <f t="shared" si="17"/>
        <v>n/a</v>
      </c>
      <c r="AH18" t="str">
        <f>IFERROR(VLOOKUP('nCino | Field Mappings'!$A18,'nCino | Object Info'!$A:$H,8,FALSE),"(not found)")</f>
        <v>rskcsp_ds_css_security_case_consumption</v>
      </c>
      <c r="AI18" t="str">
        <f t="shared" si="10"/>
        <v>OwnerId</v>
      </c>
      <c r="AJ18" s="8" t="str">
        <f t="shared" si="11"/>
        <v>Foreign</v>
      </c>
      <c r="AK18" s="8" t="str">
        <f t="shared" si="12"/>
        <v>no</v>
      </c>
      <c r="AL18" s="2" t="str">
        <f t="shared" si="13"/>
        <v>STRING</v>
      </c>
      <c r="AM18" s="8">
        <f t="shared" si="18"/>
        <v>18</v>
      </c>
      <c r="AN18" s="8" t="str">
        <f t="shared" si="19"/>
        <v>n/a</v>
      </c>
      <c r="AO18" s="8" t="str">
        <f t="shared" si="20"/>
        <v>n/a</v>
      </c>
    </row>
    <row r="19" spans="1:41">
      <c r="A19" s="2" t="s">
        <v>98</v>
      </c>
      <c r="B19" s="2" t="s">
        <v>99</v>
      </c>
      <c r="C19" s="1" t="s">
        <v>186</v>
      </c>
      <c r="D19" s="1" t="s">
        <v>134</v>
      </c>
      <c r="E19" s="1" t="s">
        <v>135</v>
      </c>
      <c r="F19" s="2" t="str">
        <f>IF(ISERROR(VLOOKUP($C19,'DMW | Collateral Fields'!$K:$L, 1, FALSE)),"No", "Yes")</f>
        <v>No</v>
      </c>
      <c r="G19" s="1" t="str">
        <f>IFERROR(VLOOKUP($C19,'DMW | Collateral Fields'!$K:$L, 2, FALSE),"(not found)")</f>
        <v>(not found)</v>
      </c>
      <c r="H19" s="2" t="s">
        <v>136</v>
      </c>
      <c r="I19" s="2" t="s">
        <v>131</v>
      </c>
      <c r="J19" s="1" t="s">
        <v>137</v>
      </c>
      <c r="K19" s="2">
        <v>0</v>
      </c>
      <c r="L19" s="2">
        <v>0</v>
      </c>
      <c r="M19" s="2">
        <v>0</v>
      </c>
      <c r="N19" s="2" t="str">
        <f t="shared" si="0"/>
        <v>boolean|0|0|0</v>
      </c>
      <c r="O19" t="str">
        <f>IFERROR(VLOOKUP('nCino | Field Mappings'!$A19,'nCino | Object Info'!$A:$H,5,FALSE),"(not found)")</f>
        <v>rskcsp_ds_css_security_case</v>
      </c>
      <c r="P19" t="str">
        <f t="shared" si="1"/>
        <v>IsDeleted</v>
      </c>
      <c r="Q19" s="8">
        <f>IFERROR(VLOOKUP($N19,'nCino | BigQuery Type Lookup'!$A:$F,2,FALSE),"(not found)")</f>
        <v>1</v>
      </c>
      <c r="R19" t="str">
        <f>IFERROR(VLOOKUP('nCino | Field Mappings'!$A19,'nCino | Object Info'!$A:$H,6,FALSE),"(not found)")</f>
        <v>rskcsp_ds_css_security_case_staging</v>
      </c>
      <c r="S19" t="str">
        <f t="shared" si="2"/>
        <v>IsDeleted</v>
      </c>
      <c r="T19" s="8" t="str">
        <f t="shared" si="3"/>
        <v>n/a</v>
      </c>
      <c r="U19" s="8" t="str">
        <f t="shared" si="4"/>
        <v>no</v>
      </c>
      <c r="V19" s="2" t="str">
        <f>IFERROR(VLOOKUP($N19,'nCino | BigQuery Type Lookup'!$A:$F,3,FALSE),"(not found)")</f>
        <v>BOOL</v>
      </c>
      <c r="W19" s="8" t="str">
        <f>IFERROR(VLOOKUP($N19,'nCino | BigQuery Type Lookup'!$A:$F,4,FALSE),"(not found)")</f>
        <v>n/a</v>
      </c>
      <c r="X19" s="8" t="str">
        <f>IFERROR(VLOOKUP($N19,'nCino | BigQuery Type Lookup'!$A:$F,5,FALSE),"(not found)")</f>
        <v>n/a</v>
      </c>
      <c r="Y19" s="8" t="str">
        <f>IFERROR(VLOOKUP($N19,'nCino | BigQuery Type Lookup'!$A:$F,6,FALSE),"(not found)")</f>
        <v>n/a</v>
      </c>
      <c r="Z19" t="str">
        <f>IFERROR(VLOOKUP('nCino | Field Mappings'!$A19,'nCino | Object Info'!$A:$H,7,FALSE),"(not found)")</f>
        <v>rskcsp_ds_css_security_case_curated</v>
      </c>
      <c r="AA19" t="str">
        <f t="shared" si="5"/>
        <v>IsDeleted</v>
      </c>
      <c r="AB19" s="8" t="str">
        <f t="shared" si="6"/>
        <v>n/a</v>
      </c>
      <c r="AC19" s="8" t="str">
        <f t="shared" si="7"/>
        <v>no</v>
      </c>
      <c r="AD19" s="2" t="str">
        <f t="shared" si="8"/>
        <v>BOOL</v>
      </c>
      <c r="AE19" s="8" t="str">
        <f t="shared" si="15"/>
        <v>n/a</v>
      </c>
      <c r="AF19" s="8" t="str">
        <f t="shared" si="16"/>
        <v>n/a</v>
      </c>
      <c r="AG19" s="8" t="str">
        <f t="shared" si="17"/>
        <v>n/a</v>
      </c>
      <c r="AH19" t="str">
        <f>IFERROR(VLOOKUP('nCino | Field Mappings'!$A19,'nCino | Object Info'!$A:$H,8,FALSE),"(not found)")</f>
        <v>rskcsp_ds_css_security_case_consumption</v>
      </c>
      <c r="AI19" t="str">
        <f t="shared" si="10"/>
        <v>IsDeleted</v>
      </c>
      <c r="AJ19" s="8" t="str">
        <f t="shared" si="11"/>
        <v>n/a</v>
      </c>
      <c r="AK19" s="8" t="str">
        <f t="shared" si="12"/>
        <v>no</v>
      </c>
      <c r="AL19" s="2" t="str">
        <f t="shared" si="13"/>
        <v>BOOL</v>
      </c>
      <c r="AM19" s="8" t="str">
        <f t="shared" si="18"/>
        <v>n/a</v>
      </c>
      <c r="AN19" s="8" t="str">
        <f t="shared" si="19"/>
        <v>n/a</v>
      </c>
      <c r="AO19" s="8" t="str">
        <f t="shared" si="20"/>
        <v>n/a</v>
      </c>
    </row>
    <row r="20" spans="1:41">
      <c r="A20" s="2" t="s">
        <v>98</v>
      </c>
      <c r="B20" s="2" t="s">
        <v>99</v>
      </c>
      <c r="C20" s="1" t="s">
        <v>187</v>
      </c>
      <c r="D20" s="1" t="s">
        <v>2</v>
      </c>
      <c r="E20" s="1" t="s">
        <v>188</v>
      </c>
      <c r="F20" s="2" t="str">
        <f>IF(ISERROR(VLOOKUP($C20,'DMW | Collateral Fields'!$K:$L, 1, FALSE)),"No", "Yes")</f>
        <v>No</v>
      </c>
      <c r="G20" s="1" t="str">
        <f>IFERROR(VLOOKUP($C20,'DMW | Collateral Fields'!$K:$L, 2, FALSE),"(not found)")</f>
        <v>(not found)</v>
      </c>
      <c r="H20" s="2" t="s">
        <v>136</v>
      </c>
      <c r="I20" s="2" t="s">
        <v>131</v>
      </c>
      <c r="J20" s="1" t="s">
        <v>140</v>
      </c>
      <c r="K20" s="2">
        <v>80</v>
      </c>
      <c r="L20" s="2">
        <v>0</v>
      </c>
      <c r="M20" s="2">
        <v>0</v>
      </c>
      <c r="N20" s="2" t="str">
        <f t="shared" si="0"/>
        <v>string|80|0|0</v>
      </c>
      <c r="O20" t="str">
        <f>IFERROR(VLOOKUP('nCino | Field Mappings'!$A20,'nCino | Object Info'!$A:$H,5,FALSE),"(not found)")</f>
        <v>rskcsp_ds_css_security_case</v>
      </c>
      <c r="P20" t="str">
        <f t="shared" si="1"/>
        <v>Name</v>
      </c>
      <c r="Q20" s="8">
        <f>IFERROR(VLOOKUP($N20,'nCino | BigQuery Type Lookup'!$A:$F,2,FALSE),"(not found)")</f>
        <v>80</v>
      </c>
      <c r="R20" t="str">
        <f>IFERROR(VLOOKUP('nCino | Field Mappings'!$A20,'nCino | Object Info'!$A:$H,6,FALSE),"(not found)")</f>
        <v>rskcsp_ds_css_security_case_staging</v>
      </c>
      <c r="S20" t="str">
        <f t="shared" si="2"/>
        <v>Name</v>
      </c>
      <c r="T20" s="8" t="str">
        <f t="shared" si="3"/>
        <v>n/a</v>
      </c>
      <c r="U20" s="8" t="str">
        <f t="shared" si="4"/>
        <v>no</v>
      </c>
      <c r="V20" s="2" t="str">
        <f>IFERROR(VLOOKUP($N20,'nCino | BigQuery Type Lookup'!$A:$F,3,FALSE),"(not found)")</f>
        <v>STRING</v>
      </c>
      <c r="W20" s="8">
        <f>IFERROR(VLOOKUP($N20,'nCino | BigQuery Type Lookup'!$A:$F,4,FALSE),"(not found)")</f>
        <v>80</v>
      </c>
      <c r="X20" s="8" t="str">
        <f>IFERROR(VLOOKUP($N20,'nCino | BigQuery Type Lookup'!$A:$F,5,FALSE),"(not found)")</f>
        <v>n/a</v>
      </c>
      <c r="Y20" s="8" t="str">
        <f>IFERROR(VLOOKUP($N20,'nCino | BigQuery Type Lookup'!$A:$F,6,FALSE),"(not found)")</f>
        <v>n/a</v>
      </c>
      <c r="Z20" t="str">
        <f>IFERROR(VLOOKUP('nCino | Field Mappings'!$A20,'nCino | Object Info'!$A:$H,7,FALSE),"(not found)")</f>
        <v>rskcsp_ds_css_security_case_curated</v>
      </c>
      <c r="AA20" t="str">
        <f t="shared" si="5"/>
        <v>Name</v>
      </c>
      <c r="AB20" s="8" t="str">
        <f t="shared" si="6"/>
        <v>n/a</v>
      </c>
      <c r="AC20" s="8" t="str">
        <f t="shared" si="7"/>
        <v>no</v>
      </c>
      <c r="AD20" s="2" t="str">
        <f t="shared" si="8"/>
        <v>STRING</v>
      </c>
      <c r="AE20" s="8">
        <f t="shared" si="15"/>
        <v>80</v>
      </c>
      <c r="AF20" s="8" t="str">
        <f t="shared" si="16"/>
        <v>n/a</v>
      </c>
      <c r="AG20" s="8" t="str">
        <f t="shared" si="17"/>
        <v>n/a</v>
      </c>
      <c r="AH20" t="str">
        <f>IFERROR(VLOOKUP('nCino | Field Mappings'!$A20,'nCino | Object Info'!$A:$H,8,FALSE),"(not found)")</f>
        <v>rskcsp_ds_css_security_case_consumption</v>
      </c>
      <c r="AI20" t="str">
        <f t="shared" si="10"/>
        <v>Name</v>
      </c>
      <c r="AJ20" s="8" t="str">
        <f t="shared" si="11"/>
        <v>n/a</v>
      </c>
      <c r="AK20" s="8" t="str">
        <f t="shared" si="12"/>
        <v>no</v>
      </c>
      <c r="AL20" s="2" t="str">
        <f t="shared" si="13"/>
        <v>STRING</v>
      </c>
      <c r="AM20" s="8">
        <f t="shared" si="18"/>
        <v>80</v>
      </c>
      <c r="AN20" s="8" t="str">
        <f t="shared" si="19"/>
        <v>n/a</v>
      </c>
      <c r="AO20" s="8" t="str">
        <f t="shared" si="20"/>
        <v>n/a</v>
      </c>
    </row>
    <row r="21" spans="1:41">
      <c r="A21" s="2" t="s">
        <v>98</v>
      </c>
      <c r="B21" s="2" t="s">
        <v>99</v>
      </c>
      <c r="C21" s="1" t="s">
        <v>189</v>
      </c>
      <c r="D21" s="1" t="s">
        <v>142</v>
      </c>
      <c r="E21" s="1" t="s">
        <v>143</v>
      </c>
      <c r="F21" s="2" t="str">
        <f>IF(ISERROR(VLOOKUP($C21,'DMW | Collateral Fields'!$K:$L, 1, FALSE)),"No", "Yes")</f>
        <v>No</v>
      </c>
      <c r="G21" s="1" t="str">
        <f>IFERROR(VLOOKUP($C21,'DMW | Collateral Fields'!$K:$L, 2, FALSE),"(not found)")</f>
        <v>(not found)</v>
      </c>
      <c r="H21" s="2" t="s">
        <v>136</v>
      </c>
      <c r="I21" s="2" t="s">
        <v>144</v>
      </c>
      <c r="J21" s="1" t="s">
        <v>145</v>
      </c>
      <c r="K21" s="2">
        <v>3</v>
      </c>
      <c r="L21" s="2">
        <v>0</v>
      </c>
      <c r="M21" s="2">
        <v>0</v>
      </c>
      <c r="N21" s="2" t="str">
        <f t="shared" si="0"/>
        <v>picklist|3|0|0</v>
      </c>
      <c r="O21" t="str">
        <f>IFERROR(VLOOKUP('nCino | Field Mappings'!$A21,'nCino | Object Info'!$A:$H,5,FALSE),"(not found)")</f>
        <v>rskcsp_ds_css_security_case</v>
      </c>
      <c r="P21" t="str">
        <f t="shared" si="1"/>
        <v>CurrencyIsoCode</v>
      </c>
      <c r="Q21" s="8">
        <f>IFERROR(VLOOKUP($N21,'nCino | BigQuery Type Lookup'!$A:$F,2,FALSE),"(not found)")</f>
        <v>3</v>
      </c>
      <c r="R21" t="str">
        <f>IFERROR(VLOOKUP('nCino | Field Mappings'!$A21,'nCino | Object Info'!$A:$H,6,FALSE),"(not found)")</f>
        <v>rskcsp_ds_css_security_case_staging</v>
      </c>
      <c r="S21" t="str">
        <f t="shared" si="2"/>
        <v>CurrencyIsoCode</v>
      </c>
      <c r="T21" s="8" t="str">
        <f t="shared" si="3"/>
        <v>n/a</v>
      </c>
      <c r="U21" s="8" t="str">
        <f t="shared" si="4"/>
        <v>yes</v>
      </c>
      <c r="V21" s="2" t="str">
        <f>IFERROR(VLOOKUP($N21,'nCino | BigQuery Type Lookup'!$A:$F,3,FALSE),"(not found)")</f>
        <v>STRING</v>
      </c>
      <c r="W21" s="8">
        <f>IFERROR(VLOOKUP($N21,'nCino | BigQuery Type Lookup'!$A:$F,4,FALSE),"(not found)")</f>
        <v>3</v>
      </c>
      <c r="X21" s="8" t="str">
        <f>IFERROR(VLOOKUP($N21,'nCino | BigQuery Type Lookup'!$A:$F,5,FALSE),"(not found)")</f>
        <v>n/a</v>
      </c>
      <c r="Y21" s="8" t="str">
        <f>IFERROR(VLOOKUP($N21,'nCino | BigQuery Type Lookup'!$A:$F,6,FALSE),"(not found)")</f>
        <v>n/a</v>
      </c>
      <c r="Z21" t="str">
        <f>IFERROR(VLOOKUP('nCino | Field Mappings'!$A21,'nCino | Object Info'!$A:$H,7,FALSE),"(not found)")</f>
        <v>rskcsp_ds_css_security_case_curated</v>
      </c>
      <c r="AA21" t="str">
        <f t="shared" si="5"/>
        <v>CurrencyIsoCode</v>
      </c>
      <c r="AB21" s="8" t="str">
        <f t="shared" si="6"/>
        <v>n/a</v>
      </c>
      <c r="AC21" s="8" t="str">
        <f t="shared" si="7"/>
        <v>yes</v>
      </c>
      <c r="AD21" s="2" t="str">
        <f t="shared" si="8"/>
        <v>STRING</v>
      </c>
      <c r="AE21" s="8">
        <f t="shared" si="15"/>
        <v>3</v>
      </c>
      <c r="AF21" s="8" t="str">
        <f t="shared" si="16"/>
        <v>n/a</v>
      </c>
      <c r="AG21" s="8" t="str">
        <f t="shared" si="17"/>
        <v>n/a</v>
      </c>
      <c r="AH21" t="str">
        <f>IFERROR(VLOOKUP('nCino | Field Mappings'!$A21,'nCino | Object Info'!$A:$H,8,FALSE),"(not found)")</f>
        <v>rskcsp_ds_css_security_case_consumption</v>
      </c>
      <c r="AI21" t="str">
        <f t="shared" si="10"/>
        <v>CurrencyIsoCode</v>
      </c>
      <c r="AJ21" s="8" t="str">
        <f t="shared" si="11"/>
        <v>n/a</v>
      </c>
      <c r="AK21" s="8" t="str">
        <f t="shared" si="12"/>
        <v>yes</v>
      </c>
      <c r="AL21" s="2" t="str">
        <f t="shared" si="13"/>
        <v>STRING</v>
      </c>
      <c r="AM21" s="8">
        <f t="shared" si="18"/>
        <v>3</v>
      </c>
      <c r="AN21" s="8" t="str">
        <f t="shared" si="19"/>
        <v>n/a</v>
      </c>
      <c r="AO21" s="8" t="str">
        <f t="shared" si="20"/>
        <v>n/a</v>
      </c>
    </row>
    <row r="22" spans="1:41">
      <c r="A22" s="2" t="s">
        <v>98</v>
      </c>
      <c r="B22" s="2" t="s">
        <v>99</v>
      </c>
      <c r="C22" s="1" t="s">
        <v>190</v>
      </c>
      <c r="D22" s="1" t="s">
        <v>191</v>
      </c>
      <c r="E22" s="1" t="s">
        <v>192</v>
      </c>
      <c r="F22" s="2" t="str">
        <f>IF(ISERROR(VLOOKUP($C22,'DMW | Collateral Fields'!$K:$L, 1, FALSE)),"No", "Yes")</f>
        <v>No</v>
      </c>
      <c r="G22" s="1" t="str">
        <f>IFERROR(VLOOKUP($C22,'DMW | Collateral Fields'!$K:$L, 2, FALSE),"(not found)")</f>
        <v>(not found)</v>
      </c>
      <c r="H22" s="2" t="s">
        <v>153</v>
      </c>
      <c r="I22" s="2" t="s">
        <v>144</v>
      </c>
      <c r="J22" s="1" t="s">
        <v>193</v>
      </c>
      <c r="K22" s="2">
        <v>18</v>
      </c>
      <c r="L22" s="2">
        <v>0</v>
      </c>
      <c r="M22" s="2">
        <v>0</v>
      </c>
      <c r="N22" s="2" t="str">
        <f t="shared" si="0"/>
        <v>reference(RecordType)|18|0|0</v>
      </c>
      <c r="O22" t="str">
        <f>IFERROR(VLOOKUP('nCino | Field Mappings'!$A22,'nCino | Object Info'!$A:$H,5,FALSE),"(not found)")</f>
        <v>rskcsp_ds_css_security_case</v>
      </c>
      <c r="P22" t="str">
        <f t="shared" si="1"/>
        <v>RecordTypeId</v>
      </c>
      <c r="Q22" s="8">
        <f>IFERROR(VLOOKUP($N22,'nCino | BigQuery Type Lookup'!$A:$F,2,FALSE),"(not found)")</f>
        <v>18</v>
      </c>
      <c r="R22" t="str">
        <f>IFERROR(VLOOKUP('nCino | Field Mappings'!$A22,'nCino | Object Info'!$A:$H,6,FALSE),"(not found)")</f>
        <v>rskcsp_ds_css_security_case_staging</v>
      </c>
      <c r="S22" t="str">
        <f t="shared" si="2"/>
        <v>RecordTypeId</v>
      </c>
      <c r="T22" s="8" t="str">
        <f t="shared" si="3"/>
        <v>Foreign</v>
      </c>
      <c r="U22" s="8" t="str">
        <f t="shared" si="4"/>
        <v>yes</v>
      </c>
      <c r="V22" s="2" t="str">
        <f>IFERROR(VLOOKUP($N22,'nCino | BigQuery Type Lookup'!$A:$F,3,FALSE),"(not found)")</f>
        <v>STRING</v>
      </c>
      <c r="W22" s="8">
        <f>IFERROR(VLOOKUP($N22,'nCino | BigQuery Type Lookup'!$A:$F,4,FALSE),"(not found)")</f>
        <v>18</v>
      </c>
      <c r="X22" s="8" t="str">
        <f>IFERROR(VLOOKUP($N22,'nCino | BigQuery Type Lookup'!$A:$F,5,FALSE),"(not found)")</f>
        <v>n/a</v>
      </c>
      <c r="Y22" s="8" t="str">
        <f>IFERROR(VLOOKUP($N22,'nCino | BigQuery Type Lookup'!$A:$F,6,FALSE),"(not found)")</f>
        <v>n/a</v>
      </c>
      <c r="Z22" t="str">
        <f>IFERROR(VLOOKUP('nCino | Field Mappings'!$A22,'nCino | Object Info'!$A:$H,7,FALSE),"(not found)")</f>
        <v>rskcsp_ds_css_security_case_curated</v>
      </c>
      <c r="AA22" t="str">
        <f t="shared" si="5"/>
        <v>RecordTypeId</v>
      </c>
      <c r="AB22" s="8" t="str">
        <f t="shared" si="6"/>
        <v>Foreign</v>
      </c>
      <c r="AC22" s="8" t="str">
        <f t="shared" si="7"/>
        <v>yes</v>
      </c>
      <c r="AD22" s="2" t="str">
        <f t="shared" si="8"/>
        <v>STRING</v>
      </c>
      <c r="AE22" s="8">
        <f t="shared" si="15"/>
        <v>18</v>
      </c>
      <c r="AF22" s="8" t="str">
        <f t="shared" si="16"/>
        <v>n/a</v>
      </c>
      <c r="AG22" s="8" t="str">
        <f t="shared" si="17"/>
        <v>n/a</v>
      </c>
      <c r="AH22" t="str">
        <f>IFERROR(VLOOKUP('nCino | Field Mappings'!$A22,'nCino | Object Info'!$A:$H,8,FALSE),"(not found)")</f>
        <v>rskcsp_ds_css_security_case_consumption</v>
      </c>
      <c r="AI22" t="str">
        <f t="shared" si="10"/>
        <v>RecordTypeId</v>
      </c>
      <c r="AJ22" s="8" t="str">
        <f t="shared" si="11"/>
        <v>Foreign</v>
      </c>
      <c r="AK22" s="8" t="str">
        <f t="shared" si="12"/>
        <v>yes</v>
      </c>
      <c r="AL22" s="2" t="str">
        <f t="shared" si="13"/>
        <v>STRING</v>
      </c>
      <c r="AM22" s="8">
        <f t="shared" si="18"/>
        <v>18</v>
      </c>
      <c r="AN22" s="8" t="str">
        <f t="shared" si="19"/>
        <v>n/a</v>
      </c>
      <c r="AO22" s="8" t="str">
        <f t="shared" si="20"/>
        <v>n/a</v>
      </c>
    </row>
    <row r="23" spans="1:41">
      <c r="A23" s="2" t="s">
        <v>98</v>
      </c>
      <c r="B23" s="2" t="s">
        <v>99</v>
      </c>
      <c r="C23" s="1" t="s">
        <v>194</v>
      </c>
      <c r="D23" s="1" t="s">
        <v>147</v>
      </c>
      <c r="E23" s="1" t="s">
        <v>148</v>
      </c>
      <c r="F23" s="2" t="str">
        <f>IF(ISERROR(VLOOKUP($C23,'DMW | Collateral Fields'!$K:$L, 1, FALSE)),"No", "Yes")</f>
        <v>Yes</v>
      </c>
      <c r="G23" s="1" t="str">
        <f>IFERROR(VLOOKUP($C23,'DMW | Collateral Fields'!$K:$L, 2, FALSE),"(not found)")</f>
        <v>Record created date.</v>
      </c>
      <c r="H23" s="2" t="s">
        <v>136</v>
      </c>
      <c r="I23" s="2" t="s">
        <v>131</v>
      </c>
      <c r="J23" s="1" t="s">
        <v>149</v>
      </c>
      <c r="K23" s="2">
        <v>0</v>
      </c>
      <c r="L23" s="2">
        <v>0</v>
      </c>
      <c r="M23" s="2">
        <v>0</v>
      </c>
      <c r="N23" s="2" t="str">
        <f t="shared" si="0"/>
        <v>datetime|0|0|0</v>
      </c>
      <c r="O23" t="str">
        <f>IFERROR(VLOOKUP('nCino | Field Mappings'!$A23,'nCino | Object Info'!$A:$H,5,FALSE),"(not found)")</f>
        <v>rskcsp_ds_css_security_case</v>
      </c>
      <c r="P23" t="str">
        <f t="shared" si="1"/>
        <v>CreatedDate</v>
      </c>
      <c r="Q23" s="8">
        <f>IFERROR(VLOOKUP($N23,'nCino | BigQuery Type Lookup'!$A:$F,2,FALSE),"(not found)")</f>
        <v>14</v>
      </c>
      <c r="R23" t="str">
        <f>IFERROR(VLOOKUP('nCino | Field Mappings'!$A23,'nCino | Object Info'!$A:$H,6,FALSE),"(not found)")</f>
        <v>rskcsp_ds_css_security_case_staging</v>
      </c>
      <c r="S23" t="str">
        <f t="shared" si="2"/>
        <v>CreatedDate</v>
      </c>
      <c r="T23" s="8" t="str">
        <f t="shared" si="3"/>
        <v>n/a</v>
      </c>
      <c r="U23" s="8" t="str">
        <f t="shared" si="4"/>
        <v>no</v>
      </c>
      <c r="V23" s="2" t="str">
        <f>IFERROR(VLOOKUP($N23,'nCino | BigQuery Type Lookup'!$A:$F,3,FALSE),"(not found)")</f>
        <v>DATETIME</v>
      </c>
      <c r="W23" s="8" t="str">
        <f>IFERROR(VLOOKUP($N23,'nCino | BigQuery Type Lookup'!$A:$F,4,FALSE),"(not found)")</f>
        <v>n/a</v>
      </c>
      <c r="X23" s="8" t="str">
        <f>IFERROR(VLOOKUP($N23,'nCino | BigQuery Type Lookup'!$A:$F,5,FALSE),"(not found)")</f>
        <v>n/a</v>
      </c>
      <c r="Y23" s="8" t="str">
        <f>IFERROR(VLOOKUP($N23,'nCino | BigQuery Type Lookup'!$A:$F,6,FALSE),"(not found)")</f>
        <v>n/a</v>
      </c>
      <c r="Z23" t="str">
        <f>IFERROR(VLOOKUP('nCino | Field Mappings'!$A23,'nCino | Object Info'!$A:$H,7,FALSE),"(not found)")</f>
        <v>rskcsp_ds_css_security_case_curated</v>
      </c>
      <c r="AA23" t="str">
        <f t="shared" si="5"/>
        <v>CreatedDate</v>
      </c>
      <c r="AB23" s="8" t="str">
        <f t="shared" si="6"/>
        <v>n/a</v>
      </c>
      <c r="AC23" s="8" t="str">
        <f t="shared" si="7"/>
        <v>no</v>
      </c>
      <c r="AD23" s="2" t="str">
        <f t="shared" si="8"/>
        <v>DATETIME</v>
      </c>
      <c r="AE23" s="8" t="str">
        <f t="shared" si="15"/>
        <v>n/a</v>
      </c>
      <c r="AF23" s="8" t="str">
        <f t="shared" si="16"/>
        <v>n/a</v>
      </c>
      <c r="AG23" s="8" t="str">
        <f t="shared" si="17"/>
        <v>n/a</v>
      </c>
      <c r="AH23" t="str">
        <f>IFERROR(VLOOKUP('nCino | Field Mappings'!$A23,'nCino | Object Info'!$A:$H,8,FALSE),"(not found)")</f>
        <v>rskcsp_ds_css_security_case_consumption</v>
      </c>
      <c r="AI23" t="str">
        <f t="shared" si="10"/>
        <v>CreatedDate</v>
      </c>
      <c r="AJ23" s="8" t="str">
        <f t="shared" si="11"/>
        <v>n/a</v>
      </c>
      <c r="AK23" s="8" t="str">
        <f t="shared" si="12"/>
        <v>no</v>
      </c>
      <c r="AL23" s="2" t="str">
        <f t="shared" si="13"/>
        <v>DATETIME</v>
      </c>
      <c r="AM23" s="8" t="str">
        <f t="shared" si="18"/>
        <v>n/a</v>
      </c>
      <c r="AN23" s="8" t="str">
        <f t="shared" si="19"/>
        <v>n/a</v>
      </c>
      <c r="AO23" s="8" t="str">
        <f t="shared" si="20"/>
        <v>n/a</v>
      </c>
    </row>
    <row r="24" spans="1:41">
      <c r="A24" s="2" t="s">
        <v>98</v>
      </c>
      <c r="B24" s="2" t="s">
        <v>99</v>
      </c>
      <c r="C24" s="1" t="s">
        <v>195</v>
      </c>
      <c r="D24" s="1" t="s">
        <v>151</v>
      </c>
      <c r="E24" s="1" t="s">
        <v>152</v>
      </c>
      <c r="F24" s="2" t="str">
        <f>IF(ISERROR(VLOOKUP($C24,'DMW | Collateral Fields'!$K:$L, 1, FALSE)),"No", "Yes")</f>
        <v>Yes</v>
      </c>
      <c r="G24" s="1" t="str">
        <f>IFERROR(VLOOKUP($C24,'DMW | Collateral Fields'!$K:$L, 2, FALSE),"(not found)")</f>
        <v>Record created by user.</v>
      </c>
      <c r="H24" s="2" t="s">
        <v>153</v>
      </c>
      <c r="I24" s="2" t="s">
        <v>131</v>
      </c>
      <c r="J24" s="1" t="s">
        <v>154</v>
      </c>
      <c r="K24" s="2">
        <v>18</v>
      </c>
      <c r="L24" s="2">
        <v>0</v>
      </c>
      <c r="M24" s="2">
        <v>0</v>
      </c>
      <c r="N24" s="2" t="str">
        <f t="shared" si="0"/>
        <v>reference(User)|18|0|0</v>
      </c>
      <c r="O24" t="str">
        <f>IFERROR(VLOOKUP('nCino | Field Mappings'!$A24,'nCino | Object Info'!$A:$H,5,FALSE),"(not found)")</f>
        <v>rskcsp_ds_css_security_case</v>
      </c>
      <c r="P24" t="str">
        <f t="shared" si="1"/>
        <v>CreatedById</v>
      </c>
      <c r="Q24" s="8">
        <f>IFERROR(VLOOKUP($N24,'nCino | BigQuery Type Lookup'!$A:$F,2,FALSE),"(not found)")</f>
        <v>18</v>
      </c>
      <c r="R24" t="str">
        <f>IFERROR(VLOOKUP('nCino | Field Mappings'!$A24,'nCino | Object Info'!$A:$H,6,FALSE),"(not found)")</f>
        <v>rskcsp_ds_css_security_case_staging</v>
      </c>
      <c r="S24" t="str">
        <f t="shared" si="2"/>
        <v>CreatedById</v>
      </c>
      <c r="T24" s="8" t="str">
        <f t="shared" si="3"/>
        <v>Foreign</v>
      </c>
      <c r="U24" s="8" t="str">
        <f t="shared" si="4"/>
        <v>no</v>
      </c>
      <c r="V24" s="2" t="str">
        <f>IFERROR(VLOOKUP($N24,'nCino | BigQuery Type Lookup'!$A:$F,3,FALSE),"(not found)")</f>
        <v>STRING</v>
      </c>
      <c r="W24" s="8">
        <f>IFERROR(VLOOKUP($N24,'nCino | BigQuery Type Lookup'!$A:$F,4,FALSE),"(not found)")</f>
        <v>18</v>
      </c>
      <c r="X24" s="8" t="str">
        <f>IFERROR(VLOOKUP($N24,'nCino | BigQuery Type Lookup'!$A:$F,5,FALSE),"(not found)")</f>
        <v>n/a</v>
      </c>
      <c r="Y24" s="8" t="str">
        <f>IFERROR(VLOOKUP($N24,'nCino | BigQuery Type Lookup'!$A:$F,6,FALSE),"(not found)")</f>
        <v>n/a</v>
      </c>
      <c r="Z24" t="str">
        <f>IFERROR(VLOOKUP('nCino | Field Mappings'!$A24,'nCino | Object Info'!$A:$H,7,FALSE),"(not found)")</f>
        <v>rskcsp_ds_css_security_case_curated</v>
      </c>
      <c r="AA24" t="str">
        <f t="shared" si="5"/>
        <v>CreatedById</v>
      </c>
      <c r="AB24" s="8" t="str">
        <f t="shared" si="6"/>
        <v>Foreign</v>
      </c>
      <c r="AC24" s="8" t="str">
        <f t="shared" si="7"/>
        <v>no</v>
      </c>
      <c r="AD24" s="2" t="str">
        <f t="shared" si="8"/>
        <v>STRING</v>
      </c>
      <c r="AE24" s="8">
        <f t="shared" si="15"/>
        <v>18</v>
      </c>
      <c r="AF24" s="8" t="str">
        <f t="shared" si="16"/>
        <v>n/a</v>
      </c>
      <c r="AG24" s="8" t="str">
        <f t="shared" si="17"/>
        <v>n/a</v>
      </c>
      <c r="AH24" t="str">
        <f>IFERROR(VLOOKUP('nCino | Field Mappings'!$A24,'nCino | Object Info'!$A:$H,8,FALSE),"(not found)")</f>
        <v>rskcsp_ds_css_security_case_consumption</v>
      </c>
      <c r="AI24" t="str">
        <f t="shared" si="10"/>
        <v>CreatedById</v>
      </c>
      <c r="AJ24" s="8" t="str">
        <f t="shared" si="11"/>
        <v>Foreign</v>
      </c>
      <c r="AK24" s="8" t="str">
        <f t="shared" si="12"/>
        <v>no</v>
      </c>
      <c r="AL24" s="2" t="str">
        <f t="shared" si="13"/>
        <v>STRING</v>
      </c>
      <c r="AM24" s="8">
        <f t="shared" si="18"/>
        <v>18</v>
      </c>
      <c r="AN24" s="8" t="str">
        <f t="shared" si="19"/>
        <v>n/a</v>
      </c>
      <c r="AO24" s="8" t="str">
        <f t="shared" si="20"/>
        <v>n/a</v>
      </c>
    </row>
    <row r="25" spans="1:41">
      <c r="A25" s="2" t="s">
        <v>98</v>
      </c>
      <c r="B25" s="2" t="s">
        <v>99</v>
      </c>
      <c r="C25" s="1" t="s">
        <v>196</v>
      </c>
      <c r="D25" s="1" t="s">
        <v>156</v>
      </c>
      <c r="E25" s="1" t="s">
        <v>157</v>
      </c>
      <c r="F25" s="2" t="str">
        <f>IF(ISERROR(VLOOKUP($C25,'DMW | Collateral Fields'!$K:$L, 1, FALSE)),"No", "Yes")</f>
        <v>Yes</v>
      </c>
      <c r="G25" s="1" t="str">
        <f>IFERROR(VLOOKUP($C25,'DMW | Collateral Fields'!$K:$L, 2, FALSE),"(not found)")</f>
        <v>Last modified date.</v>
      </c>
      <c r="H25" s="2" t="s">
        <v>136</v>
      </c>
      <c r="I25" s="2" t="s">
        <v>131</v>
      </c>
      <c r="J25" s="1" t="s">
        <v>149</v>
      </c>
      <c r="K25" s="2">
        <v>0</v>
      </c>
      <c r="L25" s="2">
        <v>0</v>
      </c>
      <c r="M25" s="2">
        <v>0</v>
      </c>
      <c r="N25" s="2" t="str">
        <f t="shared" si="0"/>
        <v>datetime|0|0|0</v>
      </c>
      <c r="O25" t="str">
        <f>IFERROR(VLOOKUP('nCino | Field Mappings'!$A25,'nCino | Object Info'!$A:$H,5,FALSE),"(not found)")</f>
        <v>rskcsp_ds_css_security_case</v>
      </c>
      <c r="P25" t="str">
        <f t="shared" si="1"/>
        <v>LastModifiedDate</v>
      </c>
      <c r="Q25" s="8">
        <f>IFERROR(VLOOKUP($N25,'nCino | BigQuery Type Lookup'!$A:$F,2,FALSE),"(not found)")</f>
        <v>14</v>
      </c>
      <c r="R25" t="str">
        <f>IFERROR(VLOOKUP('nCino | Field Mappings'!$A25,'nCino | Object Info'!$A:$H,6,FALSE),"(not found)")</f>
        <v>rskcsp_ds_css_security_case_staging</v>
      </c>
      <c r="S25" t="str">
        <f t="shared" si="2"/>
        <v>LastModifiedDate</v>
      </c>
      <c r="T25" s="8" t="str">
        <f t="shared" si="3"/>
        <v>n/a</v>
      </c>
      <c r="U25" s="8" t="str">
        <f t="shared" si="4"/>
        <v>no</v>
      </c>
      <c r="V25" s="2" t="str">
        <f>IFERROR(VLOOKUP($N25,'nCino | BigQuery Type Lookup'!$A:$F,3,FALSE),"(not found)")</f>
        <v>DATETIME</v>
      </c>
      <c r="W25" s="8" t="str">
        <f>IFERROR(VLOOKUP($N25,'nCino | BigQuery Type Lookup'!$A:$F,4,FALSE),"(not found)")</f>
        <v>n/a</v>
      </c>
      <c r="X25" s="8" t="str">
        <f>IFERROR(VLOOKUP($N25,'nCino | BigQuery Type Lookup'!$A:$F,5,FALSE),"(not found)")</f>
        <v>n/a</v>
      </c>
      <c r="Y25" s="8" t="str">
        <f>IFERROR(VLOOKUP($N25,'nCino | BigQuery Type Lookup'!$A:$F,6,FALSE),"(not found)")</f>
        <v>n/a</v>
      </c>
      <c r="Z25" t="str">
        <f>IFERROR(VLOOKUP('nCino | Field Mappings'!$A25,'nCino | Object Info'!$A:$H,7,FALSE),"(not found)")</f>
        <v>rskcsp_ds_css_security_case_curated</v>
      </c>
      <c r="AA25" t="str">
        <f t="shared" si="5"/>
        <v>LastModifiedDate</v>
      </c>
      <c r="AB25" s="8" t="str">
        <f t="shared" si="6"/>
        <v>n/a</v>
      </c>
      <c r="AC25" s="8" t="str">
        <f t="shared" si="7"/>
        <v>no</v>
      </c>
      <c r="AD25" s="2" t="str">
        <f t="shared" si="8"/>
        <v>DATETIME</v>
      </c>
      <c r="AE25" s="8" t="str">
        <f t="shared" si="15"/>
        <v>n/a</v>
      </c>
      <c r="AF25" s="8" t="str">
        <f t="shared" si="16"/>
        <v>n/a</v>
      </c>
      <c r="AG25" s="8" t="str">
        <f t="shared" si="17"/>
        <v>n/a</v>
      </c>
      <c r="AH25" t="str">
        <f>IFERROR(VLOOKUP('nCino | Field Mappings'!$A25,'nCino | Object Info'!$A:$H,8,FALSE),"(not found)")</f>
        <v>rskcsp_ds_css_security_case_consumption</v>
      </c>
      <c r="AI25" t="str">
        <f t="shared" si="10"/>
        <v>LastModifiedDate</v>
      </c>
      <c r="AJ25" s="8" t="str">
        <f t="shared" si="11"/>
        <v>n/a</v>
      </c>
      <c r="AK25" s="8" t="str">
        <f t="shared" si="12"/>
        <v>no</v>
      </c>
      <c r="AL25" s="2" t="str">
        <f t="shared" si="13"/>
        <v>DATETIME</v>
      </c>
      <c r="AM25" s="8" t="str">
        <f t="shared" si="18"/>
        <v>n/a</v>
      </c>
      <c r="AN25" s="8" t="str">
        <f t="shared" si="19"/>
        <v>n/a</v>
      </c>
      <c r="AO25" s="8" t="str">
        <f t="shared" si="20"/>
        <v>n/a</v>
      </c>
    </row>
    <row r="26" spans="1:41">
      <c r="A26" s="2" t="s">
        <v>98</v>
      </c>
      <c r="B26" s="2" t="s">
        <v>99</v>
      </c>
      <c r="C26" s="1" t="s">
        <v>197</v>
      </c>
      <c r="D26" s="1" t="s">
        <v>159</v>
      </c>
      <c r="E26" s="1" t="s">
        <v>160</v>
      </c>
      <c r="F26" s="2" t="str">
        <f>IF(ISERROR(VLOOKUP($C26,'DMW | Collateral Fields'!$K:$L, 1, FALSE)),"No", "Yes")</f>
        <v>Yes</v>
      </c>
      <c r="G26" s="1" t="str">
        <f>IFERROR(VLOOKUP($C26,'DMW | Collateral Fields'!$K:$L, 2, FALSE),"(not found)")</f>
        <v>Last modified by user.</v>
      </c>
      <c r="H26" s="2" t="s">
        <v>153</v>
      </c>
      <c r="I26" s="2" t="s">
        <v>131</v>
      </c>
      <c r="J26" s="1" t="s">
        <v>154</v>
      </c>
      <c r="K26" s="2">
        <v>18</v>
      </c>
      <c r="L26" s="2">
        <v>0</v>
      </c>
      <c r="M26" s="2">
        <v>0</v>
      </c>
      <c r="N26" s="2" t="str">
        <f t="shared" si="0"/>
        <v>reference(User)|18|0|0</v>
      </c>
      <c r="O26" t="str">
        <f>IFERROR(VLOOKUP('nCino | Field Mappings'!$A26,'nCino | Object Info'!$A:$H,5,FALSE),"(not found)")</f>
        <v>rskcsp_ds_css_security_case</v>
      </c>
      <c r="P26" t="str">
        <f t="shared" si="1"/>
        <v>LastModifiedById</v>
      </c>
      <c r="Q26" s="8">
        <f>IFERROR(VLOOKUP($N26,'nCino | BigQuery Type Lookup'!$A:$F,2,FALSE),"(not found)")</f>
        <v>18</v>
      </c>
      <c r="R26" t="str">
        <f>IFERROR(VLOOKUP('nCino | Field Mappings'!$A26,'nCino | Object Info'!$A:$H,6,FALSE),"(not found)")</f>
        <v>rskcsp_ds_css_security_case_staging</v>
      </c>
      <c r="S26" t="str">
        <f t="shared" si="2"/>
        <v>LastModifiedById</v>
      </c>
      <c r="T26" s="8" t="str">
        <f t="shared" si="3"/>
        <v>Foreign</v>
      </c>
      <c r="U26" s="8" t="str">
        <f t="shared" si="4"/>
        <v>no</v>
      </c>
      <c r="V26" s="2" t="str">
        <f>IFERROR(VLOOKUP($N26,'nCino | BigQuery Type Lookup'!$A:$F,3,FALSE),"(not found)")</f>
        <v>STRING</v>
      </c>
      <c r="W26" s="8">
        <f>IFERROR(VLOOKUP($N26,'nCino | BigQuery Type Lookup'!$A:$F,4,FALSE),"(not found)")</f>
        <v>18</v>
      </c>
      <c r="X26" s="8" t="str">
        <f>IFERROR(VLOOKUP($N26,'nCino | BigQuery Type Lookup'!$A:$F,5,FALSE),"(not found)")</f>
        <v>n/a</v>
      </c>
      <c r="Y26" s="8" t="str">
        <f>IFERROR(VLOOKUP($N26,'nCino | BigQuery Type Lookup'!$A:$F,6,FALSE),"(not found)")</f>
        <v>n/a</v>
      </c>
      <c r="Z26" t="str">
        <f>IFERROR(VLOOKUP('nCino | Field Mappings'!$A26,'nCino | Object Info'!$A:$H,7,FALSE),"(not found)")</f>
        <v>rskcsp_ds_css_security_case_curated</v>
      </c>
      <c r="AA26" t="str">
        <f t="shared" si="5"/>
        <v>LastModifiedById</v>
      </c>
      <c r="AB26" s="8" t="str">
        <f t="shared" si="6"/>
        <v>Foreign</v>
      </c>
      <c r="AC26" s="8" t="str">
        <f t="shared" si="7"/>
        <v>no</v>
      </c>
      <c r="AD26" s="2" t="str">
        <f t="shared" si="8"/>
        <v>STRING</v>
      </c>
      <c r="AE26" s="8">
        <f t="shared" si="15"/>
        <v>18</v>
      </c>
      <c r="AF26" s="8" t="str">
        <f t="shared" si="16"/>
        <v>n/a</v>
      </c>
      <c r="AG26" s="8" t="str">
        <f t="shared" si="17"/>
        <v>n/a</v>
      </c>
      <c r="AH26" t="str">
        <f>IFERROR(VLOOKUP('nCino | Field Mappings'!$A26,'nCino | Object Info'!$A:$H,8,FALSE),"(not found)")</f>
        <v>rskcsp_ds_css_security_case_consumption</v>
      </c>
      <c r="AI26" t="str">
        <f t="shared" si="10"/>
        <v>LastModifiedById</v>
      </c>
      <c r="AJ26" s="8" t="str">
        <f t="shared" si="11"/>
        <v>Foreign</v>
      </c>
      <c r="AK26" s="8" t="str">
        <f t="shared" si="12"/>
        <v>no</v>
      </c>
      <c r="AL26" s="2" t="str">
        <f t="shared" si="13"/>
        <v>STRING</v>
      </c>
      <c r="AM26" s="8">
        <f t="shared" si="18"/>
        <v>18</v>
      </c>
      <c r="AN26" s="8" t="str">
        <f t="shared" si="19"/>
        <v>n/a</v>
      </c>
      <c r="AO26" s="8" t="str">
        <f t="shared" si="20"/>
        <v>n/a</v>
      </c>
    </row>
    <row r="27" spans="1:41">
      <c r="A27" s="2" t="s">
        <v>98</v>
      </c>
      <c r="B27" s="2" t="s">
        <v>99</v>
      </c>
      <c r="C27" s="1" t="s">
        <v>198</v>
      </c>
      <c r="D27" s="1" t="s">
        <v>162</v>
      </c>
      <c r="E27" s="1" t="s">
        <v>163</v>
      </c>
      <c r="F27" s="2" t="str">
        <f>IF(ISERROR(VLOOKUP($C27,'DMW | Collateral Fields'!$K:$L, 1, FALSE)),"No", "Yes")</f>
        <v>No</v>
      </c>
      <c r="G27" s="1" t="str">
        <f>IFERROR(VLOOKUP($C27,'DMW | Collateral Fields'!$K:$L, 2, FALSE),"(not found)")</f>
        <v>(not found)</v>
      </c>
      <c r="H27" s="2" t="s">
        <v>136</v>
      </c>
      <c r="I27" s="2" t="s">
        <v>131</v>
      </c>
      <c r="J27" s="1" t="s">
        <v>149</v>
      </c>
      <c r="K27" s="2">
        <v>0</v>
      </c>
      <c r="L27" s="2">
        <v>0</v>
      </c>
      <c r="M27" s="2">
        <v>0</v>
      </c>
      <c r="N27" s="2" t="str">
        <f t="shared" si="0"/>
        <v>datetime|0|0|0</v>
      </c>
      <c r="O27" t="str">
        <f>IFERROR(VLOOKUP('nCino | Field Mappings'!$A27,'nCino | Object Info'!$A:$H,5,FALSE),"(not found)")</f>
        <v>rskcsp_ds_css_security_case</v>
      </c>
      <c r="P27" t="str">
        <f t="shared" si="1"/>
        <v>SystemModstamp</v>
      </c>
      <c r="Q27" s="8">
        <f>IFERROR(VLOOKUP($N27,'nCino | BigQuery Type Lookup'!$A:$F,2,FALSE),"(not found)")</f>
        <v>14</v>
      </c>
      <c r="R27" t="str">
        <f>IFERROR(VLOOKUP('nCino | Field Mappings'!$A27,'nCino | Object Info'!$A:$H,6,FALSE),"(not found)")</f>
        <v>rskcsp_ds_css_security_case_staging</v>
      </c>
      <c r="S27" t="str">
        <f t="shared" si="2"/>
        <v>SystemModstamp</v>
      </c>
      <c r="T27" s="8" t="str">
        <f t="shared" si="3"/>
        <v>n/a</v>
      </c>
      <c r="U27" s="8" t="str">
        <f t="shared" si="4"/>
        <v>no</v>
      </c>
      <c r="V27" s="2" t="str">
        <f>IFERROR(VLOOKUP($N27,'nCino | BigQuery Type Lookup'!$A:$F,3,FALSE),"(not found)")</f>
        <v>DATETIME</v>
      </c>
      <c r="W27" s="8" t="str">
        <f>IFERROR(VLOOKUP($N27,'nCino | BigQuery Type Lookup'!$A:$F,4,FALSE),"(not found)")</f>
        <v>n/a</v>
      </c>
      <c r="X27" s="8" t="str">
        <f>IFERROR(VLOOKUP($N27,'nCino | BigQuery Type Lookup'!$A:$F,5,FALSE),"(not found)")</f>
        <v>n/a</v>
      </c>
      <c r="Y27" s="8" t="str">
        <f>IFERROR(VLOOKUP($N27,'nCino | BigQuery Type Lookup'!$A:$F,6,FALSE),"(not found)")</f>
        <v>n/a</v>
      </c>
      <c r="Z27" t="str">
        <f>IFERROR(VLOOKUP('nCino | Field Mappings'!$A27,'nCino | Object Info'!$A:$H,7,FALSE),"(not found)")</f>
        <v>rskcsp_ds_css_security_case_curated</v>
      </c>
      <c r="AA27" t="str">
        <f t="shared" si="5"/>
        <v>SystemModstamp</v>
      </c>
      <c r="AB27" s="8" t="str">
        <f t="shared" si="6"/>
        <v>n/a</v>
      </c>
      <c r="AC27" s="8" t="str">
        <f t="shared" si="7"/>
        <v>no</v>
      </c>
      <c r="AD27" s="2" t="str">
        <f t="shared" si="8"/>
        <v>DATETIME</v>
      </c>
      <c r="AE27" s="8" t="str">
        <f t="shared" si="15"/>
        <v>n/a</v>
      </c>
      <c r="AF27" s="8" t="str">
        <f t="shared" si="16"/>
        <v>n/a</v>
      </c>
      <c r="AG27" s="8" t="str">
        <f t="shared" si="17"/>
        <v>n/a</v>
      </c>
      <c r="AH27" t="str">
        <f>IFERROR(VLOOKUP('nCino | Field Mappings'!$A27,'nCino | Object Info'!$A:$H,8,FALSE),"(not found)")</f>
        <v>rskcsp_ds_css_security_case_consumption</v>
      </c>
      <c r="AI27" t="str">
        <f t="shared" si="10"/>
        <v>SystemModstamp</v>
      </c>
      <c r="AJ27" s="8" t="str">
        <f t="shared" si="11"/>
        <v>n/a</v>
      </c>
      <c r="AK27" s="8" t="str">
        <f t="shared" si="12"/>
        <v>no</v>
      </c>
      <c r="AL27" s="2" t="str">
        <f t="shared" si="13"/>
        <v>DATETIME</v>
      </c>
      <c r="AM27" s="8" t="str">
        <f t="shared" si="18"/>
        <v>n/a</v>
      </c>
      <c r="AN27" s="8" t="str">
        <f t="shared" si="19"/>
        <v>n/a</v>
      </c>
      <c r="AO27" s="8" t="str">
        <f t="shared" si="20"/>
        <v>n/a</v>
      </c>
    </row>
    <row r="28" spans="1:41">
      <c r="A28" s="2" t="s">
        <v>98</v>
      </c>
      <c r="B28" s="2" t="s">
        <v>99</v>
      </c>
      <c r="C28" s="1" t="s">
        <v>199</v>
      </c>
      <c r="D28" s="1" t="s">
        <v>200</v>
      </c>
      <c r="E28" s="1" t="s">
        <v>201</v>
      </c>
      <c r="F28" s="2" t="str">
        <f>IF(ISERROR(VLOOKUP($C28,'DMW | Collateral Fields'!$K:$L, 1, FALSE)),"No", "Yes")</f>
        <v>No</v>
      </c>
      <c r="G28" s="1" t="str">
        <f>IFERROR(VLOOKUP($C28,'DMW | Collateral Fields'!$K:$L, 2, FALSE),"(not found)")</f>
        <v>(not found)</v>
      </c>
      <c r="H28" s="2" t="s">
        <v>136</v>
      </c>
      <c r="I28" s="2" t="s">
        <v>144</v>
      </c>
      <c r="J28" s="1" t="s">
        <v>202</v>
      </c>
      <c r="K28" s="2">
        <v>0</v>
      </c>
      <c r="L28" s="2">
        <v>0</v>
      </c>
      <c r="M28" s="2">
        <v>0</v>
      </c>
      <c r="N28" s="2" t="str">
        <f t="shared" si="0"/>
        <v>date|0|0|0</v>
      </c>
      <c r="O28" t="str">
        <f>IFERROR(VLOOKUP('nCino | Field Mappings'!$A28,'nCino | Object Info'!$A:$H,5,FALSE),"(not found)")</f>
        <v>rskcsp_ds_css_security_case</v>
      </c>
      <c r="P28" t="str">
        <f t="shared" si="1"/>
        <v>LastActivityDate</v>
      </c>
      <c r="Q28" s="8">
        <f>IFERROR(VLOOKUP($N28,'nCino | BigQuery Type Lookup'!$A:$F,2,FALSE),"(not found)")</f>
        <v>8</v>
      </c>
      <c r="R28" t="str">
        <f>IFERROR(VLOOKUP('nCino | Field Mappings'!$A28,'nCino | Object Info'!$A:$H,6,FALSE),"(not found)")</f>
        <v>rskcsp_ds_css_security_case_staging</v>
      </c>
      <c r="S28" t="str">
        <f t="shared" si="2"/>
        <v>LastActivityDate</v>
      </c>
      <c r="T28" s="8" t="str">
        <f t="shared" si="3"/>
        <v>n/a</v>
      </c>
      <c r="U28" s="8" t="str">
        <f t="shared" si="4"/>
        <v>yes</v>
      </c>
      <c r="V28" s="2" t="str">
        <f>IFERROR(VLOOKUP($N28,'nCino | BigQuery Type Lookup'!$A:$F,3,FALSE),"(not found)")</f>
        <v>DATE</v>
      </c>
      <c r="W28" s="8" t="str">
        <f>IFERROR(VLOOKUP($N28,'nCino | BigQuery Type Lookup'!$A:$F,4,FALSE),"(not found)")</f>
        <v>n/a</v>
      </c>
      <c r="X28" s="8" t="str">
        <f>IFERROR(VLOOKUP($N28,'nCino | BigQuery Type Lookup'!$A:$F,5,FALSE),"(not found)")</f>
        <v>n/a</v>
      </c>
      <c r="Y28" s="8" t="str">
        <f>IFERROR(VLOOKUP($N28,'nCino | BigQuery Type Lookup'!$A:$F,6,FALSE),"(not found)")</f>
        <v>n/a</v>
      </c>
      <c r="Z28" t="str">
        <f>IFERROR(VLOOKUP('nCino | Field Mappings'!$A28,'nCino | Object Info'!$A:$H,7,FALSE),"(not found)")</f>
        <v>rskcsp_ds_css_security_case_curated</v>
      </c>
      <c r="AA28" t="str">
        <f t="shared" si="5"/>
        <v>LastActivityDate</v>
      </c>
      <c r="AB28" s="8" t="str">
        <f t="shared" si="6"/>
        <v>n/a</v>
      </c>
      <c r="AC28" s="8" t="str">
        <f t="shared" si="7"/>
        <v>yes</v>
      </c>
      <c r="AD28" s="2" t="str">
        <f t="shared" si="8"/>
        <v>DATE</v>
      </c>
      <c r="AE28" s="8" t="str">
        <f t="shared" si="15"/>
        <v>n/a</v>
      </c>
      <c r="AF28" s="8" t="str">
        <f t="shared" si="16"/>
        <v>n/a</v>
      </c>
      <c r="AG28" s="8" t="str">
        <f t="shared" si="17"/>
        <v>n/a</v>
      </c>
      <c r="AH28" t="str">
        <f>IFERROR(VLOOKUP('nCino | Field Mappings'!$A28,'nCino | Object Info'!$A:$H,8,FALSE),"(not found)")</f>
        <v>rskcsp_ds_css_security_case_consumption</v>
      </c>
      <c r="AI28" t="str">
        <f t="shared" si="10"/>
        <v>LastActivityDate</v>
      </c>
      <c r="AJ28" s="8" t="str">
        <f t="shared" si="11"/>
        <v>n/a</v>
      </c>
      <c r="AK28" s="8" t="str">
        <f t="shared" si="12"/>
        <v>yes</v>
      </c>
      <c r="AL28" s="2" t="str">
        <f t="shared" si="13"/>
        <v>DATE</v>
      </c>
      <c r="AM28" s="8" t="str">
        <f t="shared" si="18"/>
        <v>n/a</v>
      </c>
      <c r="AN28" s="8" t="str">
        <f t="shared" si="19"/>
        <v>n/a</v>
      </c>
      <c r="AO28" s="8" t="str">
        <f t="shared" si="20"/>
        <v>n/a</v>
      </c>
    </row>
    <row r="29" spans="1:41">
      <c r="A29" s="2" t="s">
        <v>98</v>
      </c>
      <c r="B29" s="2" t="s">
        <v>99</v>
      </c>
      <c r="C29" s="1" t="s">
        <v>203</v>
      </c>
      <c r="D29" s="1" t="s">
        <v>165</v>
      </c>
      <c r="E29" s="1" t="s">
        <v>166</v>
      </c>
      <c r="F29" s="2" t="str">
        <f>IF(ISERROR(VLOOKUP($C29,'DMW | Collateral Fields'!$K:$L, 1, FALSE)),"No", "Yes")</f>
        <v>No</v>
      </c>
      <c r="G29" s="1" t="str">
        <f>IFERROR(VLOOKUP($C29,'DMW | Collateral Fields'!$K:$L, 2, FALSE),"(not found)")</f>
        <v>(not found)</v>
      </c>
      <c r="H29" s="2" t="s">
        <v>153</v>
      </c>
      <c r="I29" s="2" t="s">
        <v>144</v>
      </c>
      <c r="J29" s="1" t="s">
        <v>167</v>
      </c>
      <c r="K29" s="2">
        <v>18</v>
      </c>
      <c r="L29" s="2">
        <v>0</v>
      </c>
      <c r="M29" s="2">
        <v>0</v>
      </c>
      <c r="N29" s="2" t="str">
        <f t="shared" si="0"/>
        <v>reference(PartnerNetworkConnection)|18|0|0</v>
      </c>
      <c r="O29" t="str">
        <f>IFERROR(VLOOKUP('nCino | Field Mappings'!$A29,'nCino | Object Info'!$A:$H,5,FALSE),"(not found)")</f>
        <v>rskcsp_ds_css_security_case</v>
      </c>
      <c r="P29" t="str">
        <f t="shared" si="1"/>
        <v>ConnectionReceivedId</v>
      </c>
      <c r="Q29" s="8">
        <f>IFERROR(VLOOKUP($N29,'nCino | BigQuery Type Lookup'!$A:$F,2,FALSE),"(not found)")</f>
        <v>18</v>
      </c>
      <c r="R29" t="str">
        <f>IFERROR(VLOOKUP('nCino | Field Mappings'!$A29,'nCino | Object Info'!$A:$H,6,FALSE),"(not found)")</f>
        <v>rskcsp_ds_css_security_case_staging</v>
      </c>
      <c r="S29" t="str">
        <f t="shared" si="2"/>
        <v>ConnectionReceivedId</v>
      </c>
      <c r="T29" s="8" t="str">
        <f t="shared" si="3"/>
        <v>Foreign</v>
      </c>
      <c r="U29" s="8" t="str">
        <f t="shared" si="4"/>
        <v>yes</v>
      </c>
      <c r="V29" s="2" t="str">
        <f>IFERROR(VLOOKUP($N29,'nCino | BigQuery Type Lookup'!$A:$F,3,FALSE),"(not found)")</f>
        <v>STRING</v>
      </c>
      <c r="W29" s="8">
        <f>IFERROR(VLOOKUP($N29,'nCino | BigQuery Type Lookup'!$A:$F,4,FALSE),"(not found)")</f>
        <v>18</v>
      </c>
      <c r="X29" s="8" t="str">
        <f>IFERROR(VLOOKUP($N29,'nCino | BigQuery Type Lookup'!$A:$F,5,FALSE),"(not found)")</f>
        <v>n/a</v>
      </c>
      <c r="Y29" s="8" t="str">
        <f>IFERROR(VLOOKUP($N29,'nCino | BigQuery Type Lookup'!$A:$F,6,FALSE),"(not found)")</f>
        <v>n/a</v>
      </c>
      <c r="Z29" t="str">
        <f>IFERROR(VLOOKUP('nCino | Field Mappings'!$A29,'nCino | Object Info'!$A:$H,7,FALSE),"(not found)")</f>
        <v>rskcsp_ds_css_security_case_curated</v>
      </c>
      <c r="AA29" t="str">
        <f t="shared" si="5"/>
        <v>ConnectionReceivedId</v>
      </c>
      <c r="AB29" s="8" t="str">
        <f t="shared" si="6"/>
        <v>Foreign</v>
      </c>
      <c r="AC29" s="8" t="str">
        <f t="shared" si="7"/>
        <v>yes</v>
      </c>
      <c r="AD29" s="2" t="str">
        <f t="shared" si="8"/>
        <v>STRING</v>
      </c>
      <c r="AE29" s="8">
        <f t="shared" si="15"/>
        <v>18</v>
      </c>
      <c r="AF29" s="8" t="str">
        <f t="shared" si="16"/>
        <v>n/a</v>
      </c>
      <c r="AG29" s="8" t="str">
        <f t="shared" si="17"/>
        <v>n/a</v>
      </c>
      <c r="AH29" t="str">
        <f>IFERROR(VLOOKUP('nCino | Field Mappings'!$A29,'nCino | Object Info'!$A:$H,8,FALSE),"(not found)")</f>
        <v>rskcsp_ds_css_security_case_consumption</v>
      </c>
      <c r="AI29" t="str">
        <f t="shared" si="10"/>
        <v>ConnectionReceivedId</v>
      </c>
      <c r="AJ29" s="8" t="str">
        <f t="shared" si="11"/>
        <v>Foreign</v>
      </c>
      <c r="AK29" s="8" t="str">
        <f t="shared" si="12"/>
        <v>yes</v>
      </c>
      <c r="AL29" s="2" t="str">
        <f t="shared" si="13"/>
        <v>STRING</v>
      </c>
      <c r="AM29" s="8">
        <f t="shared" si="18"/>
        <v>18</v>
      </c>
      <c r="AN29" s="8" t="str">
        <f t="shared" si="19"/>
        <v>n/a</v>
      </c>
      <c r="AO29" s="8" t="str">
        <f t="shared" si="20"/>
        <v>n/a</v>
      </c>
    </row>
    <row r="30" spans="1:41">
      <c r="A30" s="2" t="s">
        <v>98</v>
      </c>
      <c r="B30" s="2" t="s">
        <v>99</v>
      </c>
      <c r="C30" s="1" t="s">
        <v>204</v>
      </c>
      <c r="D30" s="1" t="s">
        <v>169</v>
      </c>
      <c r="E30" s="1" t="s">
        <v>170</v>
      </c>
      <c r="F30" s="2" t="str">
        <f>IF(ISERROR(VLOOKUP($C30,'DMW | Collateral Fields'!$K:$L, 1, FALSE)),"No", "Yes")</f>
        <v>No</v>
      </c>
      <c r="G30" s="1" t="str">
        <f>IFERROR(VLOOKUP($C30,'DMW | Collateral Fields'!$K:$L, 2, FALSE),"(not found)")</f>
        <v>(not found)</v>
      </c>
      <c r="H30" s="2" t="s">
        <v>153</v>
      </c>
      <c r="I30" s="2" t="s">
        <v>144</v>
      </c>
      <c r="J30" s="1" t="s">
        <v>167</v>
      </c>
      <c r="K30" s="2">
        <v>18</v>
      </c>
      <c r="L30" s="2">
        <v>0</v>
      </c>
      <c r="M30" s="2">
        <v>0</v>
      </c>
      <c r="N30" s="2" t="str">
        <f t="shared" si="0"/>
        <v>reference(PartnerNetworkConnection)|18|0|0</v>
      </c>
      <c r="O30" t="str">
        <f>IFERROR(VLOOKUP('nCino | Field Mappings'!$A30,'nCino | Object Info'!$A:$H,5,FALSE),"(not found)")</f>
        <v>rskcsp_ds_css_security_case</v>
      </c>
      <c r="P30" t="str">
        <f t="shared" si="1"/>
        <v>ConnectionSentId</v>
      </c>
      <c r="Q30" s="8">
        <f>IFERROR(VLOOKUP($N30,'nCino | BigQuery Type Lookup'!$A:$F,2,FALSE),"(not found)")</f>
        <v>18</v>
      </c>
      <c r="R30" t="str">
        <f>IFERROR(VLOOKUP('nCino | Field Mappings'!$A30,'nCino | Object Info'!$A:$H,6,FALSE),"(not found)")</f>
        <v>rskcsp_ds_css_security_case_staging</v>
      </c>
      <c r="S30" t="str">
        <f t="shared" si="2"/>
        <v>ConnectionSentId</v>
      </c>
      <c r="T30" s="8" t="str">
        <f t="shared" si="3"/>
        <v>Foreign</v>
      </c>
      <c r="U30" s="8" t="str">
        <f t="shared" si="4"/>
        <v>yes</v>
      </c>
      <c r="V30" s="2" t="str">
        <f>IFERROR(VLOOKUP($N30,'nCino | BigQuery Type Lookup'!$A:$F,3,FALSE),"(not found)")</f>
        <v>STRING</v>
      </c>
      <c r="W30" s="8">
        <f>IFERROR(VLOOKUP($N30,'nCino | BigQuery Type Lookup'!$A:$F,4,FALSE),"(not found)")</f>
        <v>18</v>
      </c>
      <c r="X30" s="8" t="str">
        <f>IFERROR(VLOOKUP($N30,'nCino | BigQuery Type Lookup'!$A:$F,5,FALSE),"(not found)")</f>
        <v>n/a</v>
      </c>
      <c r="Y30" s="8" t="str">
        <f>IFERROR(VLOOKUP($N30,'nCino | BigQuery Type Lookup'!$A:$F,6,FALSE),"(not found)")</f>
        <v>n/a</v>
      </c>
      <c r="Z30" t="str">
        <f>IFERROR(VLOOKUP('nCino | Field Mappings'!$A30,'nCino | Object Info'!$A:$H,7,FALSE),"(not found)")</f>
        <v>rskcsp_ds_css_security_case_curated</v>
      </c>
      <c r="AA30" t="str">
        <f t="shared" si="5"/>
        <v>ConnectionSentId</v>
      </c>
      <c r="AB30" s="8" t="str">
        <f t="shared" si="6"/>
        <v>Foreign</v>
      </c>
      <c r="AC30" s="8" t="str">
        <f t="shared" si="7"/>
        <v>yes</v>
      </c>
      <c r="AD30" s="2" t="str">
        <f t="shared" si="8"/>
        <v>STRING</v>
      </c>
      <c r="AE30" s="8">
        <f t="shared" si="15"/>
        <v>18</v>
      </c>
      <c r="AF30" s="8" t="str">
        <f t="shared" si="16"/>
        <v>n/a</v>
      </c>
      <c r="AG30" s="8" t="str">
        <f t="shared" si="17"/>
        <v>n/a</v>
      </c>
      <c r="AH30" t="str">
        <f>IFERROR(VLOOKUP('nCino | Field Mappings'!$A30,'nCino | Object Info'!$A:$H,8,FALSE),"(not found)")</f>
        <v>rskcsp_ds_css_security_case_consumption</v>
      </c>
      <c r="AI30" t="str">
        <f t="shared" si="10"/>
        <v>ConnectionSentId</v>
      </c>
      <c r="AJ30" s="8" t="str">
        <f t="shared" si="11"/>
        <v>Foreign</v>
      </c>
      <c r="AK30" s="8" t="str">
        <f t="shared" si="12"/>
        <v>yes</v>
      </c>
      <c r="AL30" s="2" t="str">
        <f t="shared" si="13"/>
        <v>STRING</v>
      </c>
      <c r="AM30" s="8">
        <f t="shared" si="18"/>
        <v>18</v>
      </c>
      <c r="AN30" s="8" t="str">
        <f t="shared" si="19"/>
        <v>n/a</v>
      </c>
      <c r="AO30" s="8" t="str">
        <f t="shared" si="20"/>
        <v>n/a</v>
      </c>
    </row>
    <row r="31" spans="1:41">
      <c r="A31" s="2" t="s">
        <v>98</v>
      </c>
      <c r="B31" s="2" t="s">
        <v>99</v>
      </c>
      <c r="C31" s="1" t="s">
        <v>205</v>
      </c>
      <c r="D31" s="1" t="s">
        <v>206</v>
      </c>
      <c r="E31" s="1" t="s">
        <v>207</v>
      </c>
      <c r="F31" s="2" t="str">
        <f>IF(ISERROR(VLOOKUP($C31,'DMW | Collateral Fields'!$K:$L, 1, FALSE)),"No", "Yes")</f>
        <v>Yes</v>
      </c>
      <c r="G31" s="1" t="str">
        <f>IFERROR(VLOOKUP($C31,'DMW | Collateral Fields'!$K:$L, 2, FALSE),"(not found)")</f>
        <v>Additional information pertaining to the Security Case</v>
      </c>
      <c r="H31" s="2" t="s">
        <v>136</v>
      </c>
      <c r="I31" s="2" t="s">
        <v>144</v>
      </c>
      <c r="J31" s="1" t="s">
        <v>208</v>
      </c>
      <c r="K31" s="2">
        <v>255</v>
      </c>
      <c r="L31" s="2">
        <v>0</v>
      </c>
      <c r="M31" s="2">
        <v>0</v>
      </c>
      <c r="N31" s="2" t="str">
        <f t="shared" si="0"/>
        <v>textarea|255|0|0</v>
      </c>
      <c r="O31" t="str">
        <f>IFERROR(VLOOKUP('nCino | Field Mappings'!$A31,'nCino | Object Info'!$A:$H,5,FALSE),"(not found)")</f>
        <v>rskcsp_ds_css_security_case</v>
      </c>
      <c r="P31" t="str">
        <f t="shared" si="1"/>
        <v>CCS_Additional_Information__c</v>
      </c>
      <c r="Q31" s="8">
        <f>IFERROR(VLOOKUP($N31,'nCino | BigQuery Type Lookup'!$A:$F,2,FALSE),"(not found)")</f>
        <v>255</v>
      </c>
      <c r="R31" t="str">
        <f>IFERROR(VLOOKUP('nCino | Field Mappings'!$A31,'nCino | Object Info'!$A:$H,6,FALSE),"(not found)")</f>
        <v>rskcsp_ds_css_security_case_staging</v>
      </c>
      <c r="S31" t="str">
        <f t="shared" si="2"/>
        <v>CCS_Additional_Information__c</v>
      </c>
      <c r="T31" s="8" t="str">
        <f t="shared" si="3"/>
        <v>n/a</v>
      </c>
      <c r="U31" s="8" t="str">
        <f t="shared" si="4"/>
        <v>yes</v>
      </c>
      <c r="V31" s="2" t="str">
        <f>IFERROR(VLOOKUP($N31,'nCino | BigQuery Type Lookup'!$A:$F,3,FALSE),"(not found)")</f>
        <v>STRING</v>
      </c>
      <c r="W31" s="8">
        <f>IFERROR(VLOOKUP($N31,'nCino | BigQuery Type Lookup'!$A:$F,4,FALSE),"(not found)")</f>
        <v>255</v>
      </c>
      <c r="X31" s="8" t="str">
        <f>IFERROR(VLOOKUP($N31,'nCino | BigQuery Type Lookup'!$A:$F,5,FALSE),"(not found)")</f>
        <v>n/a</v>
      </c>
      <c r="Y31" s="8" t="str">
        <f>IFERROR(VLOOKUP($N31,'nCino | BigQuery Type Lookup'!$A:$F,6,FALSE),"(not found)")</f>
        <v>n/a</v>
      </c>
      <c r="Z31" t="str">
        <f>IFERROR(VLOOKUP('nCino | Field Mappings'!$A31,'nCino | Object Info'!$A:$H,7,FALSE),"(not found)")</f>
        <v>rskcsp_ds_css_security_case_curated</v>
      </c>
      <c r="AA31" t="str">
        <f t="shared" si="5"/>
        <v>CCS_Additional_Information__c</v>
      </c>
      <c r="AB31" s="8" t="str">
        <f t="shared" si="6"/>
        <v>n/a</v>
      </c>
      <c r="AC31" s="8" t="str">
        <f t="shared" si="7"/>
        <v>yes</v>
      </c>
      <c r="AD31" s="2" t="str">
        <f t="shared" si="8"/>
        <v>STRING</v>
      </c>
      <c r="AE31" s="8">
        <f t="shared" si="15"/>
        <v>255</v>
      </c>
      <c r="AF31" s="8" t="str">
        <f t="shared" si="16"/>
        <v>n/a</v>
      </c>
      <c r="AG31" s="8" t="str">
        <f t="shared" si="17"/>
        <v>n/a</v>
      </c>
      <c r="AH31" t="str">
        <f>IFERROR(VLOOKUP('nCino | Field Mappings'!$A31,'nCino | Object Info'!$A:$H,8,FALSE),"(not found)")</f>
        <v>rskcsp_ds_css_security_case_consumption</v>
      </c>
      <c r="AI31" t="str">
        <f t="shared" si="10"/>
        <v>CCS_Additional_Information__c</v>
      </c>
      <c r="AJ31" s="8" t="str">
        <f t="shared" si="11"/>
        <v>n/a</v>
      </c>
      <c r="AK31" s="8" t="str">
        <f t="shared" si="12"/>
        <v>yes</v>
      </c>
      <c r="AL31" s="2" t="str">
        <f t="shared" si="13"/>
        <v>STRING</v>
      </c>
      <c r="AM31" s="8">
        <f t="shared" si="18"/>
        <v>255</v>
      </c>
      <c r="AN31" s="8" t="str">
        <f t="shared" si="19"/>
        <v>n/a</v>
      </c>
      <c r="AO31" s="8" t="str">
        <f t="shared" si="20"/>
        <v>n/a</v>
      </c>
    </row>
    <row r="32" spans="1:41">
      <c r="A32" s="2" t="s">
        <v>98</v>
      </c>
      <c r="B32" s="2" t="s">
        <v>99</v>
      </c>
      <c r="C32" s="1" t="s">
        <v>209</v>
      </c>
      <c r="D32" s="1" t="s">
        <v>210</v>
      </c>
      <c r="E32" s="1" t="s">
        <v>211</v>
      </c>
      <c r="F32" s="2" t="str">
        <f>IF(ISERROR(VLOOKUP($C32,'DMW | Collateral Fields'!$K:$L, 1, FALSE)),"No", "Yes")</f>
        <v>Yes</v>
      </c>
      <c r="G32" s="1" t="str">
        <f>IFERROR(VLOOKUP($C32,'DMW | Collateral Fields'!$K:$L, 2, FALSE),"(not found)")</f>
        <v>The Address of the Lending Execution Case Manager (input for OLPM Security Cases only).</v>
      </c>
      <c r="H32" s="2" t="s">
        <v>136</v>
      </c>
      <c r="I32" s="2" t="s">
        <v>144</v>
      </c>
      <c r="J32" s="1" t="s">
        <v>208</v>
      </c>
      <c r="K32" s="2">
        <v>255</v>
      </c>
      <c r="L32" s="2">
        <v>0</v>
      </c>
      <c r="M32" s="2">
        <v>0</v>
      </c>
      <c r="N32" s="2" t="str">
        <f t="shared" si="0"/>
        <v>textarea|255|0|0</v>
      </c>
      <c r="O32" t="str">
        <f>IFERROR(VLOOKUP('nCino | Field Mappings'!$A32,'nCino | Object Info'!$A:$H,5,FALSE),"(not found)")</f>
        <v>rskcsp_ds_css_security_case</v>
      </c>
      <c r="P32" t="str">
        <f t="shared" si="1"/>
        <v>CCS_Address__c</v>
      </c>
      <c r="Q32" s="8">
        <f>IFERROR(VLOOKUP($N32,'nCino | BigQuery Type Lookup'!$A:$F,2,FALSE),"(not found)")</f>
        <v>255</v>
      </c>
      <c r="R32" t="str">
        <f>IFERROR(VLOOKUP('nCino | Field Mappings'!$A32,'nCino | Object Info'!$A:$H,6,FALSE),"(not found)")</f>
        <v>rskcsp_ds_css_security_case_staging</v>
      </c>
      <c r="S32" t="str">
        <f t="shared" si="2"/>
        <v>CCS_Address__c</v>
      </c>
      <c r="T32" s="8" t="str">
        <f t="shared" si="3"/>
        <v>n/a</v>
      </c>
      <c r="U32" s="8" t="str">
        <f t="shared" si="4"/>
        <v>yes</v>
      </c>
      <c r="V32" s="2" t="str">
        <f>IFERROR(VLOOKUP($N32,'nCino | BigQuery Type Lookup'!$A:$F,3,FALSE),"(not found)")</f>
        <v>STRING</v>
      </c>
      <c r="W32" s="8">
        <f>IFERROR(VLOOKUP($N32,'nCino | BigQuery Type Lookup'!$A:$F,4,FALSE),"(not found)")</f>
        <v>255</v>
      </c>
      <c r="X32" s="8" t="str">
        <f>IFERROR(VLOOKUP($N32,'nCino | BigQuery Type Lookup'!$A:$F,5,FALSE),"(not found)")</f>
        <v>n/a</v>
      </c>
      <c r="Y32" s="8" t="str">
        <f>IFERROR(VLOOKUP($N32,'nCino | BigQuery Type Lookup'!$A:$F,6,FALSE),"(not found)")</f>
        <v>n/a</v>
      </c>
      <c r="Z32" t="str">
        <f>IFERROR(VLOOKUP('nCino | Field Mappings'!$A32,'nCino | Object Info'!$A:$H,7,FALSE),"(not found)")</f>
        <v>rskcsp_ds_css_security_case_curated</v>
      </c>
      <c r="AA32" t="str">
        <f t="shared" si="5"/>
        <v>CCS_Address__c</v>
      </c>
      <c r="AB32" s="8" t="str">
        <f t="shared" si="6"/>
        <v>n/a</v>
      </c>
      <c r="AC32" s="8" t="str">
        <f t="shared" si="7"/>
        <v>yes</v>
      </c>
      <c r="AD32" s="2" t="str">
        <f t="shared" si="8"/>
        <v>STRING</v>
      </c>
      <c r="AE32" s="8">
        <f t="shared" si="15"/>
        <v>255</v>
      </c>
      <c r="AF32" s="8" t="str">
        <f t="shared" si="16"/>
        <v>n/a</v>
      </c>
      <c r="AG32" s="8" t="str">
        <f t="shared" si="17"/>
        <v>n/a</v>
      </c>
      <c r="AH32" t="str">
        <f>IFERROR(VLOOKUP('nCino | Field Mappings'!$A32,'nCino | Object Info'!$A:$H,8,FALSE),"(not found)")</f>
        <v>rskcsp_ds_css_security_case_consumption</v>
      </c>
      <c r="AI32" t="str">
        <f t="shared" si="10"/>
        <v>CCS_Address__c</v>
      </c>
      <c r="AJ32" s="8" t="str">
        <f t="shared" si="11"/>
        <v>n/a</v>
      </c>
      <c r="AK32" s="8" t="str">
        <f t="shared" si="12"/>
        <v>yes</v>
      </c>
      <c r="AL32" s="2" t="str">
        <f t="shared" si="13"/>
        <v>STRING</v>
      </c>
      <c r="AM32" s="8">
        <f t="shared" si="18"/>
        <v>255</v>
      </c>
      <c r="AN32" s="8" t="str">
        <f t="shared" si="19"/>
        <v>n/a</v>
      </c>
      <c r="AO32" s="8" t="str">
        <f t="shared" si="20"/>
        <v>n/a</v>
      </c>
    </row>
    <row r="33" spans="1:41">
      <c r="A33" s="2" t="s">
        <v>98</v>
      </c>
      <c r="B33" s="2" t="s">
        <v>99</v>
      </c>
      <c r="C33" s="1" t="s">
        <v>212</v>
      </c>
      <c r="D33" s="1" t="s">
        <v>213</v>
      </c>
      <c r="E33" s="1" t="s">
        <v>214</v>
      </c>
      <c r="F33" s="2" t="str">
        <f>IF(ISERROR(VLOOKUP($C33,'DMW | Collateral Fields'!$K:$L, 1, FALSE)),"No", "Yes")</f>
        <v>Yes</v>
      </c>
      <c r="G33" s="1" t="str">
        <f>IFERROR(VLOOKUP($C33,'DMW | Collateral Fields'!$K:$L, 2, FALSE),"(not found)")</f>
        <v>The Amount of Upfront Fee taken (input for OLPM Security Cases only).</v>
      </c>
      <c r="H33" s="2" t="s">
        <v>136</v>
      </c>
      <c r="I33" s="2" t="s">
        <v>144</v>
      </c>
      <c r="J33" s="1" t="s">
        <v>215</v>
      </c>
      <c r="K33" s="2">
        <v>0</v>
      </c>
      <c r="L33" s="2">
        <v>18</v>
      </c>
      <c r="M33" s="2">
        <v>0</v>
      </c>
      <c r="N33" s="2" t="str">
        <f t="shared" si="0"/>
        <v>currency|0|18|0</v>
      </c>
      <c r="O33" t="str">
        <f>IFERROR(VLOOKUP('nCino | Field Mappings'!$A33,'nCino | Object Info'!$A:$H,5,FALSE),"(not found)")</f>
        <v>rskcsp_ds_css_security_case</v>
      </c>
      <c r="P33" t="str">
        <f t="shared" si="1"/>
        <v>CCS_Amount_of_Upfront_Fee_Taken__c</v>
      </c>
      <c r="Q33" s="8">
        <f>IFERROR(VLOOKUP($N33,'nCino | BigQuery Type Lookup'!$A:$F,2,FALSE),"(not found)")</f>
        <v>18</v>
      </c>
      <c r="R33" t="str">
        <f>IFERROR(VLOOKUP('nCino | Field Mappings'!$A33,'nCino | Object Info'!$A:$H,6,FALSE),"(not found)")</f>
        <v>rskcsp_ds_css_security_case_staging</v>
      </c>
      <c r="S33" t="str">
        <f t="shared" si="2"/>
        <v>CCS_Amount_of_Upfront_Fee_Taken__c</v>
      </c>
      <c r="T33" s="8" t="str">
        <f t="shared" si="3"/>
        <v>n/a</v>
      </c>
      <c r="U33" s="8" t="str">
        <f t="shared" si="4"/>
        <v>yes</v>
      </c>
      <c r="V33" s="2" t="str">
        <f>IFERROR(VLOOKUP($N33,'nCino | BigQuery Type Lookup'!$A:$F,3,FALSE),"(not found)")</f>
        <v>INT64</v>
      </c>
      <c r="W33" s="8" t="str">
        <f>IFERROR(VLOOKUP($N33,'nCino | BigQuery Type Lookup'!$A:$F,4,FALSE),"(not found)")</f>
        <v>n/a</v>
      </c>
      <c r="X33" s="8" t="str">
        <f>IFERROR(VLOOKUP($N33,'nCino | BigQuery Type Lookup'!$A:$F,5,FALSE),"(not found)")</f>
        <v>n/a</v>
      </c>
      <c r="Y33" s="8" t="str">
        <f>IFERROR(VLOOKUP($N33,'nCino | BigQuery Type Lookup'!$A:$F,6,FALSE),"(not found)")</f>
        <v>n/a</v>
      </c>
      <c r="Z33" t="str">
        <f>IFERROR(VLOOKUP('nCino | Field Mappings'!$A33,'nCino | Object Info'!$A:$H,7,FALSE),"(not found)")</f>
        <v>rskcsp_ds_css_security_case_curated</v>
      </c>
      <c r="AA33" t="str">
        <f t="shared" si="5"/>
        <v>CCS_Amount_of_Upfront_Fee_Taken__c</v>
      </c>
      <c r="AB33" s="8" t="str">
        <f t="shared" si="6"/>
        <v>n/a</v>
      </c>
      <c r="AC33" s="8" t="str">
        <f t="shared" si="7"/>
        <v>yes</v>
      </c>
      <c r="AD33" s="2" t="str">
        <f t="shared" si="8"/>
        <v>INT64</v>
      </c>
      <c r="AE33" s="8" t="str">
        <f t="shared" si="15"/>
        <v>n/a</v>
      </c>
      <c r="AF33" s="8" t="str">
        <f t="shared" si="16"/>
        <v>n/a</v>
      </c>
      <c r="AG33" s="8" t="str">
        <f t="shared" si="17"/>
        <v>n/a</v>
      </c>
      <c r="AH33" t="str">
        <f>IFERROR(VLOOKUP('nCino | Field Mappings'!$A33,'nCino | Object Info'!$A:$H,8,FALSE),"(not found)")</f>
        <v>rskcsp_ds_css_security_case_consumption</v>
      </c>
      <c r="AI33" t="str">
        <f t="shared" si="10"/>
        <v>CCS_Amount_of_Upfront_Fee_Taken__c</v>
      </c>
      <c r="AJ33" s="8" t="str">
        <f t="shared" si="11"/>
        <v>n/a</v>
      </c>
      <c r="AK33" s="8" t="str">
        <f t="shared" si="12"/>
        <v>yes</v>
      </c>
      <c r="AL33" s="2" t="str">
        <f t="shared" si="13"/>
        <v>INT64</v>
      </c>
      <c r="AM33" s="8" t="str">
        <f t="shared" si="18"/>
        <v>n/a</v>
      </c>
      <c r="AN33" s="8" t="str">
        <f t="shared" si="19"/>
        <v>n/a</v>
      </c>
      <c r="AO33" s="8" t="str">
        <f t="shared" si="20"/>
        <v>n/a</v>
      </c>
    </row>
    <row r="34" spans="1:41">
      <c r="A34" s="2" t="s">
        <v>98</v>
      </c>
      <c r="B34" s="2" t="s">
        <v>99</v>
      </c>
      <c r="C34" s="1" t="s">
        <v>216</v>
      </c>
      <c r="D34" s="1" t="s">
        <v>217</v>
      </c>
      <c r="E34" s="1" t="s">
        <v>218</v>
      </c>
      <c r="F34" s="2" t="str">
        <f>IF(ISERROR(VLOOKUP($C34,'DMW | Collateral Fields'!$K:$L, 1, FALSE)),"No", "Yes")</f>
        <v>Yes</v>
      </c>
      <c r="G34" s="1" t="str">
        <f>IFERROR(VLOOKUP($C34,'DMW | Collateral Fields'!$K:$L, 2, FALSE),"(not found)")</f>
        <v>The amount to be recovered (input for OLPM Security Cases only).</v>
      </c>
      <c r="H34" s="2" t="s">
        <v>136</v>
      </c>
      <c r="I34" s="2" t="s">
        <v>144</v>
      </c>
      <c r="J34" s="1" t="s">
        <v>215</v>
      </c>
      <c r="K34" s="2">
        <v>0</v>
      </c>
      <c r="L34" s="2">
        <v>18</v>
      </c>
      <c r="M34" s="2">
        <v>0</v>
      </c>
      <c r="N34" s="2" t="str">
        <f t="shared" si="0"/>
        <v>currency|0|18|0</v>
      </c>
      <c r="O34" t="str">
        <f>IFERROR(VLOOKUP('nCino | Field Mappings'!$A34,'nCino | Object Info'!$A:$H,5,FALSE),"(not found)")</f>
        <v>rskcsp_ds_css_security_case</v>
      </c>
      <c r="P34" t="str">
        <f t="shared" si="1"/>
        <v>CCS_Amount_to_be_Recovered__c</v>
      </c>
      <c r="Q34" s="8">
        <f>IFERROR(VLOOKUP($N34,'nCino | BigQuery Type Lookup'!$A:$F,2,FALSE),"(not found)")</f>
        <v>18</v>
      </c>
      <c r="R34" t="str">
        <f>IFERROR(VLOOKUP('nCino | Field Mappings'!$A34,'nCino | Object Info'!$A:$H,6,FALSE),"(not found)")</f>
        <v>rskcsp_ds_css_security_case_staging</v>
      </c>
      <c r="S34" t="str">
        <f t="shared" si="2"/>
        <v>CCS_Amount_to_be_Recovered__c</v>
      </c>
      <c r="T34" s="8" t="str">
        <f t="shared" si="3"/>
        <v>n/a</v>
      </c>
      <c r="U34" s="8" t="str">
        <f t="shared" si="4"/>
        <v>yes</v>
      </c>
      <c r="V34" s="2" t="str">
        <f>IFERROR(VLOOKUP($N34,'nCino | BigQuery Type Lookup'!$A:$F,3,FALSE),"(not found)")</f>
        <v>INT64</v>
      </c>
      <c r="W34" s="8" t="str">
        <f>IFERROR(VLOOKUP($N34,'nCino | BigQuery Type Lookup'!$A:$F,4,FALSE),"(not found)")</f>
        <v>n/a</v>
      </c>
      <c r="X34" s="8" t="str">
        <f>IFERROR(VLOOKUP($N34,'nCino | BigQuery Type Lookup'!$A:$F,5,FALSE),"(not found)")</f>
        <v>n/a</v>
      </c>
      <c r="Y34" s="8" t="str">
        <f>IFERROR(VLOOKUP($N34,'nCino | BigQuery Type Lookup'!$A:$F,6,FALSE),"(not found)")</f>
        <v>n/a</v>
      </c>
      <c r="Z34" t="str">
        <f>IFERROR(VLOOKUP('nCino | Field Mappings'!$A34,'nCino | Object Info'!$A:$H,7,FALSE),"(not found)")</f>
        <v>rskcsp_ds_css_security_case_curated</v>
      </c>
      <c r="AA34" t="str">
        <f t="shared" si="5"/>
        <v>CCS_Amount_to_be_Recovered__c</v>
      </c>
      <c r="AB34" s="8" t="str">
        <f t="shared" si="6"/>
        <v>n/a</v>
      </c>
      <c r="AC34" s="8" t="str">
        <f t="shared" si="7"/>
        <v>yes</v>
      </c>
      <c r="AD34" s="2" t="str">
        <f t="shared" si="8"/>
        <v>INT64</v>
      </c>
      <c r="AE34" s="8" t="str">
        <f t="shared" si="15"/>
        <v>n/a</v>
      </c>
      <c r="AF34" s="8" t="str">
        <f t="shared" si="16"/>
        <v>n/a</v>
      </c>
      <c r="AG34" s="8" t="str">
        <f t="shared" si="17"/>
        <v>n/a</v>
      </c>
      <c r="AH34" t="str">
        <f>IFERROR(VLOOKUP('nCino | Field Mappings'!$A34,'nCino | Object Info'!$A:$H,8,FALSE),"(not found)")</f>
        <v>rskcsp_ds_css_security_case_consumption</v>
      </c>
      <c r="AI34" t="str">
        <f t="shared" si="10"/>
        <v>CCS_Amount_to_be_Recovered__c</v>
      </c>
      <c r="AJ34" s="8" t="str">
        <f t="shared" si="11"/>
        <v>n/a</v>
      </c>
      <c r="AK34" s="8" t="str">
        <f t="shared" si="12"/>
        <v>yes</v>
      </c>
      <c r="AL34" s="2" t="str">
        <f t="shared" si="13"/>
        <v>INT64</v>
      </c>
      <c r="AM34" s="8" t="str">
        <f t="shared" si="18"/>
        <v>n/a</v>
      </c>
      <c r="AN34" s="8" t="str">
        <f t="shared" si="19"/>
        <v>n/a</v>
      </c>
      <c r="AO34" s="8" t="str">
        <f t="shared" si="20"/>
        <v>n/a</v>
      </c>
    </row>
    <row r="35" spans="1:41">
      <c r="A35" s="2" t="s">
        <v>98</v>
      </c>
      <c r="B35" s="2" t="s">
        <v>99</v>
      </c>
      <c r="C35" s="1" t="s">
        <v>219</v>
      </c>
      <c r="D35" s="1" t="s">
        <v>220</v>
      </c>
      <c r="E35" s="1" t="s">
        <v>221</v>
      </c>
      <c r="F35" s="2" t="str">
        <f>IF(ISERROR(VLOOKUP($C35,'DMW | Collateral Fields'!$K:$L, 1, FALSE)),"No", "Yes")</f>
        <v>Yes</v>
      </c>
      <c r="G35" s="1" t="str">
        <f>IFERROR(VLOOKUP($C35,'DMW | Collateral Fields'!$K:$L, 2, FALSE),"(not found)")</f>
        <v>The Application associated with the Security Case</v>
      </c>
      <c r="H35" s="2" t="s">
        <v>153</v>
      </c>
      <c r="I35" s="2" t="s">
        <v>144</v>
      </c>
      <c r="J35" s="1" t="s">
        <v>222</v>
      </c>
      <c r="K35" s="2">
        <v>18</v>
      </c>
      <c r="L35" s="2">
        <v>0</v>
      </c>
      <c r="M35" s="2">
        <v>0</v>
      </c>
      <c r="N35" s="2" t="str">
        <f t="shared" si="0"/>
        <v>reference(LLC_BI__Product_Package__c)|18|0|0</v>
      </c>
      <c r="O35" t="str">
        <f>IFERROR(VLOOKUP('nCino | Field Mappings'!$A35,'nCino | Object Info'!$A:$H,5,FALSE),"(not found)")</f>
        <v>rskcsp_ds_css_security_case</v>
      </c>
      <c r="P35" t="str">
        <f t="shared" si="1"/>
        <v>CCS_Application__c</v>
      </c>
      <c r="Q35" s="8">
        <f>IFERROR(VLOOKUP($N35,'nCino | BigQuery Type Lookup'!$A:$F,2,FALSE),"(not found)")</f>
        <v>18</v>
      </c>
      <c r="R35" t="str">
        <f>IFERROR(VLOOKUP('nCino | Field Mappings'!$A35,'nCino | Object Info'!$A:$H,6,FALSE),"(not found)")</f>
        <v>rskcsp_ds_css_security_case_staging</v>
      </c>
      <c r="S35" t="str">
        <f t="shared" si="2"/>
        <v>CCS_Application__c</v>
      </c>
      <c r="T35" s="8" t="str">
        <f t="shared" si="3"/>
        <v>Foreign</v>
      </c>
      <c r="U35" s="8" t="str">
        <f t="shared" si="4"/>
        <v>yes</v>
      </c>
      <c r="V35" s="2" t="str">
        <f>IFERROR(VLOOKUP($N35,'nCino | BigQuery Type Lookup'!$A:$F,3,FALSE),"(not found)")</f>
        <v>STRING</v>
      </c>
      <c r="W35" s="8">
        <f>IFERROR(VLOOKUP($N35,'nCino | BigQuery Type Lookup'!$A:$F,4,FALSE),"(not found)")</f>
        <v>18</v>
      </c>
      <c r="X35" s="8" t="str">
        <f>IFERROR(VLOOKUP($N35,'nCino | BigQuery Type Lookup'!$A:$F,5,FALSE),"(not found)")</f>
        <v>n/a</v>
      </c>
      <c r="Y35" s="8" t="str">
        <f>IFERROR(VLOOKUP($N35,'nCino | BigQuery Type Lookup'!$A:$F,6,FALSE),"(not found)")</f>
        <v>n/a</v>
      </c>
      <c r="Z35" t="str">
        <f>IFERROR(VLOOKUP('nCino | Field Mappings'!$A35,'nCino | Object Info'!$A:$H,7,FALSE),"(not found)")</f>
        <v>rskcsp_ds_css_security_case_curated</v>
      </c>
      <c r="AA35" t="str">
        <f t="shared" si="5"/>
        <v>CCS_Application__c</v>
      </c>
      <c r="AB35" s="8" t="str">
        <f t="shared" si="6"/>
        <v>Foreign</v>
      </c>
      <c r="AC35" s="8" t="str">
        <f t="shared" si="7"/>
        <v>yes</v>
      </c>
      <c r="AD35" s="2" t="str">
        <f t="shared" si="8"/>
        <v>STRING</v>
      </c>
      <c r="AE35" s="8">
        <f t="shared" si="15"/>
        <v>18</v>
      </c>
      <c r="AF35" s="8" t="str">
        <f t="shared" si="16"/>
        <v>n/a</v>
      </c>
      <c r="AG35" s="8" t="str">
        <f t="shared" si="17"/>
        <v>n/a</v>
      </c>
      <c r="AH35" t="str">
        <f>IFERROR(VLOOKUP('nCino | Field Mappings'!$A35,'nCino | Object Info'!$A:$H,8,FALSE),"(not found)")</f>
        <v>rskcsp_ds_css_security_case_consumption</v>
      </c>
      <c r="AI35" t="str">
        <f t="shared" si="10"/>
        <v>CCS_Application__c</v>
      </c>
      <c r="AJ35" s="8" t="str">
        <f t="shared" si="11"/>
        <v>Foreign</v>
      </c>
      <c r="AK35" s="8" t="str">
        <f t="shared" si="12"/>
        <v>yes</v>
      </c>
      <c r="AL35" s="2" t="str">
        <f t="shared" si="13"/>
        <v>STRING</v>
      </c>
      <c r="AM35" s="8">
        <f t="shared" si="18"/>
        <v>18</v>
      </c>
      <c r="AN35" s="8" t="str">
        <f t="shared" si="19"/>
        <v>n/a</v>
      </c>
      <c r="AO35" s="8" t="str">
        <f t="shared" si="20"/>
        <v>n/a</v>
      </c>
    </row>
    <row r="36" spans="1:41">
      <c r="A36" s="2" t="s">
        <v>98</v>
      </c>
      <c r="B36" s="2" t="s">
        <v>99</v>
      </c>
      <c r="C36" s="1" t="s">
        <v>223</v>
      </c>
      <c r="D36" s="1" t="s">
        <v>224</v>
      </c>
      <c r="E36" s="1" t="s">
        <v>225</v>
      </c>
      <c r="F36" s="2" t="str">
        <f>IF(ISERROR(VLOOKUP($C36,'DMW | Collateral Fields'!$K:$L, 1, FALSE)),"No", "Yes")</f>
        <v>Yes</v>
      </c>
      <c r="G36" s="1" t="str">
        <f>IFERROR(VLOOKUP($C36,'DMW | Collateral Fields'!$K:$L, 2, FALSE),"(not found)")</f>
        <v>The Bank of the Lending Execution Case Manager (input for OLPM Security Cases only).</v>
      </c>
      <c r="H36" s="2" t="s">
        <v>136</v>
      </c>
      <c r="I36" s="2" t="s">
        <v>144</v>
      </c>
      <c r="J36" s="1" t="s">
        <v>145</v>
      </c>
      <c r="K36" s="2">
        <v>255</v>
      </c>
      <c r="L36" s="2">
        <v>0</v>
      </c>
      <c r="M36" s="2">
        <v>0</v>
      </c>
      <c r="N36" s="2" t="str">
        <f t="shared" si="0"/>
        <v>picklist|255|0|0</v>
      </c>
      <c r="O36" t="str">
        <f>IFERROR(VLOOKUP('nCino | Field Mappings'!$A36,'nCino | Object Info'!$A:$H,5,FALSE),"(not found)")</f>
        <v>rskcsp_ds_css_security_case</v>
      </c>
      <c r="P36" t="str">
        <f t="shared" si="1"/>
        <v>CCS_Bank__c</v>
      </c>
      <c r="Q36" s="8">
        <f>IFERROR(VLOOKUP($N36,'nCino | BigQuery Type Lookup'!$A:$F,2,FALSE),"(not found)")</f>
        <v>255</v>
      </c>
      <c r="R36" t="str">
        <f>IFERROR(VLOOKUP('nCino | Field Mappings'!$A36,'nCino | Object Info'!$A:$H,6,FALSE),"(not found)")</f>
        <v>rskcsp_ds_css_security_case_staging</v>
      </c>
      <c r="S36" t="str">
        <f t="shared" si="2"/>
        <v>CCS_Bank__c</v>
      </c>
      <c r="T36" s="8" t="str">
        <f t="shared" si="3"/>
        <v>n/a</v>
      </c>
      <c r="U36" s="8" t="str">
        <f t="shared" si="4"/>
        <v>yes</v>
      </c>
      <c r="V36" s="2" t="str">
        <f>IFERROR(VLOOKUP($N36,'nCino | BigQuery Type Lookup'!$A:$F,3,FALSE),"(not found)")</f>
        <v>STRING</v>
      </c>
      <c r="W36" s="8">
        <f>IFERROR(VLOOKUP($N36,'nCino | BigQuery Type Lookup'!$A:$F,4,FALSE),"(not found)")</f>
        <v>255</v>
      </c>
      <c r="X36" s="8" t="str">
        <f>IFERROR(VLOOKUP($N36,'nCino | BigQuery Type Lookup'!$A:$F,5,FALSE),"(not found)")</f>
        <v>n/a</v>
      </c>
      <c r="Y36" s="8" t="str">
        <f>IFERROR(VLOOKUP($N36,'nCino | BigQuery Type Lookup'!$A:$F,6,FALSE),"(not found)")</f>
        <v>n/a</v>
      </c>
      <c r="Z36" t="str">
        <f>IFERROR(VLOOKUP('nCino | Field Mappings'!$A36,'nCino | Object Info'!$A:$H,7,FALSE),"(not found)")</f>
        <v>rskcsp_ds_css_security_case_curated</v>
      </c>
      <c r="AA36" t="str">
        <f t="shared" si="5"/>
        <v>CCS_Bank__c</v>
      </c>
      <c r="AB36" s="8" t="str">
        <f t="shared" si="6"/>
        <v>n/a</v>
      </c>
      <c r="AC36" s="8" t="str">
        <f t="shared" si="7"/>
        <v>yes</v>
      </c>
      <c r="AD36" s="2" t="str">
        <f t="shared" si="8"/>
        <v>STRING</v>
      </c>
      <c r="AE36" s="8">
        <f t="shared" si="15"/>
        <v>255</v>
      </c>
      <c r="AF36" s="8" t="str">
        <f t="shared" si="16"/>
        <v>n/a</v>
      </c>
      <c r="AG36" s="8" t="str">
        <f t="shared" si="17"/>
        <v>n/a</v>
      </c>
      <c r="AH36" t="str">
        <f>IFERROR(VLOOKUP('nCino | Field Mappings'!$A36,'nCino | Object Info'!$A:$H,8,FALSE),"(not found)")</f>
        <v>rskcsp_ds_css_security_case_consumption</v>
      </c>
      <c r="AI36" t="str">
        <f t="shared" si="10"/>
        <v>CCS_Bank__c</v>
      </c>
      <c r="AJ36" s="8" t="str">
        <f t="shared" si="11"/>
        <v>n/a</v>
      </c>
      <c r="AK36" s="8" t="str">
        <f t="shared" si="12"/>
        <v>yes</v>
      </c>
      <c r="AL36" s="2" t="str">
        <f t="shared" si="13"/>
        <v>STRING</v>
      </c>
      <c r="AM36" s="8">
        <f t="shared" si="18"/>
        <v>255</v>
      </c>
      <c r="AN36" s="8" t="str">
        <f t="shared" si="19"/>
        <v>n/a</v>
      </c>
      <c r="AO36" s="8" t="str">
        <f t="shared" si="20"/>
        <v>n/a</v>
      </c>
    </row>
    <row r="37" spans="1:41">
      <c r="A37" s="2" t="s">
        <v>98</v>
      </c>
      <c r="B37" s="2" t="s">
        <v>99</v>
      </c>
      <c r="C37" s="1" t="s">
        <v>226</v>
      </c>
      <c r="D37" s="1" t="s">
        <v>227</v>
      </c>
      <c r="E37" s="1" t="s">
        <v>228</v>
      </c>
      <c r="F37" s="2" t="str">
        <f>IF(ISERROR(VLOOKUP($C37,'DMW | Collateral Fields'!$K:$L, 1, FALSE)),"No", "Yes")</f>
        <v>Yes</v>
      </c>
      <c r="G37" s="1" t="str">
        <f>IFERROR(VLOOKUP($C37,'DMW | Collateral Fields'!$K:$L, 2, FALSE),"(not found)")</f>
        <v>The stage of security workflow checks on a Security Case.</v>
      </c>
      <c r="H37" s="2" t="s">
        <v>136</v>
      </c>
      <c r="I37" s="2" t="s">
        <v>144</v>
      </c>
      <c r="J37" s="1" t="s">
        <v>145</v>
      </c>
      <c r="K37" s="2">
        <v>255</v>
      </c>
      <c r="L37" s="2">
        <v>0</v>
      </c>
      <c r="M37" s="2">
        <v>0</v>
      </c>
      <c r="N37" s="2" t="str">
        <f t="shared" si="0"/>
        <v>picklist|255|0|0</v>
      </c>
      <c r="O37" t="str">
        <f>IFERROR(VLOOKUP('nCino | Field Mappings'!$A37,'nCino | Object Info'!$A:$H,5,FALSE),"(not found)")</f>
        <v>rskcsp_ds_css_security_case</v>
      </c>
      <c r="P37" t="str">
        <f t="shared" si="1"/>
        <v>CCS_Checklist_Stage__c</v>
      </c>
      <c r="Q37" s="8">
        <f>IFERROR(VLOOKUP($N37,'nCino | BigQuery Type Lookup'!$A:$F,2,FALSE),"(not found)")</f>
        <v>255</v>
      </c>
      <c r="R37" t="str">
        <f>IFERROR(VLOOKUP('nCino | Field Mappings'!$A37,'nCino | Object Info'!$A:$H,6,FALSE),"(not found)")</f>
        <v>rskcsp_ds_css_security_case_staging</v>
      </c>
      <c r="S37" t="str">
        <f t="shared" si="2"/>
        <v>CCS_Checklist_Stage__c</v>
      </c>
      <c r="T37" s="8" t="str">
        <f t="shared" si="3"/>
        <v>n/a</v>
      </c>
      <c r="U37" s="8" t="str">
        <f t="shared" si="4"/>
        <v>yes</v>
      </c>
      <c r="V37" s="2" t="str">
        <f>IFERROR(VLOOKUP($N37,'nCino | BigQuery Type Lookup'!$A:$F,3,FALSE),"(not found)")</f>
        <v>STRING</v>
      </c>
      <c r="W37" s="8">
        <f>IFERROR(VLOOKUP($N37,'nCino | BigQuery Type Lookup'!$A:$F,4,FALSE),"(not found)")</f>
        <v>255</v>
      </c>
      <c r="X37" s="8" t="str">
        <f>IFERROR(VLOOKUP($N37,'nCino | BigQuery Type Lookup'!$A:$F,5,FALSE),"(not found)")</f>
        <v>n/a</v>
      </c>
      <c r="Y37" s="8" t="str">
        <f>IFERROR(VLOOKUP($N37,'nCino | BigQuery Type Lookup'!$A:$F,6,FALSE),"(not found)")</f>
        <v>n/a</v>
      </c>
      <c r="Z37" t="str">
        <f>IFERROR(VLOOKUP('nCino | Field Mappings'!$A37,'nCino | Object Info'!$A:$H,7,FALSE),"(not found)")</f>
        <v>rskcsp_ds_css_security_case_curated</v>
      </c>
      <c r="AA37" t="str">
        <f t="shared" si="5"/>
        <v>CCS_Checklist_Stage__c</v>
      </c>
      <c r="AB37" s="8" t="str">
        <f t="shared" si="6"/>
        <v>n/a</v>
      </c>
      <c r="AC37" s="8" t="str">
        <f t="shared" si="7"/>
        <v>yes</v>
      </c>
      <c r="AD37" s="2" t="str">
        <f t="shared" si="8"/>
        <v>STRING</v>
      </c>
      <c r="AE37" s="8">
        <f t="shared" si="15"/>
        <v>255</v>
      </c>
      <c r="AF37" s="8" t="str">
        <f t="shared" si="16"/>
        <v>n/a</v>
      </c>
      <c r="AG37" s="8" t="str">
        <f t="shared" si="17"/>
        <v>n/a</v>
      </c>
      <c r="AH37" t="str">
        <f>IFERROR(VLOOKUP('nCino | Field Mappings'!$A37,'nCino | Object Info'!$A:$H,8,FALSE),"(not found)")</f>
        <v>rskcsp_ds_css_security_case_consumption</v>
      </c>
      <c r="AI37" t="str">
        <f t="shared" si="10"/>
        <v>CCS_Checklist_Stage__c</v>
      </c>
      <c r="AJ37" s="8" t="str">
        <f t="shared" si="11"/>
        <v>n/a</v>
      </c>
      <c r="AK37" s="8" t="str">
        <f t="shared" si="12"/>
        <v>yes</v>
      </c>
      <c r="AL37" s="2" t="str">
        <f t="shared" si="13"/>
        <v>STRING</v>
      </c>
      <c r="AM37" s="8">
        <f t="shared" si="18"/>
        <v>255</v>
      </c>
      <c r="AN37" s="8" t="str">
        <f t="shared" si="19"/>
        <v>n/a</v>
      </c>
      <c r="AO37" s="8" t="str">
        <f t="shared" si="20"/>
        <v>n/a</v>
      </c>
    </row>
    <row r="38" spans="1:41">
      <c r="A38" s="2" t="s">
        <v>98</v>
      </c>
      <c r="B38" s="2" t="s">
        <v>99</v>
      </c>
      <c r="C38" s="1" t="s">
        <v>229</v>
      </c>
      <c r="D38" s="1" t="s">
        <v>230</v>
      </c>
      <c r="E38" s="1" t="s">
        <v>231</v>
      </c>
      <c r="F38" s="2" t="str">
        <f>IF(ISERROR(VLOOKUP($C38,'DMW | Collateral Fields'!$K:$L, 1, FALSE)),"No", "Yes")</f>
        <v>Yes</v>
      </c>
      <c r="G38" s="1" t="str">
        <f>IFERROR(VLOOKUP($C38,'DMW | Collateral Fields'!$K:$L, 2, FALSE),"(not found)")</f>
        <v>The Street Address of the chosen Sep Rep Solicitor.</v>
      </c>
      <c r="H38" s="2" t="s">
        <v>136</v>
      </c>
      <c r="I38" s="2" t="s">
        <v>144</v>
      </c>
      <c r="J38" s="1" t="s">
        <v>140</v>
      </c>
      <c r="K38" s="2">
        <v>255</v>
      </c>
      <c r="L38" s="2">
        <v>0</v>
      </c>
      <c r="M38" s="2">
        <v>0</v>
      </c>
      <c r="N38" s="2" t="str">
        <f t="shared" si="0"/>
        <v>string|255|0|0</v>
      </c>
      <c r="O38" t="str">
        <f>IFERROR(VLOOKUP('nCino | Field Mappings'!$A38,'nCino | Object Info'!$A:$H,5,FALSE),"(not found)")</f>
        <v>rskcsp_ds_css_security_case</v>
      </c>
      <c r="P38" t="str">
        <f t="shared" si="1"/>
        <v>CCS_ChosenSepRepSolicitor_Street_Address__c</v>
      </c>
      <c r="Q38" s="8">
        <f>IFERROR(VLOOKUP($N38,'nCino | BigQuery Type Lookup'!$A:$F,2,FALSE),"(not found)")</f>
        <v>255</v>
      </c>
      <c r="R38" t="str">
        <f>IFERROR(VLOOKUP('nCino | Field Mappings'!$A38,'nCino | Object Info'!$A:$H,6,FALSE),"(not found)")</f>
        <v>rskcsp_ds_css_security_case_staging</v>
      </c>
      <c r="S38" t="str">
        <f t="shared" si="2"/>
        <v>CCS_ChosenSepRepSolicitor_Street_Address__c</v>
      </c>
      <c r="T38" s="8" t="str">
        <f t="shared" si="3"/>
        <v>n/a</v>
      </c>
      <c r="U38" s="8" t="str">
        <f t="shared" si="4"/>
        <v>yes</v>
      </c>
      <c r="V38" s="2" t="str">
        <f>IFERROR(VLOOKUP($N38,'nCino | BigQuery Type Lookup'!$A:$F,3,FALSE),"(not found)")</f>
        <v>STRING</v>
      </c>
      <c r="W38" s="8">
        <f>IFERROR(VLOOKUP($N38,'nCino | BigQuery Type Lookup'!$A:$F,4,FALSE),"(not found)")</f>
        <v>255</v>
      </c>
      <c r="X38" s="8" t="str">
        <f>IFERROR(VLOOKUP($N38,'nCino | BigQuery Type Lookup'!$A:$F,5,FALSE),"(not found)")</f>
        <v>n/a</v>
      </c>
      <c r="Y38" s="8" t="str">
        <f>IFERROR(VLOOKUP($N38,'nCino | BigQuery Type Lookup'!$A:$F,6,FALSE),"(not found)")</f>
        <v>n/a</v>
      </c>
      <c r="Z38" t="str">
        <f>IFERROR(VLOOKUP('nCino | Field Mappings'!$A38,'nCino | Object Info'!$A:$H,7,FALSE),"(not found)")</f>
        <v>rskcsp_ds_css_security_case_curated</v>
      </c>
      <c r="AA38" t="str">
        <f t="shared" si="5"/>
        <v>CCS_ChosenSepRepSolicitor_Street_Address__c</v>
      </c>
      <c r="AB38" s="8" t="str">
        <f t="shared" si="6"/>
        <v>n/a</v>
      </c>
      <c r="AC38" s="8" t="str">
        <f t="shared" si="7"/>
        <v>yes</v>
      </c>
      <c r="AD38" s="2" t="str">
        <f t="shared" si="8"/>
        <v>STRING</v>
      </c>
      <c r="AE38" s="8">
        <f t="shared" si="15"/>
        <v>255</v>
      </c>
      <c r="AF38" s="8" t="str">
        <f t="shared" si="16"/>
        <v>n/a</v>
      </c>
      <c r="AG38" s="8" t="str">
        <f t="shared" si="17"/>
        <v>n/a</v>
      </c>
      <c r="AH38" t="str">
        <f>IFERROR(VLOOKUP('nCino | Field Mappings'!$A38,'nCino | Object Info'!$A:$H,8,FALSE),"(not found)")</f>
        <v>rskcsp_ds_css_security_case_consumption</v>
      </c>
      <c r="AI38" t="str">
        <f t="shared" si="10"/>
        <v>CCS_ChosenSepRepSolicitor_Street_Address__c</v>
      </c>
      <c r="AJ38" s="8" t="str">
        <f t="shared" si="11"/>
        <v>n/a</v>
      </c>
      <c r="AK38" s="8" t="str">
        <f t="shared" si="12"/>
        <v>yes</v>
      </c>
      <c r="AL38" s="2" t="str">
        <f t="shared" si="13"/>
        <v>STRING</v>
      </c>
      <c r="AM38" s="8">
        <f t="shared" si="18"/>
        <v>255</v>
      </c>
      <c r="AN38" s="8" t="str">
        <f t="shared" si="19"/>
        <v>n/a</v>
      </c>
      <c r="AO38" s="8" t="str">
        <f t="shared" si="20"/>
        <v>n/a</v>
      </c>
    </row>
    <row r="39" spans="1:41">
      <c r="A39" s="2" t="s">
        <v>98</v>
      </c>
      <c r="B39" s="2" t="s">
        <v>99</v>
      </c>
      <c r="C39" s="1" t="s">
        <v>232</v>
      </c>
      <c r="D39" s="1" t="s">
        <v>233</v>
      </c>
      <c r="E39" s="1" t="s">
        <v>234</v>
      </c>
      <c r="F39" s="2" t="str">
        <f>IF(ISERROR(VLOOKUP($C39,'DMW | Collateral Fields'!$K:$L, 1, FALSE)),"No", "Yes")</f>
        <v>Yes</v>
      </c>
      <c r="G39" s="1" t="str">
        <f>IFERROR(VLOOKUP($C39,'DMW | Collateral Fields'!$K:$L, 2, FALSE),"(not found)")</f>
        <v>The City of the chosen Sep Rep Solicitor.</v>
      </c>
      <c r="H39" s="2" t="s">
        <v>136</v>
      </c>
      <c r="I39" s="2" t="s">
        <v>144</v>
      </c>
      <c r="J39" s="1" t="s">
        <v>140</v>
      </c>
      <c r="K39" s="2">
        <v>255</v>
      </c>
      <c r="L39" s="2">
        <v>0</v>
      </c>
      <c r="M39" s="2">
        <v>0</v>
      </c>
      <c r="N39" s="2" t="str">
        <f t="shared" si="0"/>
        <v>string|255|0|0</v>
      </c>
      <c r="O39" t="str">
        <f>IFERROR(VLOOKUP('nCino | Field Mappings'!$A39,'nCino | Object Info'!$A:$H,5,FALSE),"(not found)")</f>
        <v>rskcsp_ds_css_security_case</v>
      </c>
      <c r="P39" t="str">
        <f t="shared" si="1"/>
        <v>CCS_Chosen_Sep_Rep_Solicitor_City__c</v>
      </c>
      <c r="Q39" s="8">
        <f>IFERROR(VLOOKUP($N39,'nCino | BigQuery Type Lookup'!$A:$F,2,FALSE),"(not found)")</f>
        <v>255</v>
      </c>
      <c r="R39" t="str">
        <f>IFERROR(VLOOKUP('nCino | Field Mappings'!$A39,'nCino | Object Info'!$A:$H,6,FALSE),"(not found)")</f>
        <v>rskcsp_ds_css_security_case_staging</v>
      </c>
      <c r="S39" t="str">
        <f t="shared" si="2"/>
        <v>CCS_Chosen_Sep_Rep_Solicitor_City__c</v>
      </c>
      <c r="T39" s="8" t="str">
        <f t="shared" si="3"/>
        <v>n/a</v>
      </c>
      <c r="U39" s="8" t="str">
        <f t="shared" si="4"/>
        <v>yes</v>
      </c>
      <c r="V39" s="2" t="str">
        <f>IFERROR(VLOOKUP($N39,'nCino | BigQuery Type Lookup'!$A:$F,3,FALSE),"(not found)")</f>
        <v>STRING</v>
      </c>
      <c r="W39" s="8">
        <f>IFERROR(VLOOKUP($N39,'nCino | BigQuery Type Lookup'!$A:$F,4,FALSE),"(not found)")</f>
        <v>255</v>
      </c>
      <c r="X39" s="8" t="str">
        <f>IFERROR(VLOOKUP($N39,'nCino | BigQuery Type Lookup'!$A:$F,5,FALSE),"(not found)")</f>
        <v>n/a</v>
      </c>
      <c r="Y39" s="8" t="str">
        <f>IFERROR(VLOOKUP($N39,'nCino | BigQuery Type Lookup'!$A:$F,6,FALSE),"(not found)")</f>
        <v>n/a</v>
      </c>
      <c r="Z39" t="str">
        <f>IFERROR(VLOOKUP('nCino | Field Mappings'!$A39,'nCino | Object Info'!$A:$H,7,FALSE),"(not found)")</f>
        <v>rskcsp_ds_css_security_case_curated</v>
      </c>
      <c r="AA39" t="str">
        <f t="shared" si="5"/>
        <v>CCS_Chosen_Sep_Rep_Solicitor_City__c</v>
      </c>
      <c r="AB39" s="8" t="str">
        <f t="shared" si="6"/>
        <v>n/a</v>
      </c>
      <c r="AC39" s="8" t="str">
        <f t="shared" si="7"/>
        <v>yes</v>
      </c>
      <c r="AD39" s="2" t="str">
        <f t="shared" si="8"/>
        <v>STRING</v>
      </c>
      <c r="AE39" s="8">
        <f t="shared" si="15"/>
        <v>255</v>
      </c>
      <c r="AF39" s="8" t="str">
        <f t="shared" si="16"/>
        <v>n/a</v>
      </c>
      <c r="AG39" s="8" t="str">
        <f t="shared" si="17"/>
        <v>n/a</v>
      </c>
      <c r="AH39" t="str">
        <f>IFERROR(VLOOKUP('nCino | Field Mappings'!$A39,'nCino | Object Info'!$A:$H,8,FALSE),"(not found)")</f>
        <v>rskcsp_ds_css_security_case_consumption</v>
      </c>
      <c r="AI39" t="str">
        <f t="shared" si="10"/>
        <v>CCS_Chosen_Sep_Rep_Solicitor_City__c</v>
      </c>
      <c r="AJ39" s="8" t="str">
        <f t="shared" si="11"/>
        <v>n/a</v>
      </c>
      <c r="AK39" s="8" t="str">
        <f t="shared" si="12"/>
        <v>yes</v>
      </c>
      <c r="AL39" s="2" t="str">
        <f t="shared" si="13"/>
        <v>STRING</v>
      </c>
      <c r="AM39" s="8">
        <f t="shared" si="18"/>
        <v>255</v>
      </c>
      <c r="AN39" s="8" t="str">
        <f t="shared" si="19"/>
        <v>n/a</v>
      </c>
      <c r="AO39" s="8" t="str">
        <f t="shared" si="20"/>
        <v>n/a</v>
      </c>
    </row>
    <row r="40" spans="1:41">
      <c r="A40" s="2" t="s">
        <v>98</v>
      </c>
      <c r="B40" s="2" t="s">
        <v>99</v>
      </c>
      <c r="C40" s="1" t="s">
        <v>235</v>
      </c>
      <c r="D40" s="1" t="s">
        <v>236</v>
      </c>
      <c r="E40" s="1" t="s">
        <v>237</v>
      </c>
      <c r="F40" s="2" t="str">
        <f>IF(ISERROR(VLOOKUP($C40,'DMW | Collateral Fields'!$K:$L, 1, FALSE)),"No", "Yes")</f>
        <v>Yes</v>
      </c>
      <c r="G40" s="1" t="str">
        <f>IFERROR(VLOOKUP($C40,'DMW | Collateral Fields'!$K:$L, 2, FALSE),"(not found)")</f>
        <v>The Contact Email of the chosen Sep Rep Solicitor</v>
      </c>
      <c r="H40" s="2" t="s">
        <v>136</v>
      </c>
      <c r="I40" s="2" t="s">
        <v>144</v>
      </c>
      <c r="J40" s="1" t="s">
        <v>238</v>
      </c>
      <c r="K40" s="2">
        <v>80</v>
      </c>
      <c r="L40" s="2">
        <v>0</v>
      </c>
      <c r="M40" s="2">
        <v>0</v>
      </c>
      <c r="N40" s="2" t="str">
        <f t="shared" si="0"/>
        <v>email|80|0|0</v>
      </c>
      <c r="O40" t="str">
        <f>IFERROR(VLOOKUP('nCino | Field Mappings'!$A40,'nCino | Object Info'!$A:$H,5,FALSE),"(not found)")</f>
        <v>rskcsp_ds_css_security_case</v>
      </c>
      <c r="P40" t="str">
        <f t="shared" si="1"/>
        <v>CCS_Chosen_Sep_Rep_Solicitor_Contact__c</v>
      </c>
      <c r="Q40" s="8">
        <f>IFERROR(VLOOKUP($N40,'nCino | BigQuery Type Lookup'!$A:$F,2,FALSE),"(not found)")</f>
        <v>80</v>
      </c>
      <c r="R40" t="str">
        <f>IFERROR(VLOOKUP('nCino | Field Mappings'!$A40,'nCino | Object Info'!$A:$H,6,FALSE),"(not found)")</f>
        <v>rskcsp_ds_css_security_case_staging</v>
      </c>
      <c r="S40" t="str">
        <f t="shared" si="2"/>
        <v>CCS_Chosen_Sep_Rep_Solicitor_Contact__c</v>
      </c>
      <c r="T40" s="8" t="str">
        <f t="shared" si="3"/>
        <v>n/a</v>
      </c>
      <c r="U40" s="8" t="str">
        <f t="shared" si="4"/>
        <v>yes</v>
      </c>
      <c r="V40" s="2" t="str">
        <f>IFERROR(VLOOKUP($N40,'nCino | BigQuery Type Lookup'!$A:$F,3,FALSE),"(not found)")</f>
        <v>STRING</v>
      </c>
      <c r="W40" s="8">
        <f>IFERROR(VLOOKUP($N40,'nCino | BigQuery Type Lookup'!$A:$F,4,FALSE),"(not found)")</f>
        <v>80</v>
      </c>
      <c r="X40" s="8" t="str">
        <f>IFERROR(VLOOKUP($N40,'nCino | BigQuery Type Lookup'!$A:$F,5,FALSE),"(not found)")</f>
        <v>n/a</v>
      </c>
      <c r="Y40" s="8" t="str">
        <f>IFERROR(VLOOKUP($N40,'nCino | BigQuery Type Lookup'!$A:$F,6,FALSE),"(not found)")</f>
        <v>n/a</v>
      </c>
      <c r="Z40" t="str">
        <f>IFERROR(VLOOKUP('nCino | Field Mappings'!$A40,'nCino | Object Info'!$A:$H,7,FALSE),"(not found)")</f>
        <v>rskcsp_ds_css_security_case_curated</v>
      </c>
      <c r="AA40" t="str">
        <f t="shared" si="5"/>
        <v>CCS_Chosen_Sep_Rep_Solicitor_Contact__c</v>
      </c>
      <c r="AB40" s="8" t="str">
        <f t="shared" si="6"/>
        <v>n/a</v>
      </c>
      <c r="AC40" s="8" t="str">
        <f t="shared" si="7"/>
        <v>yes</v>
      </c>
      <c r="AD40" s="2" t="str">
        <f t="shared" si="8"/>
        <v>STRING</v>
      </c>
      <c r="AE40" s="8">
        <f t="shared" si="15"/>
        <v>80</v>
      </c>
      <c r="AF40" s="8" t="str">
        <f t="shared" si="16"/>
        <v>n/a</v>
      </c>
      <c r="AG40" s="8" t="str">
        <f t="shared" si="17"/>
        <v>n/a</v>
      </c>
      <c r="AH40" t="str">
        <f>IFERROR(VLOOKUP('nCino | Field Mappings'!$A40,'nCino | Object Info'!$A:$H,8,FALSE),"(not found)")</f>
        <v>rskcsp_ds_css_security_case_consumption</v>
      </c>
      <c r="AI40" t="str">
        <f t="shared" si="10"/>
        <v>CCS_Chosen_Sep_Rep_Solicitor_Contact__c</v>
      </c>
      <c r="AJ40" s="8" t="str">
        <f t="shared" si="11"/>
        <v>n/a</v>
      </c>
      <c r="AK40" s="8" t="str">
        <f t="shared" si="12"/>
        <v>yes</v>
      </c>
      <c r="AL40" s="2" t="str">
        <f t="shared" si="13"/>
        <v>STRING</v>
      </c>
      <c r="AM40" s="8">
        <f t="shared" si="18"/>
        <v>80</v>
      </c>
      <c r="AN40" s="8" t="str">
        <f t="shared" si="19"/>
        <v>n/a</v>
      </c>
      <c r="AO40" s="8" t="str">
        <f t="shared" si="20"/>
        <v>n/a</v>
      </c>
    </row>
    <row r="41" spans="1:41">
      <c r="A41" s="2" t="s">
        <v>98</v>
      </c>
      <c r="B41" s="2" t="s">
        <v>99</v>
      </c>
      <c r="C41" s="1" t="s">
        <v>239</v>
      </c>
      <c r="D41" s="1" t="s">
        <v>240</v>
      </c>
      <c r="E41" s="1" t="s">
        <v>241</v>
      </c>
      <c r="F41" s="2" t="str">
        <f>IF(ISERROR(VLOOKUP($C41,'DMW | Collateral Fields'!$K:$L, 1, FALSE)),"No", "Yes")</f>
        <v>Yes</v>
      </c>
      <c r="G41" s="1" t="str">
        <f>IFERROR(VLOOKUP($C41,'DMW | Collateral Fields'!$K:$L, 2, FALSE),"(not found)")</f>
        <v>The Email Address of the chosen Sep Rep Solicitor</v>
      </c>
      <c r="H41" s="2" t="s">
        <v>136</v>
      </c>
      <c r="I41" s="2" t="s">
        <v>144</v>
      </c>
      <c r="J41" s="1" t="s">
        <v>238</v>
      </c>
      <c r="K41" s="2">
        <v>80</v>
      </c>
      <c r="L41" s="2">
        <v>0</v>
      </c>
      <c r="M41" s="2">
        <v>0</v>
      </c>
      <c r="N41" s="2" t="str">
        <f t="shared" si="0"/>
        <v>email|80|0|0</v>
      </c>
      <c r="O41" t="str">
        <f>IFERROR(VLOOKUP('nCino | Field Mappings'!$A41,'nCino | Object Info'!$A:$H,5,FALSE),"(not found)")</f>
        <v>rskcsp_ds_css_security_case</v>
      </c>
      <c r="P41" t="str">
        <f t="shared" si="1"/>
        <v>CCS_Chosen_Sep_Rep_Solicitor_Email__c</v>
      </c>
      <c r="Q41" s="8">
        <f>IFERROR(VLOOKUP($N41,'nCino | BigQuery Type Lookup'!$A:$F,2,FALSE),"(not found)")</f>
        <v>80</v>
      </c>
      <c r="R41" t="str">
        <f>IFERROR(VLOOKUP('nCino | Field Mappings'!$A41,'nCino | Object Info'!$A:$H,6,FALSE),"(not found)")</f>
        <v>rskcsp_ds_css_security_case_staging</v>
      </c>
      <c r="S41" t="str">
        <f t="shared" si="2"/>
        <v>CCS_Chosen_Sep_Rep_Solicitor_Email__c</v>
      </c>
      <c r="T41" s="8" t="str">
        <f t="shared" si="3"/>
        <v>n/a</v>
      </c>
      <c r="U41" s="8" t="str">
        <f t="shared" si="4"/>
        <v>yes</v>
      </c>
      <c r="V41" s="2" t="str">
        <f>IFERROR(VLOOKUP($N41,'nCino | BigQuery Type Lookup'!$A:$F,3,FALSE),"(not found)")</f>
        <v>STRING</v>
      </c>
      <c r="W41" s="8">
        <f>IFERROR(VLOOKUP($N41,'nCino | BigQuery Type Lookup'!$A:$F,4,FALSE),"(not found)")</f>
        <v>80</v>
      </c>
      <c r="X41" s="8" t="str">
        <f>IFERROR(VLOOKUP($N41,'nCino | BigQuery Type Lookup'!$A:$F,5,FALSE),"(not found)")</f>
        <v>n/a</v>
      </c>
      <c r="Y41" s="8" t="str">
        <f>IFERROR(VLOOKUP($N41,'nCino | BigQuery Type Lookup'!$A:$F,6,FALSE),"(not found)")</f>
        <v>n/a</v>
      </c>
      <c r="Z41" t="str">
        <f>IFERROR(VLOOKUP('nCino | Field Mappings'!$A41,'nCino | Object Info'!$A:$H,7,FALSE),"(not found)")</f>
        <v>rskcsp_ds_css_security_case_curated</v>
      </c>
      <c r="AA41" t="str">
        <f t="shared" si="5"/>
        <v>CCS_Chosen_Sep_Rep_Solicitor_Email__c</v>
      </c>
      <c r="AB41" s="8" t="str">
        <f t="shared" si="6"/>
        <v>n/a</v>
      </c>
      <c r="AC41" s="8" t="str">
        <f t="shared" si="7"/>
        <v>yes</v>
      </c>
      <c r="AD41" s="2" t="str">
        <f t="shared" si="8"/>
        <v>STRING</v>
      </c>
      <c r="AE41" s="8">
        <f t="shared" si="15"/>
        <v>80</v>
      </c>
      <c r="AF41" s="8" t="str">
        <f t="shared" si="16"/>
        <v>n/a</v>
      </c>
      <c r="AG41" s="8" t="str">
        <f t="shared" si="17"/>
        <v>n/a</v>
      </c>
      <c r="AH41" t="str">
        <f>IFERROR(VLOOKUP('nCino | Field Mappings'!$A41,'nCino | Object Info'!$A:$H,8,FALSE),"(not found)")</f>
        <v>rskcsp_ds_css_security_case_consumption</v>
      </c>
      <c r="AI41" t="str">
        <f t="shared" si="10"/>
        <v>CCS_Chosen_Sep_Rep_Solicitor_Email__c</v>
      </c>
      <c r="AJ41" s="8" t="str">
        <f t="shared" si="11"/>
        <v>n/a</v>
      </c>
      <c r="AK41" s="8" t="str">
        <f t="shared" si="12"/>
        <v>yes</v>
      </c>
      <c r="AL41" s="2" t="str">
        <f t="shared" si="13"/>
        <v>STRING</v>
      </c>
      <c r="AM41" s="8">
        <f t="shared" si="18"/>
        <v>80</v>
      </c>
      <c r="AN41" s="8" t="str">
        <f t="shared" si="19"/>
        <v>n/a</v>
      </c>
      <c r="AO41" s="8" t="str">
        <f t="shared" si="20"/>
        <v>n/a</v>
      </c>
    </row>
    <row r="42" spans="1:41">
      <c r="A42" s="2" t="s">
        <v>98</v>
      </c>
      <c r="B42" s="2" t="s">
        <v>99</v>
      </c>
      <c r="C42" s="1" t="s">
        <v>242</v>
      </c>
      <c r="D42" s="1" t="s">
        <v>243</v>
      </c>
      <c r="E42" s="1" t="s">
        <v>244</v>
      </c>
      <c r="F42" s="2" t="str">
        <f>IF(ISERROR(VLOOKUP($C42,'DMW | Collateral Fields'!$K:$L, 1, FALSE)),"No", "Yes")</f>
        <v>Yes</v>
      </c>
      <c r="G42" s="1" t="str">
        <f>IFERROR(VLOOKUP($C42,'DMW | Collateral Fields'!$K:$L, 2, FALSE),"(not found)")</f>
        <v>The Firm Name of the chosen Sep Rep Solicitor</v>
      </c>
      <c r="H42" s="2" t="s">
        <v>136</v>
      </c>
      <c r="I42" s="2" t="s">
        <v>144</v>
      </c>
      <c r="J42" s="1" t="s">
        <v>140</v>
      </c>
      <c r="K42" s="2">
        <v>255</v>
      </c>
      <c r="L42" s="2">
        <v>0</v>
      </c>
      <c r="M42" s="2">
        <v>0</v>
      </c>
      <c r="N42" s="2" t="str">
        <f t="shared" si="0"/>
        <v>string|255|0|0</v>
      </c>
      <c r="O42" t="str">
        <f>IFERROR(VLOOKUP('nCino | Field Mappings'!$A42,'nCino | Object Info'!$A:$H,5,FALSE),"(not found)")</f>
        <v>rskcsp_ds_css_security_case</v>
      </c>
      <c r="P42" t="str">
        <f t="shared" si="1"/>
        <v>CCS_Chosen_Sep_Rep_Solicitor_Firm_Name__c</v>
      </c>
      <c r="Q42" s="8">
        <f>IFERROR(VLOOKUP($N42,'nCino | BigQuery Type Lookup'!$A:$F,2,FALSE),"(not found)")</f>
        <v>255</v>
      </c>
      <c r="R42" t="str">
        <f>IFERROR(VLOOKUP('nCino | Field Mappings'!$A42,'nCino | Object Info'!$A:$H,6,FALSE),"(not found)")</f>
        <v>rskcsp_ds_css_security_case_staging</v>
      </c>
      <c r="S42" t="str">
        <f t="shared" si="2"/>
        <v>CCS_Chosen_Sep_Rep_Solicitor_Firm_Name__c</v>
      </c>
      <c r="T42" s="8" t="str">
        <f t="shared" si="3"/>
        <v>n/a</v>
      </c>
      <c r="U42" s="8" t="str">
        <f t="shared" si="4"/>
        <v>yes</v>
      </c>
      <c r="V42" s="2" t="str">
        <f>IFERROR(VLOOKUP($N42,'nCino | BigQuery Type Lookup'!$A:$F,3,FALSE),"(not found)")</f>
        <v>STRING</v>
      </c>
      <c r="W42" s="8">
        <f>IFERROR(VLOOKUP($N42,'nCino | BigQuery Type Lookup'!$A:$F,4,FALSE),"(not found)")</f>
        <v>255</v>
      </c>
      <c r="X42" s="8" t="str">
        <f>IFERROR(VLOOKUP($N42,'nCino | BigQuery Type Lookup'!$A:$F,5,FALSE),"(not found)")</f>
        <v>n/a</v>
      </c>
      <c r="Y42" s="8" t="str">
        <f>IFERROR(VLOOKUP($N42,'nCino | BigQuery Type Lookup'!$A:$F,6,FALSE),"(not found)")</f>
        <v>n/a</v>
      </c>
      <c r="Z42" t="str">
        <f>IFERROR(VLOOKUP('nCino | Field Mappings'!$A42,'nCino | Object Info'!$A:$H,7,FALSE),"(not found)")</f>
        <v>rskcsp_ds_css_security_case_curated</v>
      </c>
      <c r="AA42" t="str">
        <f t="shared" si="5"/>
        <v>CCS_Chosen_Sep_Rep_Solicitor_Firm_Name__c</v>
      </c>
      <c r="AB42" s="8" t="str">
        <f t="shared" si="6"/>
        <v>n/a</v>
      </c>
      <c r="AC42" s="8" t="str">
        <f t="shared" si="7"/>
        <v>yes</v>
      </c>
      <c r="AD42" s="2" t="str">
        <f t="shared" si="8"/>
        <v>STRING</v>
      </c>
      <c r="AE42" s="8">
        <f t="shared" si="15"/>
        <v>255</v>
      </c>
      <c r="AF42" s="8" t="str">
        <f t="shared" si="16"/>
        <v>n/a</v>
      </c>
      <c r="AG42" s="8" t="str">
        <f t="shared" si="17"/>
        <v>n/a</v>
      </c>
      <c r="AH42" t="str">
        <f>IFERROR(VLOOKUP('nCino | Field Mappings'!$A42,'nCino | Object Info'!$A:$H,8,FALSE),"(not found)")</f>
        <v>rskcsp_ds_css_security_case_consumption</v>
      </c>
      <c r="AI42" t="str">
        <f t="shared" si="10"/>
        <v>CCS_Chosen_Sep_Rep_Solicitor_Firm_Name__c</v>
      </c>
      <c r="AJ42" s="8" t="str">
        <f t="shared" si="11"/>
        <v>n/a</v>
      </c>
      <c r="AK42" s="8" t="str">
        <f t="shared" si="12"/>
        <v>yes</v>
      </c>
      <c r="AL42" s="2" t="str">
        <f t="shared" si="13"/>
        <v>STRING</v>
      </c>
      <c r="AM42" s="8">
        <f t="shared" si="18"/>
        <v>255</v>
      </c>
      <c r="AN42" s="8" t="str">
        <f t="shared" si="19"/>
        <v>n/a</v>
      </c>
      <c r="AO42" s="8" t="str">
        <f t="shared" si="20"/>
        <v>n/a</v>
      </c>
    </row>
    <row r="43" spans="1:41">
      <c r="A43" s="2" t="s">
        <v>98</v>
      </c>
      <c r="B43" s="2" t="s">
        <v>99</v>
      </c>
      <c r="C43" s="1" t="s">
        <v>245</v>
      </c>
      <c r="D43" s="1" t="s">
        <v>246</v>
      </c>
      <c r="E43" s="1" t="s">
        <v>247</v>
      </c>
      <c r="F43" s="2" t="str">
        <f>IF(ISERROR(VLOOKUP($C43,'DMW | Collateral Fields'!$K:$L, 1, FALSE)),"No", "Yes")</f>
        <v>Yes</v>
      </c>
      <c r="G43" s="1" t="str">
        <f>IFERROR(VLOOKUP($C43,'DMW | Collateral Fields'!$K:$L, 2, FALSE),"(not found)")</f>
        <v>The Name of the chosen Sep Rep Solicitor</v>
      </c>
      <c r="H43" s="2" t="s">
        <v>136</v>
      </c>
      <c r="I43" s="2" t="s">
        <v>144</v>
      </c>
      <c r="J43" s="1" t="s">
        <v>140</v>
      </c>
      <c r="K43" s="2">
        <v>255</v>
      </c>
      <c r="L43" s="2">
        <v>0</v>
      </c>
      <c r="M43" s="2">
        <v>0</v>
      </c>
      <c r="N43" s="2" t="str">
        <f t="shared" si="0"/>
        <v>string|255|0|0</v>
      </c>
      <c r="O43" t="str">
        <f>IFERROR(VLOOKUP('nCino | Field Mappings'!$A43,'nCino | Object Info'!$A:$H,5,FALSE),"(not found)")</f>
        <v>rskcsp_ds_css_security_case</v>
      </c>
      <c r="P43" t="str">
        <f t="shared" si="1"/>
        <v>CCS_Chosen_Sep_Rep_Solicitor_Name__c</v>
      </c>
      <c r="Q43" s="8">
        <f>IFERROR(VLOOKUP($N43,'nCino | BigQuery Type Lookup'!$A:$F,2,FALSE),"(not found)")</f>
        <v>255</v>
      </c>
      <c r="R43" t="str">
        <f>IFERROR(VLOOKUP('nCino | Field Mappings'!$A43,'nCino | Object Info'!$A:$H,6,FALSE),"(not found)")</f>
        <v>rskcsp_ds_css_security_case_staging</v>
      </c>
      <c r="S43" t="str">
        <f t="shared" si="2"/>
        <v>CCS_Chosen_Sep_Rep_Solicitor_Name__c</v>
      </c>
      <c r="T43" s="8" t="str">
        <f t="shared" si="3"/>
        <v>n/a</v>
      </c>
      <c r="U43" s="8" t="str">
        <f t="shared" si="4"/>
        <v>yes</v>
      </c>
      <c r="V43" s="2" t="str">
        <f>IFERROR(VLOOKUP($N43,'nCino | BigQuery Type Lookup'!$A:$F,3,FALSE),"(not found)")</f>
        <v>STRING</v>
      </c>
      <c r="W43" s="8">
        <f>IFERROR(VLOOKUP($N43,'nCino | BigQuery Type Lookup'!$A:$F,4,FALSE),"(not found)")</f>
        <v>255</v>
      </c>
      <c r="X43" s="8" t="str">
        <f>IFERROR(VLOOKUP($N43,'nCino | BigQuery Type Lookup'!$A:$F,5,FALSE),"(not found)")</f>
        <v>n/a</v>
      </c>
      <c r="Y43" s="8" t="str">
        <f>IFERROR(VLOOKUP($N43,'nCino | BigQuery Type Lookup'!$A:$F,6,FALSE),"(not found)")</f>
        <v>n/a</v>
      </c>
      <c r="Z43" t="str">
        <f>IFERROR(VLOOKUP('nCino | Field Mappings'!$A43,'nCino | Object Info'!$A:$H,7,FALSE),"(not found)")</f>
        <v>rskcsp_ds_css_security_case_curated</v>
      </c>
      <c r="AA43" t="str">
        <f t="shared" si="5"/>
        <v>CCS_Chosen_Sep_Rep_Solicitor_Name__c</v>
      </c>
      <c r="AB43" s="8" t="str">
        <f t="shared" si="6"/>
        <v>n/a</v>
      </c>
      <c r="AC43" s="8" t="str">
        <f t="shared" si="7"/>
        <v>yes</v>
      </c>
      <c r="AD43" s="2" t="str">
        <f t="shared" si="8"/>
        <v>STRING</v>
      </c>
      <c r="AE43" s="8">
        <f t="shared" si="15"/>
        <v>255</v>
      </c>
      <c r="AF43" s="8" t="str">
        <f t="shared" si="16"/>
        <v>n/a</v>
      </c>
      <c r="AG43" s="8" t="str">
        <f t="shared" si="17"/>
        <v>n/a</v>
      </c>
      <c r="AH43" t="str">
        <f>IFERROR(VLOOKUP('nCino | Field Mappings'!$A43,'nCino | Object Info'!$A:$H,8,FALSE),"(not found)")</f>
        <v>rskcsp_ds_css_security_case_consumption</v>
      </c>
      <c r="AI43" t="str">
        <f t="shared" si="10"/>
        <v>CCS_Chosen_Sep_Rep_Solicitor_Name__c</v>
      </c>
      <c r="AJ43" s="8" t="str">
        <f t="shared" si="11"/>
        <v>n/a</v>
      </c>
      <c r="AK43" s="8" t="str">
        <f t="shared" si="12"/>
        <v>yes</v>
      </c>
      <c r="AL43" s="2" t="str">
        <f t="shared" si="13"/>
        <v>STRING</v>
      </c>
      <c r="AM43" s="8">
        <f t="shared" si="18"/>
        <v>255</v>
      </c>
      <c r="AN43" s="8" t="str">
        <f t="shared" si="19"/>
        <v>n/a</v>
      </c>
      <c r="AO43" s="8" t="str">
        <f t="shared" si="20"/>
        <v>n/a</v>
      </c>
    </row>
    <row r="44" spans="1:41">
      <c r="A44" s="2" t="s">
        <v>98</v>
      </c>
      <c r="B44" s="2" t="s">
        <v>99</v>
      </c>
      <c r="C44" s="1" t="s">
        <v>248</v>
      </c>
      <c r="D44" s="1" t="s">
        <v>249</v>
      </c>
      <c r="E44" s="1" t="s">
        <v>250</v>
      </c>
      <c r="F44" s="2" t="str">
        <f>IF(ISERROR(VLOOKUP($C44,'DMW | Collateral Fields'!$K:$L, 1, FALSE)),"No", "Yes")</f>
        <v>Yes</v>
      </c>
      <c r="G44" s="1" t="str">
        <f>IFERROR(VLOOKUP($C44,'DMW | Collateral Fields'!$K:$L, 2, FALSE),"(not found)")</f>
        <v>The Contact Phone of the chosen Sep Rep Solicitor</v>
      </c>
      <c r="H44" s="2" t="s">
        <v>136</v>
      </c>
      <c r="I44" s="2" t="s">
        <v>144</v>
      </c>
      <c r="J44" s="1" t="s">
        <v>251</v>
      </c>
      <c r="K44" s="2">
        <v>40</v>
      </c>
      <c r="L44" s="2">
        <v>0</v>
      </c>
      <c r="M44" s="2">
        <v>0</v>
      </c>
      <c r="N44" s="2" t="str">
        <f t="shared" si="0"/>
        <v>phone|40|0|0</v>
      </c>
      <c r="O44" t="str">
        <f>IFERROR(VLOOKUP('nCino | Field Mappings'!$A44,'nCino | Object Info'!$A:$H,5,FALSE),"(not found)")</f>
        <v>rskcsp_ds_css_security_case</v>
      </c>
      <c r="P44" t="str">
        <f t="shared" si="1"/>
        <v>CCS_Chosen_Sep_Rep_Solicitor_Phone__c</v>
      </c>
      <c r="Q44" s="8">
        <f>IFERROR(VLOOKUP($N44,'nCino | BigQuery Type Lookup'!$A:$F,2,FALSE),"(not found)")</f>
        <v>40</v>
      </c>
      <c r="R44" t="str">
        <f>IFERROR(VLOOKUP('nCino | Field Mappings'!$A44,'nCino | Object Info'!$A:$H,6,FALSE),"(not found)")</f>
        <v>rskcsp_ds_css_security_case_staging</v>
      </c>
      <c r="S44" t="str">
        <f t="shared" si="2"/>
        <v>CCS_Chosen_Sep_Rep_Solicitor_Phone__c</v>
      </c>
      <c r="T44" s="8" t="str">
        <f t="shared" si="3"/>
        <v>n/a</v>
      </c>
      <c r="U44" s="8" t="str">
        <f t="shared" si="4"/>
        <v>yes</v>
      </c>
      <c r="V44" s="2" t="str">
        <f>IFERROR(VLOOKUP($N44,'nCino | BigQuery Type Lookup'!$A:$F,3,FALSE),"(not found)")</f>
        <v>STRING</v>
      </c>
      <c r="W44" s="8">
        <f>IFERROR(VLOOKUP($N44,'nCino | BigQuery Type Lookup'!$A:$F,4,FALSE),"(not found)")</f>
        <v>40</v>
      </c>
      <c r="X44" s="8" t="str">
        <f>IFERROR(VLOOKUP($N44,'nCino | BigQuery Type Lookup'!$A:$F,5,FALSE),"(not found)")</f>
        <v>n/a</v>
      </c>
      <c r="Y44" s="8" t="str">
        <f>IFERROR(VLOOKUP($N44,'nCino | BigQuery Type Lookup'!$A:$F,6,FALSE),"(not found)")</f>
        <v>n/a</v>
      </c>
      <c r="Z44" t="str">
        <f>IFERROR(VLOOKUP('nCino | Field Mappings'!$A44,'nCino | Object Info'!$A:$H,7,FALSE),"(not found)")</f>
        <v>rskcsp_ds_css_security_case_curated</v>
      </c>
      <c r="AA44" t="str">
        <f t="shared" si="5"/>
        <v>CCS_Chosen_Sep_Rep_Solicitor_Phone__c</v>
      </c>
      <c r="AB44" s="8" t="str">
        <f t="shared" si="6"/>
        <v>n/a</v>
      </c>
      <c r="AC44" s="8" t="str">
        <f t="shared" si="7"/>
        <v>yes</v>
      </c>
      <c r="AD44" s="2" t="str">
        <f t="shared" si="8"/>
        <v>STRING</v>
      </c>
      <c r="AE44" s="8">
        <f t="shared" si="15"/>
        <v>40</v>
      </c>
      <c r="AF44" s="8" t="str">
        <f t="shared" si="16"/>
        <v>n/a</v>
      </c>
      <c r="AG44" s="8" t="str">
        <f t="shared" si="17"/>
        <v>n/a</v>
      </c>
      <c r="AH44" t="str">
        <f>IFERROR(VLOOKUP('nCino | Field Mappings'!$A44,'nCino | Object Info'!$A:$H,8,FALSE),"(not found)")</f>
        <v>rskcsp_ds_css_security_case_consumption</v>
      </c>
      <c r="AI44" t="str">
        <f t="shared" si="10"/>
        <v>CCS_Chosen_Sep_Rep_Solicitor_Phone__c</v>
      </c>
      <c r="AJ44" s="8" t="str">
        <f t="shared" si="11"/>
        <v>n/a</v>
      </c>
      <c r="AK44" s="8" t="str">
        <f t="shared" si="12"/>
        <v>yes</v>
      </c>
      <c r="AL44" s="2" t="str">
        <f t="shared" si="13"/>
        <v>STRING</v>
      </c>
      <c r="AM44" s="8">
        <f t="shared" si="18"/>
        <v>40</v>
      </c>
      <c r="AN44" s="8" t="str">
        <f t="shared" si="19"/>
        <v>n/a</v>
      </c>
      <c r="AO44" s="8" t="str">
        <f t="shared" si="20"/>
        <v>n/a</v>
      </c>
    </row>
    <row r="45" spans="1:41">
      <c r="A45" s="2" t="s">
        <v>98</v>
      </c>
      <c r="B45" s="2" t="s">
        <v>99</v>
      </c>
      <c r="C45" s="1" t="s">
        <v>252</v>
      </c>
      <c r="D45" s="1" t="s">
        <v>253</v>
      </c>
      <c r="E45" s="1" t="s">
        <v>254</v>
      </c>
      <c r="F45" s="2" t="str">
        <f>IF(ISERROR(VLOOKUP($C45,'DMW | Collateral Fields'!$K:$L, 1, FALSE)),"No", "Yes")</f>
        <v>Yes</v>
      </c>
      <c r="G45" s="1" t="str">
        <f>IFERROR(VLOOKUP($C45,'DMW | Collateral Fields'!$K:$L, 2, FALSE),"(not found)")</f>
        <v>The Postcode of the chosen Sep Rep Solicitor.</v>
      </c>
      <c r="H45" s="2" t="s">
        <v>136</v>
      </c>
      <c r="I45" s="2" t="s">
        <v>144</v>
      </c>
      <c r="J45" s="1" t="s">
        <v>140</v>
      </c>
      <c r="K45" s="2">
        <v>255</v>
      </c>
      <c r="L45" s="2">
        <v>0</v>
      </c>
      <c r="M45" s="2">
        <v>0</v>
      </c>
      <c r="N45" s="2" t="str">
        <f t="shared" si="0"/>
        <v>string|255|0|0</v>
      </c>
      <c r="O45" t="str">
        <f>IFERROR(VLOOKUP('nCino | Field Mappings'!$A45,'nCino | Object Info'!$A:$H,5,FALSE),"(not found)")</f>
        <v>rskcsp_ds_css_security_case</v>
      </c>
      <c r="P45" t="str">
        <f t="shared" si="1"/>
        <v>CCS_Chosen_Sep_Rep_Solicitor_Postcode__c</v>
      </c>
      <c r="Q45" s="8">
        <f>IFERROR(VLOOKUP($N45,'nCino | BigQuery Type Lookup'!$A:$F,2,FALSE),"(not found)")</f>
        <v>255</v>
      </c>
      <c r="R45" t="str">
        <f>IFERROR(VLOOKUP('nCino | Field Mappings'!$A45,'nCino | Object Info'!$A:$H,6,FALSE),"(not found)")</f>
        <v>rskcsp_ds_css_security_case_staging</v>
      </c>
      <c r="S45" t="str">
        <f t="shared" si="2"/>
        <v>CCS_Chosen_Sep_Rep_Solicitor_Postcode__c</v>
      </c>
      <c r="T45" s="8" t="str">
        <f t="shared" si="3"/>
        <v>n/a</v>
      </c>
      <c r="U45" s="8" t="str">
        <f t="shared" si="4"/>
        <v>yes</v>
      </c>
      <c r="V45" s="2" t="str">
        <f>IFERROR(VLOOKUP($N45,'nCino | BigQuery Type Lookup'!$A:$F,3,FALSE),"(not found)")</f>
        <v>STRING</v>
      </c>
      <c r="W45" s="8">
        <f>IFERROR(VLOOKUP($N45,'nCino | BigQuery Type Lookup'!$A:$F,4,FALSE),"(not found)")</f>
        <v>255</v>
      </c>
      <c r="X45" s="8" t="str">
        <f>IFERROR(VLOOKUP($N45,'nCino | BigQuery Type Lookup'!$A:$F,5,FALSE),"(not found)")</f>
        <v>n/a</v>
      </c>
      <c r="Y45" s="8" t="str">
        <f>IFERROR(VLOOKUP($N45,'nCino | BigQuery Type Lookup'!$A:$F,6,FALSE),"(not found)")</f>
        <v>n/a</v>
      </c>
      <c r="Z45" t="str">
        <f>IFERROR(VLOOKUP('nCino | Field Mappings'!$A45,'nCino | Object Info'!$A:$H,7,FALSE),"(not found)")</f>
        <v>rskcsp_ds_css_security_case_curated</v>
      </c>
      <c r="AA45" t="str">
        <f t="shared" si="5"/>
        <v>CCS_Chosen_Sep_Rep_Solicitor_Postcode__c</v>
      </c>
      <c r="AB45" s="8" t="str">
        <f t="shared" si="6"/>
        <v>n/a</v>
      </c>
      <c r="AC45" s="8" t="str">
        <f t="shared" si="7"/>
        <v>yes</v>
      </c>
      <c r="AD45" s="2" t="str">
        <f t="shared" si="8"/>
        <v>STRING</v>
      </c>
      <c r="AE45" s="8">
        <f t="shared" si="15"/>
        <v>255</v>
      </c>
      <c r="AF45" s="8" t="str">
        <f t="shared" si="16"/>
        <v>n/a</v>
      </c>
      <c r="AG45" s="8" t="str">
        <f t="shared" si="17"/>
        <v>n/a</v>
      </c>
      <c r="AH45" t="str">
        <f>IFERROR(VLOOKUP('nCino | Field Mappings'!$A45,'nCino | Object Info'!$A:$H,8,FALSE),"(not found)")</f>
        <v>rskcsp_ds_css_security_case_consumption</v>
      </c>
      <c r="AI45" t="str">
        <f t="shared" si="10"/>
        <v>CCS_Chosen_Sep_Rep_Solicitor_Postcode__c</v>
      </c>
      <c r="AJ45" s="8" t="str">
        <f t="shared" si="11"/>
        <v>n/a</v>
      </c>
      <c r="AK45" s="8" t="str">
        <f t="shared" si="12"/>
        <v>yes</v>
      </c>
      <c r="AL45" s="2" t="str">
        <f t="shared" si="13"/>
        <v>STRING</v>
      </c>
      <c r="AM45" s="8">
        <f t="shared" si="18"/>
        <v>255</v>
      </c>
      <c r="AN45" s="8" t="str">
        <f t="shared" si="19"/>
        <v>n/a</v>
      </c>
      <c r="AO45" s="8" t="str">
        <f t="shared" si="20"/>
        <v>n/a</v>
      </c>
    </row>
    <row r="46" spans="1:41">
      <c r="A46" s="2" t="s">
        <v>98</v>
      </c>
      <c r="B46" s="2" t="s">
        <v>99</v>
      </c>
      <c r="C46" s="1" t="s">
        <v>255</v>
      </c>
      <c r="D46" s="1" t="s">
        <v>256</v>
      </c>
      <c r="E46" s="1" t="s">
        <v>257</v>
      </c>
      <c r="F46" s="2" t="str">
        <f>IF(ISERROR(VLOOKUP($C46,'DMW | Collateral Fields'!$K:$L, 1, FALSE)),"No", "Yes")</f>
        <v>Yes</v>
      </c>
      <c r="G46" s="1" t="str">
        <f>IFERROR(VLOOKUP($C46,'DMW | Collateral Fields'!$K:$L, 2, FALSE),"(not found)")</f>
        <v>The chosen Sep Rep Solicitor</v>
      </c>
      <c r="H46" s="2" t="s">
        <v>136</v>
      </c>
      <c r="I46" s="2" t="s">
        <v>144</v>
      </c>
      <c r="J46" s="1" t="s">
        <v>145</v>
      </c>
      <c r="K46" s="2">
        <v>255</v>
      </c>
      <c r="L46" s="2">
        <v>0</v>
      </c>
      <c r="M46" s="2">
        <v>0</v>
      </c>
      <c r="N46" s="2" t="str">
        <f t="shared" si="0"/>
        <v>picklist|255|0|0</v>
      </c>
      <c r="O46" t="str">
        <f>IFERROR(VLOOKUP('nCino | Field Mappings'!$A46,'nCino | Object Info'!$A:$H,5,FALSE),"(not found)")</f>
        <v>rskcsp_ds_css_security_case</v>
      </c>
      <c r="P46" t="str">
        <f t="shared" si="1"/>
        <v>CCS_Chosen_Sep_Rep_Solicitor__c</v>
      </c>
      <c r="Q46" s="8">
        <f>IFERROR(VLOOKUP($N46,'nCino | BigQuery Type Lookup'!$A:$F,2,FALSE),"(not found)")</f>
        <v>255</v>
      </c>
      <c r="R46" t="str">
        <f>IFERROR(VLOOKUP('nCino | Field Mappings'!$A46,'nCino | Object Info'!$A:$H,6,FALSE),"(not found)")</f>
        <v>rskcsp_ds_css_security_case_staging</v>
      </c>
      <c r="S46" t="str">
        <f t="shared" si="2"/>
        <v>CCS_Chosen_Sep_Rep_Solicitor__c</v>
      </c>
      <c r="T46" s="8" t="str">
        <f t="shared" si="3"/>
        <v>n/a</v>
      </c>
      <c r="U46" s="8" t="str">
        <f t="shared" si="4"/>
        <v>yes</v>
      </c>
      <c r="V46" s="2" t="str">
        <f>IFERROR(VLOOKUP($N46,'nCino | BigQuery Type Lookup'!$A:$F,3,FALSE),"(not found)")</f>
        <v>STRING</v>
      </c>
      <c r="W46" s="8">
        <f>IFERROR(VLOOKUP($N46,'nCino | BigQuery Type Lookup'!$A:$F,4,FALSE),"(not found)")</f>
        <v>255</v>
      </c>
      <c r="X46" s="8" t="str">
        <f>IFERROR(VLOOKUP($N46,'nCino | BigQuery Type Lookup'!$A:$F,5,FALSE),"(not found)")</f>
        <v>n/a</v>
      </c>
      <c r="Y46" s="8" t="str">
        <f>IFERROR(VLOOKUP($N46,'nCino | BigQuery Type Lookup'!$A:$F,6,FALSE),"(not found)")</f>
        <v>n/a</v>
      </c>
      <c r="Z46" t="str">
        <f>IFERROR(VLOOKUP('nCino | Field Mappings'!$A46,'nCino | Object Info'!$A:$H,7,FALSE),"(not found)")</f>
        <v>rskcsp_ds_css_security_case_curated</v>
      </c>
      <c r="AA46" t="str">
        <f t="shared" si="5"/>
        <v>CCS_Chosen_Sep_Rep_Solicitor__c</v>
      </c>
      <c r="AB46" s="8" t="str">
        <f t="shared" si="6"/>
        <v>n/a</v>
      </c>
      <c r="AC46" s="8" t="str">
        <f t="shared" si="7"/>
        <v>yes</v>
      </c>
      <c r="AD46" s="2" t="str">
        <f t="shared" si="8"/>
        <v>STRING</v>
      </c>
      <c r="AE46" s="8">
        <f t="shared" si="15"/>
        <v>255</v>
      </c>
      <c r="AF46" s="8" t="str">
        <f t="shared" si="16"/>
        <v>n/a</v>
      </c>
      <c r="AG46" s="8" t="str">
        <f t="shared" si="17"/>
        <v>n/a</v>
      </c>
      <c r="AH46" t="str">
        <f>IFERROR(VLOOKUP('nCino | Field Mappings'!$A46,'nCino | Object Info'!$A:$H,8,FALSE),"(not found)")</f>
        <v>rskcsp_ds_css_security_case_consumption</v>
      </c>
      <c r="AI46" t="str">
        <f t="shared" si="10"/>
        <v>CCS_Chosen_Sep_Rep_Solicitor__c</v>
      </c>
      <c r="AJ46" s="8" t="str">
        <f t="shared" si="11"/>
        <v>n/a</v>
      </c>
      <c r="AK46" s="8" t="str">
        <f t="shared" si="12"/>
        <v>yes</v>
      </c>
      <c r="AL46" s="2" t="str">
        <f t="shared" si="13"/>
        <v>STRING</v>
      </c>
      <c r="AM46" s="8">
        <f t="shared" si="18"/>
        <v>255</v>
      </c>
      <c r="AN46" s="8" t="str">
        <f t="shared" si="19"/>
        <v>n/a</v>
      </c>
      <c r="AO46" s="8" t="str">
        <f t="shared" si="20"/>
        <v>n/a</v>
      </c>
    </row>
    <row r="47" spans="1:41">
      <c r="A47" s="2" t="s">
        <v>98</v>
      </c>
      <c r="B47" s="2" t="s">
        <v>99</v>
      </c>
      <c r="C47" s="1" t="s">
        <v>258</v>
      </c>
      <c r="D47" s="1" t="s">
        <v>259</v>
      </c>
      <c r="E47" s="1" t="s">
        <v>260</v>
      </c>
      <c r="F47" s="2" t="str">
        <f>IF(ISERROR(VLOOKUP($C47,'DMW | Collateral Fields'!$K:$L, 1, FALSE)),"No", "Yes")</f>
        <v>Yes</v>
      </c>
      <c r="G47" s="1" t="str">
        <f>IFERROR(VLOOKUP($C47,'DMW | Collateral Fields'!$K:$L, 2, FALSE),"(not found)")</f>
        <v>The Contact Name of the chosen Sep Rep Solicitor</v>
      </c>
      <c r="H47" s="2" t="s">
        <v>136</v>
      </c>
      <c r="I47" s="2" t="s">
        <v>144</v>
      </c>
      <c r="J47" s="1" t="s">
        <v>140</v>
      </c>
      <c r="K47" s="2">
        <v>255</v>
      </c>
      <c r="L47" s="2">
        <v>0</v>
      </c>
      <c r="M47" s="2">
        <v>0</v>
      </c>
      <c r="N47" s="2" t="str">
        <f t="shared" si="0"/>
        <v>string|255|0|0</v>
      </c>
      <c r="O47" t="str">
        <f>IFERROR(VLOOKUP('nCino | Field Mappings'!$A47,'nCino | Object Info'!$A:$H,5,FALSE),"(not found)")</f>
        <v>rskcsp_ds_css_security_case</v>
      </c>
      <c r="P47" t="str">
        <f t="shared" si="1"/>
        <v>CCS_Chosen_Solicitor_Contact_Name__c</v>
      </c>
      <c r="Q47" s="8">
        <f>IFERROR(VLOOKUP($N47,'nCino | BigQuery Type Lookup'!$A:$F,2,FALSE),"(not found)")</f>
        <v>255</v>
      </c>
      <c r="R47" t="str">
        <f>IFERROR(VLOOKUP('nCino | Field Mappings'!$A47,'nCino | Object Info'!$A:$H,6,FALSE),"(not found)")</f>
        <v>rskcsp_ds_css_security_case_staging</v>
      </c>
      <c r="S47" t="str">
        <f t="shared" si="2"/>
        <v>CCS_Chosen_Solicitor_Contact_Name__c</v>
      </c>
      <c r="T47" s="8" t="str">
        <f t="shared" si="3"/>
        <v>n/a</v>
      </c>
      <c r="U47" s="8" t="str">
        <f t="shared" si="4"/>
        <v>yes</v>
      </c>
      <c r="V47" s="2" t="str">
        <f>IFERROR(VLOOKUP($N47,'nCino | BigQuery Type Lookup'!$A:$F,3,FALSE),"(not found)")</f>
        <v>STRING</v>
      </c>
      <c r="W47" s="8">
        <f>IFERROR(VLOOKUP($N47,'nCino | BigQuery Type Lookup'!$A:$F,4,FALSE),"(not found)")</f>
        <v>255</v>
      </c>
      <c r="X47" s="8" t="str">
        <f>IFERROR(VLOOKUP($N47,'nCino | BigQuery Type Lookup'!$A:$F,5,FALSE),"(not found)")</f>
        <v>n/a</v>
      </c>
      <c r="Y47" s="8" t="str">
        <f>IFERROR(VLOOKUP($N47,'nCino | BigQuery Type Lookup'!$A:$F,6,FALSE),"(not found)")</f>
        <v>n/a</v>
      </c>
      <c r="Z47" t="str">
        <f>IFERROR(VLOOKUP('nCino | Field Mappings'!$A47,'nCino | Object Info'!$A:$H,7,FALSE),"(not found)")</f>
        <v>rskcsp_ds_css_security_case_curated</v>
      </c>
      <c r="AA47" t="str">
        <f t="shared" si="5"/>
        <v>CCS_Chosen_Solicitor_Contact_Name__c</v>
      </c>
      <c r="AB47" s="8" t="str">
        <f t="shared" si="6"/>
        <v>n/a</v>
      </c>
      <c r="AC47" s="8" t="str">
        <f t="shared" si="7"/>
        <v>yes</v>
      </c>
      <c r="AD47" s="2" t="str">
        <f t="shared" si="8"/>
        <v>STRING</v>
      </c>
      <c r="AE47" s="8">
        <f t="shared" si="15"/>
        <v>255</v>
      </c>
      <c r="AF47" s="8" t="str">
        <f t="shared" si="16"/>
        <v>n/a</v>
      </c>
      <c r="AG47" s="8" t="str">
        <f t="shared" si="17"/>
        <v>n/a</v>
      </c>
      <c r="AH47" t="str">
        <f>IFERROR(VLOOKUP('nCino | Field Mappings'!$A47,'nCino | Object Info'!$A:$H,8,FALSE),"(not found)")</f>
        <v>rskcsp_ds_css_security_case_consumption</v>
      </c>
      <c r="AI47" t="str">
        <f t="shared" si="10"/>
        <v>CCS_Chosen_Solicitor_Contact_Name__c</v>
      </c>
      <c r="AJ47" s="8" t="str">
        <f t="shared" si="11"/>
        <v>n/a</v>
      </c>
      <c r="AK47" s="8" t="str">
        <f t="shared" si="12"/>
        <v>yes</v>
      </c>
      <c r="AL47" s="2" t="str">
        <f t="shared" si="13"/>
        <v>STRING</v>
      </c>
      <c r="AM47" s="8">
        <f t="shared" si="18"/>
        <v>255</v>
      </c>
      <c r="AN47" s="8" t="str">
        <f t="shared" si="19"/>
        <v>n/a</v>
      </c>
      <c r="AO47" s="8" t="str">
        <f t="shared" si="20"/>
        <v>n/a</v>
      </c>
    </row>
    <row r="48" spans="1:41">
      <c r="A48" s="2" t="s">
        <v>98</v>
      </c>
      <c r="B48" s="2" t="s">
        <v>99</v>
      </c>
      <c r="C48" s="1" t="s">
        <v>261</v>
      </c>
      <c r="D48" s="1" t="s">
        <v>262</v>
      </c>
      <c r="E48" s="1" t="s">
        <v>263</v>
      </c>
      <c r="F48" s="2" t="str">
        <f>IF(ISERROR(VLOOKUP($C48,'DMW | Collateral Fields'!$K:$L, 1, FALSE)),"No", "Yes")</f>
        <v>Yes</v>
      </c>
      <c r="G48" s="1" t="str">
        <f>IFERROR(VLOOKUP($C48,'DMW | Collateral Fields'!$K:$L, 2, FALSE),"(not found)")</f>
        <v>The Company Name (If Applicable) of the Bank Customer Mailing Address (input for OLPM Security Cases only).</v>
      </c>
      <c r="H48" s="2" t="s">
        <v>136</v>
      </c>
      <c r="I48" s="2" t="s">
        <v>144</v>
      </c>
      <c r="J48" s="1" t="s">
        <v>140</v>
      </c>
      <c r="K48" s="2">
        <v>255</v>
      </c>
      <c r="L48" s="2">
        <v>0</v>
      </c>
      <c r="M48" s="2">
        <v>0</v>
      </c>
      <c r="N48" s="2" t="str">
        <f t="shared" si="0"/>
        <v>string|255|0|0</v>
      </c>
      <c r="O48" t="str">
        <f>IFERROR(VLOOKUP('nCino | Field Mappings'!$A48,'nCino | Object Info'!$A:$H,5,FALSE),"(not found)")</f>
        <v>rskcsp_ds_css_security_case</v>
      </c>
      <c r="P48" t="str">
        <f t="shared" si="1"/>
        <v>CCS_Company_Name_If_Applicable__c</v>
      </c>
      <c r="Q48" s="8">
        <f>IFERROR(VLOOKUP($N48,'nCino | BigQuery Type Lookup'!$A:$F,2,FALSE),"(not found)")</f>
        <v>255</v>
      </c>
      <c r="R48" t="str">
        <f>IFERROR(VLOOKUP('nCino | Field Mappings'!$A48,'nCino | Object Info'!$A:$H,6,FALSE),"(not found)")</f>
        <v>rskcsp_ds_css_security_case_staging</v>
      </c>
      <c r="S48" t="str">
        <f t="shared" si="2"/>
        <v>CCS_Company_Name_If_Applicable__c</v>
      </c>
      <c r="T48" s="8" t="str">
        <f t="shared" si="3"/>
        <v>n/a</v>
      </c>
      <c r="U48" s="8" t="str">
        <f t="shared" si="4"/>
        <v>yes</v>
      </c>
      <c r="V48" s="2" t="str">
        <f>IFERROR(VLOOKUP($N48,'nCino | BigQuery Type Lookup'!$A:$F,3,FALSE),"(not found)")</f>
        <v>STRING</v>
      </c>
      <c r="W48" s="8">
        <f>IFERROR(VLOOKUP($N48,'nCino | BigQuery Type Lookup'!$A:$F,4,FALSE),"(not found)")</f>
        <v>255</v>
      </c>
      <c r="X48" s="8" t="str">
        <f>IFERROR(VLOOKUP($N48,'nCino | BigQuery Type Lookup'!$A:$F,5,FALSE),"(not found)")</f>
        <v>n/a</v>
      </c>
      <c r="Y48" s="8" t="str">
        <f>IFERROR(VLOOKUP($N48,'nCino | BigQuery Type Lookup'!$A:$F,6,FALSE),"(not found)")</f>
        <v>n/a</v>
      </c>
      <c r="Z48" t="str">
        <f>IFERROR(VLOOKUP('nCino | Field Mappings'!$A48,'nCino | Object Info'!$A:$H,7,FALSE),"(not found)")</f>
        <v>rskcsp_ds_css_security_case_curated</v>
      </c>
      <c r="AA48" t="str">
        <f t="shared" si="5"/>
        <v>CCS_Company_Name_If_Applicable__c</v>
      </c>
      <c r="AB48" s="8" t="str">
        <f t="shared" si="6"/>
        <v>n/a</v>
      </c>
      <c r="AC48" s="8" t="str">
        <f t="shared" si="7"/>
        <v>yes</v>
      </c>
      <c r="AD48" s="2" t="str">
        <f t="shared" si="8"/>
        <v>STRING</v>
      </c>
      <c r="AE48" s="8">
        <f t="shared" si="15"/>
        <v>255</v>
      </c>
      <c r="AF48" s="8" t="str">
        <f t="shared" si="16"/>
        <v>n/a</v>
      </c>
      <c r="AG48" s="8" t="str">
        <f t="shared" si="17"/>
        <v>n/a</v>
      </c>
      <c r="AH48" t="str">
        <f>IFERROR(VLOOKUP('nCino | Field Mappings'!$A48,'nCino | Object Info'!$A:$H,8,FALSE),"(not found)")</f>
        <v>rskcsp_ds_css_security_case_consumption</v>
      </c>
      <c r="AI48" t="str">
        <f t="shared" si="10"/>
        <v>CCS_Company_Name_If_Applicable__c</v>
      </c>
      <c r="AJ48" s="8" t="str">
        <f t="shared" si="11"/>
        <v>n/a</v>
      </c>
      <c r="AK48" s="8" t="str">
        <f t="shared" si="12"/>
        <v>yes</v>
      </c>
      <c r="AL48" s="2" t="str">
        <f t="shared" si="13"/>
        <v>STRING</v>
      </c>
      <c r="AM48" s="8">
        <f t="shared" si="18"/>
        <v>255</v>
      </c>
      <c r="AN48" s="8" t="str">
        <f t="shared" si="19"/>
        <v>n/a</v>
      </c>
      <c r="AO48" s="8" t="str">
        <f t="shared" si="20"/>
        <v>n/a</v>
      </c>
    </row>
    <row r="49" spans="1:41">
      <c r="A49" s="2" t="s">
        <v>98</v>
      </c>
      <c r="B49" s="2" t="s">
        <v>99</v>
      </c>
      <c r="C49" s="1" t="s">
        <v>264</v>
      </c>
      <c r="D49" s="1" t="s">
        <v>265</v>
      </c>
      <c r="E49" s="1" t="s">
        <v>266</v>
      </c>
      <c r="F49" s="2" t="str">
        <f>IF(ISERROR(VLOOKUP($C49,'DMW | Collateral Fields'!$K:$L, 1, FALSE)),"No", "Yes")</f>
        <v>Yes</v>
      </c>
      <c r="G49" s="1" t="str">
        <f>IFERROR(VLOOKUP($C49,'DMW | Collateral Fields'!$K:$L, 2, FALSE),"(not found)")</f>
        <v>The customer account number (input for OLPM Security Cases only).</v>
      </c>
      <c r="H49" s="2" t="s">
        <v>136</v>
      </c>
      <c r="I49" s="2" t="s">
        <v>144</v>
      </c>
      <c r="J49" s="1" t="s">
        <v>174</v>
      </c>
      <c r="K49" s="2">
        <v>0</v>
      </c>
      <c r="L49" s="2">
        <v>8</v>
      </c>
      <c r="M49" s="2">
        <v>0</v>
      </c>
      <c r="N49" s="2" t="str">
        <f t="shared" si="0"/>
        <v>double|0|8|0</v>
      </c>
      <c r="O49" t="str">
        <f>IFERROR(VLOOKUP('nCino | Field Mappings'!$A49,'nCino | Object Info'!$A:$H,5,FALSE),"(not found)")</f>
        <v>rskcsp_ds_css_security_case</v>
      </c>
      <c r="P49" t="str">
        <f t="shared" si="1"/>
        <v>CCS_Customer_Account_Number__c</v>
      </c>
      <c r="Q49" s="8">
        <f>IFERROR(VLOOKUP($N49,'nCino | BigQuery Type Lookup'!$A:$F,2,FALSE),"(not found)")</f>
        <v>8</v>
      </c>
      <c r="R49" t="str">
        <f>IFERROR(VLOOKUP('nCino | Field Mappings'!$A49,'nCino | Object Info'!$A:$H,6,FALSE),"(not found)")</f>
        <v>rskcsp_ds_css_security_case_staging</v>
      </c>
      <c r="S49" t="str">
        <f t="shared" si="2"/>
        <v>CCS_Customer_Account_Number__c</v>
      </c>
      <c r="T49" s="8" t="str">
        <f t="shared" si="3"/>
        <v>n/a</v>
      </c>
      <c r="U49" s="8" t="str">
        <f t="shared" si="4"/>
        <v>yes</v>
      </c>
      <c r="V49" s="2" t="str">
        <f>IFERROR(VLOOKUP($N49,'nCino | BigQuery Type Lookup'!$A:$F,3,FALSE),"(not found)")</f>
        <v>INT64</v>
      </c>
      <c r="W49" s="8" t="str">
        <f>IFERROR(VLOOKUP($N49,'nCino | BigQuery Type Lookup'!$A:$F,4,FALSE),"(not found)")</f>
        <v>n/a</v>
      </c>
      <c r="X49" s="8" t="str">
        <f>IFERROR(VLOOKUP($N49,'nCino | BigQuery Type Lookup'!$A:$F,5,FALSE),"(not found)")</f>
        <v>n/a</v>
      </c>
      <c r="Y49" s="8" t="str">
        <f>IFERROR(VLOOKUP($N49,'nCino | BigQuery Type Lookup'!$A:$F,6,FALSE),"(not found)")</f>
        <v>n/a</v>
      </c>
      <c r="Z49" t="str">
        <f>IFERROR(VLOOKUP('nCino | Field Mappings'!$A49,'nCino | Object Info'!$A:$H,7,FALSE),"(not found)")</f>
        <v>rskcsp_ds_css_security_case_curated</v>
      </c>
      <c r="AA49" t="str">
        <f t="shared" si="5"/>
        <v>CCS_Customer_Account_Number__c</v>
      </c>
      <c r="AB49" s="8" t="str">
        <f t="shared" si="6"/>
        <v>n/a</v>
      </c>
      <c r="AC49" s="8" t="str">
        <f t="shared" si="7"/>
        <v>yes</v>
      </c>
      <c r="AD49" s="2" t="str">
        <f t="shared" si="8"/>
        <v>INT64</v>
      </c>
      <c r="AE49" s="8" t="str">
        <f t="shared" si="15"/>
        <v>n/a</v>
      </c>
      <c r="AF49" s="8" t="str">
        <f t="shared" si="16"/>
        <v>n/a</v>
      </c>
      <c r="AG49" s="8" t="str">
        <f t="shared" si="17"/>
        <v>n/a</v>
      </c>
      <c r="AH49" t="str">
        <f>IFERROR(VLOOKUP('nCino | Field Mappings'!$A49,'nCino | Object Info'!$A:$H,8,FALSE),"(not found)")</f>
        <v>rskcsp_ds_css_security_case_consumption</v>
      </c>
      <c r="AI49" t="str">
        <f t="shared" si="10"/>
        <v>CCS_Customer_Account_Number__c</v>
      </c>
      <c r="AJ49" s="8" t="str">
        <f t="shared" si="11"/>
        <v>n/a</v>
      </c>
      <c r="AK49" s="8" t="str">
        <f t="shared" si="12"/>
        <v>yes</v>
      </c>
      <c r="AL49" s="2" t="str">
        <f t="shared" si="13"/>
        <v>INT64</v>
      </c>
      <c r="AM49" s="8" t="str">
        <f t="shared" si="18"/>
        <v>n/a</v>
      </c>
      <c r="AN49" s="8" t="str">
        <f t="shared" si="19"/>
        <v>n/a</v>
      </c>
      <c r="AO49" s="8" t="str">
        <f t="shared" si="20"/>
        <v>n/a</v>
      </c>
    </row>
    <row r="50" spans="1:41">
      <c r="A50" s="2" t="s">
        <v>98</v>
      </c>
      <c r="B50" s="2" t="s">
        <v>99</v>
      </c>
      <c r="C50" s="1" t="s">
        <v>267</v>
      </c>
      <c r="D50" s="1" t="s">
        <v>268</v>
      </c>
      <c r="E50" s="1" t="s">
        <v>269</v>
      </c>
      <c r="F50" s="2" t="str">
        <f>IF(ISERROR(VLOOKUP($C50,'DMW | Collateral Fields'!$K:$L, 1, FALSE)),"No", "Yes")</f>
        <v>Yes</v>
      </c>
      <c r="G50" s="1" t="str">
        <f>IFERROR(VLOOKUP($C50,'DMW | Collateral Fields'!$K:$L, 2, FALSE),"(not found)")</f>
        <v>The customer sort code (input for OLPM Security Cases only).</v>
      </c>
      <c r="H50" s="2" t="s">
        <v>136</v>
      </c>
      <c r="I50" s="2" t="s">
        <v>144</v>
      </c>
      <c r="J50" s="1" t="s">
        <v>174</v>
      </c>
      <c r="K50" s="2">
        <v>0</v>
      </c>
      <c r="L50" s="2">
        <v>6</v>
      </c>
      <c r="M50" s="2">
        <v>0</v>
      </c>
      <c r="N50" s="2" t="str">
        <f t="shared" si="0"/>
        <v>double|0|6|0</v>
      </c>
      <c r="O50" t="str">
        <f>IFERROR(VLOOKUP('nCino | Field Mappings'!$A50,'nCino | Object Info'!$A:$H,5,FALSE),"(not found)")</f>
        <v>rskcsp_ds_css_security_case</v>
      </c>
      <c r="P50" t="str">
        <f t="shared" si="1"/>
        <v>CCS_Customer_Sort_Code__c</v>
      </c>
      <c r="Q50" s="8">
        <f>IFERROR(VLOOKUP($N50,'nCino | BigQuery Type Lookup'!$A:$F,2,FALSE),"(not found)")</f>
        <v>6</v>
      </c>
      <c r="R50" t="str">
        <f>IFERROR(VLOOKUP('nCino | Field Mappings'!$A50,'nCino | Object Info'!$A:$H,6,FALSE),"(not found)")</f>
        <v>rskcsp_ds_css_security_case_staging</v>
      </c>
      <c r="S50" t="str">
        <f t="shared" si="2"/>
        <v>CCS_Customer_Sort_Code__c</v>
      </c>
      <c r="T50" s="8" t="str">
        <f t="shared" si="3"/>
        <v>n/a</v>
      </c>
      <c r="U50" s="8" t="str">
        <f t="shared" si="4"/>
        <v>yes</v>
      </c>
      <c r="V50" s="2" t="str">
        <f>IFERROR(VLOOKUP($N50,'nCino | BigQuery Type Lookup'!$A:$F,3,FALSE),"(not found)")</f>
        <v>INT64</v>
      </c>
      <c r="W50" s="8" t="str">
        <f>IFERROR(VLOOKUP($N50,'nCino | BigQuery Type Lookup'!$A:$F,4,FALSE),"(not found)")</f>
        <v>n/a</v>
      </c>
      <c r="X50" s="8" t="str">
        <f>IFERROR(VLOOKUP($N50,'nCino | BigQuery Type Lookup'!$A:$F,5,FALSE),"(not found)")</f>
        <v>n/a</v>
      </c>
      <c r="Y50" s="8" t="str">
        <f>IFERROR(VLOOKUP($N50,'nCino | BigQuery Type Lookup'!$A:$F,6,FALSE),"(not found)")</f>
        <v>n/a</v>
      </c>
      <c r="Z50" t="str">
        <f>IFERROR(VLOOKUP('nCino | Field Mappings'!$A50,'nCino | Object Info'!$A:$H,7,FALSE),"(not found)")</f>
        <v>rskcsp_ds_css_security_case_curated</v>
      </c>
      <c r="AA50" t="str">
        <f t="shared" si="5"/>
        <v>CCS_Customer_Sort_Code__c</v>
      </c>
      <c r="AB50" s="8" t="str">
        <f t="shared" si="6"/>
        <v>n/a</v>
      </c>
      <c r="AC50" s="8" t="str">
        <f t="shared" si="7"/>
        <v>yes</v>
      </c>
      <c r="AD50" s="2" t="str">
        <f t="shared" si="8"/>
        <v>INT64</v>
      </c>
      <c r="AE50" s="8" t="str">
        <f t="shared" si="15"/>
        <v>n/a</v>
      </c>
      <c r="AF50" s="8" t="str">
        <f t="shared" si="16"/>
        <v>n/a</v>
      </c>
      <c r="AG50" s="8" t="str">
        <f t="shared" si="17"/>
        <v>n/a</v>
      </c>
      <c r="AH50" t="str">
        <f>IFERROR(VLOOKUP('nCino | Field Mappings'!$A50,'nCino | Object Info'!$A:$H,8,FALSE),"(not found)")</f>
        <v>rskcsp_ds_css_security_case_consumption</v>
      </c>
      <c r="AI50" t="str">
        <f t="shared" si="10"/>
        <v>CCS_Customer_Sort_Code__c</v>
      </c>
      <c r="AJ50" s="8" t="str">
        <f t="shared" si="11"/>
        <v>n/a</v>
      </c>
      <c r="AK50" s="8" t="str">
        <f t="shared" si="12"/>
        <v>yes</v>
      </c>
      <c r="AL50" s="2" t="str">
        <f t="shared" si="13"/>
        <v>INT64</v>
      </c>
      <c r="AM50" s="8" t="str">
        <f t="shared" si="18"/>
        <v>n/a</v>
      </c>
      <c r="AN50" s="8" t="str">
        <f t="shared" si="19"/>
        <v>n/a</v>
      </c>
      <c r="AO50" s="8" t="str">
        <f t="shared" si="20"/>
        <v>n/a</v>
      </c>
    </row>
    <row r="51" spans="1:41">
      <c r="A51" s="2" t="s">
        <v>98</v>
      </c>
      <c r="B51" s="2" t="s">
        <v>99</v>
      </c>
      <c r="C51" s="1" t="s">
        <v>270</v>
      </c>
      <c r="D51" s="1" t="s">
        <v>271</v>
      </c>
      <c r="E51" s="1" t="s">
        <v>272</v>
      </c>
      <c r="F51" s="2" t="str">
        <f>IF(ISERROR(VLOOKUP($C51,'DMW | Collateral Fields'!$K:$L, 1, FALSE)),"No", "Yes")</f>
        <v>Yes</v>
      </c>
      <c r="G51" s="1" t="str">
        <f>IFERROR(VLOOKUP($C51,'DMW | Collateral Fields'!$K:$L, 2, FALSE),"(not found)")</f>
        <v>The Email Address of the Lending Execution Case Manager (input for OLPM Security Cases only).</v>
      </c>
      <c r="H51" s="2" t="s">
        <v>136</v>
      </c>
      <c r="I51" s="2" t="s">
        <v>144</v>
      </c>
      <c r="J51" s="1" t="s">
        <v>238</v>
      </c>
      <c r="K51" s="2">
        <v>80</v>
      </c>
      <c r="L51" s="2">
        <v>0</v>
      </c>
      <c r="M51" s="2">
        <v>0</v>
      </c>
      <c r="N51" s="2" t="str">
        <f t="shared" si="0"/>
        <v>email|80|0|0</v>
      </c>
      <c r="O51" t="str">
        <f>IFERROR(VLOOKUP('nCino | Field Mappings'!$A51,'nCino | Object Info'!$A:$H,5,FALSE),"(not found)")</f>
        <v>rskcsp_ds_css_security_case</v>
      </c>
      <c r="P51" t="str">
        <f t="shared" si="1"/>
        <v>CCS_Email_Address__c</v>
      </c>
      <c r="Q51" s="8">
        <f>IFERROR(VLOOKUP($N51,'nCino | BigQuery Type Lookup'!$A:$F,2,FALSE),"(not found)")</f>
        <v>80</v>
      </c>
      <c r="R51" t="str">
        <f>IFERROR(VLOOKUP('nCino | Field Mappings'!$A51,'nCino | Object Info'!$A:$H,6,FALSE),"(not found)")</f>
        <v>rskcsp_ds_css_security_case_staging</v>
      </c>
      <c r="S51" t="str">
        <f t="shared" si="2"/>
        <v>CCS_Email_Address__c</v>
      </c>
      <c r="T51" s="8" t="str">
        <f t="shared" si="3"/>
        <v>n/a</v>
      </c>
      <c r="U51" s="8" t="str">
        <f t="shared" si="4"/>
        <v>yes</v>
      </c>
      <c r="V51" s="2" t="str">
        <f>IFERROR(VLOOKUP($N51,'nCino | BigQuery Type Lookup'!$A:$F,3,FALSE),"(not found)")</f>
        <v>STRING</v>
      </c>
      <c r="W51" s="8">
        <f>IFERROR(VLOOKUP($N51,'nCino | BigQuery Type Lookup'!$A:$F,4,FALSE),"(not found)")</f>
        <v>80</v>
      </c>
      <c r="X51" s="8" t="str">
        <f>IFERROR(VLOOKUP($N51,'nCino | BigQuery Type Lookup'!$A:$F,5,FALSE),"(not found)")</f>
        <v>n/a</v>
      </c>
      <c r="Y51" s="8" t="str">
        <f>IFERROR(VLOOKUP($N51,'nCino | BigQuery Type Lookup'!$A:$F,6,FALSE),"(not found)")</f>
        <v>n/a</v>
      </c>
      <c r="Z51" t="str">
        <f>IFERROR(VLOOKUP('nCino | Field Mappings'!$A51,'nCino | Object Info'!$A:$H,7,FALSE),"(not found)")</f>
        <v>rskcsp_ds_css_security_case_curated</v>
      </c>
      <c r="AA51" t="str">
        <f t="shared" si="5"/>
        <v>CCS_Email_Address__c</v>
      </c>
      <c r="AB51" s="8" t="str">
        <f t="shared" si="6"/>
        <v>n/a</v>
      </c>
      <c r="AC51" s="8" t="str">
        <f t="shared" si="7"/>
        <v>yes</v>
      </c>
      <c r="AD51" s="2" t="str">
        <f t="shared" si="8"/>
        <v>STRING</v>
      </c>
      <c r="AE51" s="8">
        <f t="shared" si="15"/>
        <v>80</v>
      </c>
      <c r="AF51" s="8" t="str">
        <f t="shared" si="16"/>
        <v>n/a</v>
      </c>
      <c r="AG51" s="8" t="str">
        <f t="shared" si="17"/>
        <v>n/a</v>
      </c>
      <c r="AH51" t="str">
        <f>IFERROR(VLOOKUP('nCino | Field Mappings'!$A51,'nCino | Object Info'!$A:$H,8,FALSE),"(not found)")</f>
        <v>rskcsp_ds_css_security_case_consumption</v>
      </c>
      <c r="AI51" t="str">
        <f t="shared" si="10"/>
        <v>CCS_Email_Address__c</v>
      </c>
      <c r="AJ51" s="8" t="str">
        <f t="shared" si="11"/>
        <v>n/a</v>
      </c>
      <c r="AK51" s="8" t="str">
        <f t="shared" si="12"/>
        <v>yes</v>
      </c>
      <c r="AL51" s="2" t="str">
        <f t="shared" si="13"/>
        <v>STRING</v>
      </c>
      <c r="AM51" s="8">
        <f t="shared" si="18"/>
        <v>80</v>
      </c>
      <c r="AN51" s="8" t="str">
        <f t="shared" si="19"/>
        <v>n/a</v>
      </c>
      <c r="AO51" s="8" t="str">
        <f t="shared" si="20"/>
        <v>n/a</v>
      </c>
    </row>
    <row r="52" spans="1:41">
      <c r="A52" s="2" t="s">
        <v>98</v>
      </c>
      <c r="B52" s="2" t="s">
        <v>99</v>
      </c>
      <c r="C52" s="1" t="s">
        <v>273</v>
      </c>
      <c r="D52" s="1" t="s">
        <v>274</v>
      </c>
      <c r="E52" s="1" t="s">
        <v>275</v>
      </c>
      <c r="F52" s="2" t="str">
        <f>IF(ISERROR(VLOOKUP($C52,'DMW | Collateral Fields'!$K:$L, 1, FALSE)),"No", "Yes")</f>
        <v>Yes</v>
      </c>
      <c r="G52" s="1" t="str">
        <f>IFERROR(VLOOKUP($C52,'DMW | Collateral Fields'!$K:$L, 2, FALSE),"(not found)")</f>
        <v>The Forename of the Bank Customer Mailing Address (input for OLPM Security Cases only).</v>
      </c>
      <c r="H52" s="2" t="s">
        <v>136</v>
      </c>
      <c r="I52" s="2" t="s">
        <v>144</v>
      </c>
      <c r="J52" s="1" t="s">
        <v>140</v>
      </c>
      <c r="K52" s="2">
        <v>255</v>
      </c>
      <c r="L52" s="2">
        <v>0</v>
      </c>
      <c r="M52" s="2">
        <v>0</v>
      </c>
      <c r="N52" s="2" t="str">
        <f t="shared" si="0"/>
        <v>string|255|0|0</v>
      </c>
      <c r="O52" t="str">
        <f>IFERROR(VLOOKUP('nCino | Field Mappings'!$A52,'nCino | Object Info'!$A:$H,5,FALSE),"(not found)")</f>
        <v>rskcsp_ds_css_security_case</v>
      </c>
      <c r="P52" t="str">
        <f t="shared" si="1"/>
        <v>CCS_Forename__c</v>
      </c>
      <c r="Q52" s="8">
        <f>IFERROR(VLOOKUP($N52,'nCino | BigQuery Type Lookup'!$A:$F,2,FALSE),"(not found)")</f>
        <v>255</v>
      </c>
      <c r="R52" t="str">
        <f>IFERROR(VLOOKUP('nCino | Field Mappings'!$A52,'nCino | Object Info'!$A:$H,6,FALSE),"(not found)")</f>
        <v>rskcsp_ds_css_security_case_staging</v>
      </c>
      <c r="S52" t="str">
        <f t="shared" si="2"/>
        <v>CCS_Forename__c</v>
      </c>
      <c r="T52" s="8" t="str">
        <f t="shared" si="3"/>
        <v>n/a</v>
      </c>
      <c r="U52" s="8" t="str">
        <f t="shared" si="4"/>
        <v>yes</v>
      </c>
      <c r="V52" s="2" t="str">
        <f>IFERROR(VLOOKUP($N52,'nCino | BigQuery Type Lookup'!$A:$F,3,FALSE),"(not found)")</f>
        <v>STRING</v>
      </c>
      <c r="W52" s="8">
        <f>IFERROR(VLOOKUP($N52,'nCino | BigQuery Type Lookup'!$A:$F,4,FALSE),"(not found)")</f>
        <v>255</v>
      </c>
      <c r="X52" s="8" t="str">
        <f>IFERROR(VLOOKUP($N52,'nCino | BigQuery Type Lookup'!$A:$F,5,FALSE),"(not found)")</f>
        <v>n/a</v>
      </c>
      <c r="Y52" s="8" t="str">
        <f>IFERROR(VLOOKUP($N52,'nCino | BigQuery Type Lookup'!$A:$F,6,FALSE),"(not found)")</f>
        <v>n/a</v>
      </c>
      <c r="Z52" t="str">
        <f>IFERROR(VLOOKUP('nCino | Field Mappings'!$A52,'nCino | Object Info'!$A:$H,7,FALSE),"(not found)")</f>
        <v>rskcsp_ds_css_security_case_curated</v>
      </c>
      <c r="AA52" t="str">
        <f t="shared" si="5"/>
        <v>CCS_Forename__c</v>
      </c>
      <c r="AB52" s="8" t="str">
        <f t="shared" si="6"/>
        <v>n/a</v>
      </c>
      <c r="AC52" s="8" t="str">
        <f t="shared" si="7"/>
        <v>yes</v>
      </c>
      <c r="AD52" s="2" t="str">
        <f t="shared" si="8"/>
        <v>STRING</v>
      </c>
      <c r="AE52" s="8">
        <f t="shared" si="15"/>
        <v>255</v>
      </c>
      <c r="AF52" s="8" t="str">
        <f t="shared" si="16"/>
        <v>n/a</v>
      </c>
      <c r="AG52" s="8" t="str">
        <f t="shared" si="17"/>
        <v>n/a</v>
      </c>
      <c r="AH52" t="str">
        <f>IFERROR(VLOOKUP('nCino | Field Mappings'!$A52,'nCino | Object Info'!$A:$H,8,FALSE),"(not found)")</f>
        <v>rskcsp_ds_css_security_case_consumption</v>
      </c>
      <c r="AI52" t="str">
        <f t="shared" si="10"/>
        <v>CCS_Forename__c</v>
      </c>
      <c r="AJ52" s="8" t="str">
        <f t="shared" si="11"/>
        <v>n/a</v>
      </c>
      <c r="AK52" s="8" t="str">
        <f t="shared" si="12"/>
        <v>yes</v>
      </c>
      <c r="AL52" s="2" t="str">
        <f t="shared" si="13"/>
        <v>STRING</v>
      </c>
      <c r="AM52" s="8">
        <f t="shared" si="18"/>
        <v>255</v>
      </c>
      <c r="AN52" s="8" t="str">
        <f t="shared" si="19"/>
        <v>n/a</v>
      </c>
      <c r="AO52" s="8" t="str">
        <f t="shared" si="20"/>
        <v>n/a</v>
      </c>
    </row>
    <row r="53" spans="1:41">
      <c r="A53" s="2" t="s">
        <v>98</v>
      </c>
      <c r="B53" s="2" t="s">
        <v>99</v>
      </c>
      <c r="C53" s="1" t="s">
        <v>276</v>
      </c>
      <c r="D53" s="1" t="s">
        <v>277</v>
      </c>
      <c r="E53" s="1" t="s">
        <v>278</v>
      </c>
      <c r="F53" s="2" t="str">
        <f>IF(ISERROR(VLOOKUP($C53,'DMW | Collateral Fields'!$K:$L, 1, FALSE)),"No", "Yes")</f>
        <v>Yes</v>
      </c>
      <c r="G53" s="1" t="str">
        <f>IFERROR(VLOOKUP($C53,'DMW | Collateral Fields'!$K:$L, 2, FALSE),"(not found)")</f>
        <v>Indicates whether a Legal Fee is to be recovered (input for OLPM Security Cases only).</v>
      </c>
      <c r="H53" s="2" t="s">
        <v>136</v>
      </c>
      <c r="I53" s="2" t="s">
        <v>144</v>
      </c>
      <c r="J53" s="1" t="s">
        <v>145</v>
      </c>
      <c r="K53" s="2">
        <v>255</v>
      </c>
      <c r="L53" s="2">
        <v>0</v>
      </c>
      <c r="M53" s="2">
        <v>0</v>
      </c>
      <c r="N53" s="2" t="str">
        <f t="shared" si="0"/>
        <v>picklist|255|0|0</v>
      </c>
      <c r="O53" t="str">
        <f>IFERROR(VLOOKUP('nCino | Field Mappings'!$A53,'nCino | Object Info'!$A:$H,5,FALSE),"(not found)")</f>
        <v>rskcsp_ds_css_security_case</v>
      </c>
      <c r="P53" t="str">
        <f t="shared" si="1"/>
        <v>CCS_Legal_Fee_to_be_Recovered__c</v>
      </c>
      <c r="Q53" s="8">
        <f>IFERROR(VLOOKUP($N53,'nCino | BigQuery Type Lookup'!$A:$F,2,FALSE),"(not found)")</f>
        <v>255</v>
      </c>
      <c r="R53" t="str">
        <f>IFERROR(VLOOKUP('nCino | Field Mappings'!$A53,'nCino | Object Info'!$A:$H,6,FALSE),"(not found)")</f>
        <v>rskcsp_ds_css_security_case_staging</v>
      </c>
      <c r="S53" t="str">
        <f t="shared" si="2"/>
        <v>CCS_Legal_Fee_to_be_Recovered__c</v>
      </c>
      <c r="T53" s="8" t="str">
        <f t="shared" si="3"/>
        <v>n/a</v>
      </c>
      <c r="U53" s="8" t="str">
        <f t="shared" si="4"/>
        <v>yes</v>
      </c>
      <c r="V53" s="2" t="str">
        <f>IFERROR(VLOOKUP($N53,'nCino | BigQuery Type Lookup'!$A:$F,3,FALSE),"(not found)")</f>
        <v>STRING</v>
      </c>
      <c r="W53" s="8">
        <f>IFERROR(VLOOKUP($N53,'nCino | BigQuery Type Lookup'!$A:$F,4,FALSE),"(not found)")</f>
        <v>255</v>
      </c>
      <c r="X53" s="8" t="str">
        <f>IFERROR(VLOOKUP($N53,'nCino | BigQuery Type Lookup'!$A:$F,5,FALSE),"(not found)")</f>
        <v>n/a</v>
      </c>
      <c r="Y53" s="8" t="str">
        <f>IFERROR(VLOOKUP($N53,'nCino | BigQuery Type Lookup'!$A:$F,6,FALSE),"(not found)")</f>
        <v>n/a</v>
      </c>
      <c r="Z53" t="str">
        <f>IFERROR(VLOOKUP('nCino | Field Mappings'!$A53,'nCino | Object Info'!$A:$H,7,FALSE),"(not found)")</f>
        <v>rskcsp_ds_css_security_case_curated</v>
      </c>
      <c r="AA53" t="str">
        <f t="shared" si="5"/>
        <v>CCS_Legal_Fee_to_be_Recovered__c</v>
      </c>
      <c r="AB53" s="8" t="str">
        <f t="shared" si="6"/>
        <v>n/a</v>
      </c>
      <c r="AC53" s="8" t="str">
        <f t="shared" si="7"/>
        <v>yes</v>
      </c>
      <c r="AD53" s="2" t="str">
        <f t="shared" si="8"/>
        <v>STRING</v>
      </c>
      <c r="AE53" s="8">
        <f t="shared" si="15"/>
        <v>255</v>
      </c>
      <c r="AF53" s="8" t="str">
        <f t="shared" si="16"/>
        <v>n/a</v>
      </c>
      <c r="AG53" s="8" t="str">
        <f t="shared" si="17"/>
        <v>n/a</v>
      </c>
      <c r="AH53" t="str">
        <f>IFERROR(VLOOKUP('nCino | Field Mappings'!$A53,'nCino | Object Info'!$A:$H,8,FALSE),"(not found)")</f>
        <v>rskcsp_ds_css_security_case_consumption</v>
      </c>
      <c r="AI53" t="str">
        <f t="shared" si="10"/>
        <v>CCS_Legal_Fee_to_be_Recovered__c</v>
      </c>
      <c r="AJ53" s="8" t="str">
        <f t="shared" si="11"/>
        <v>n/a</v>
      </c>
      <c r="AK53" s="8" t="str">
        <f t="shared" si="12"/>
        <v>yes</v>
      </c>
      <c r="AL53" s="2" t="str">
        <f t="shared" si="13"/>
        <v>STRING</v>
      </c>
      <c r="AM53" s="8">
        <f t="shared" si="18"/>
        <v>255</v>
      </c>
      <c r="AN53" s="8" t="str">
        <f t="shared" si="19"/>
        <v>n/a</v>
      </c>
      <c r="AO53" s="8" t="str">
        <f t="shared" si="20"/>
        <v>n/a</v>
      </c>
    </row>
    <row r="54" spans="1:41">
      <c r="A54" s="2" t="s">
        <v>98</v>
      </c>
      <c r="B54" s="2" t="s">
        <v>99</v>
      </c>
      <c r="C54" s="1" t="s">
        <v>279</v>
      </c>
      <c r="D54" s="1" t="s">
        <v>280</v>
      </c>
      <c r="E54" s="1" t="s">
        <v>281</v>
      </c>
      <c r="F54" s="2" t="str">
        <f>IF(ISERROR(VLOOKUP($C54,'DMW | Collateral Fields'!$K:$L, 1, FALSE)),"No", "Yes")</f>
        <v>Yes</v>
      </c>
      <c r="G54" s="1" t="str">
        <f>IFERROR(VLOOKUP($C54,'DMW | Collateral Fields'!$K:$L, 2, FALSE),"(not found)")</f>
        <v>The Lending Execution Case Manager owning the Security Case.</v>
      </c>
      <c r="H54" s="2" t="s">
        <v>153</v>
      </c>
      <c r="I54" s="2" t="s">
        <v>144</v>
      </c>
      <c r="J54" s="1" t="s">
        <v>154</v>
      </c>
      <c r="K54" s="2">
        <v>18</v>
      </c>
      <c r="L54" s="2">
        <v>0</v>
      </c>
      <c r="M54" s="2">
        <v>0</v>
      </c>
      <c r="N54" s="2" t="str">
        <f t="shared" si="0"/>
        <v>reference(User)|18|0|0</v>
      </c>
      <c r="O54" t="str">
        <f>IFERROR(VLOOKUP('nCino | Field Mappings'!$A54,'nCino | Object Info'!$A:$H,5,FALSE),"(not found)")</f>
        <v>rskcsp_ds_css_security_case</v>
      </c>
      <c r="P54" t="str">
        <f t="shared" si="1"/>
        <v>CCS_Lending_Execution_Case_Manager__c</v>
      </c>
      <c r="Q54" s="8">
        <f>IFERROR(VLOOKUP($N54,'nCino | BigQuery Type Lookup'!$A:$F,2,FALSE),"(not found)")</f>
        <v>18</v>
      </c>
      <c r="R54" t="str">
        <f>IFERROR(VLOOKUP('nCino | Field Mappings'!$A54,'nCino | Object Info'!$A:$H,6,FALSE),"(not found)")</f>
        <v>rskcsp_ds_css_security_case_staging</v>
      </c>
      <c r="S54" t="str">
        <f t="shared" si="2"/>
        <v>CCS_Lending_Execution_Case_Manager__c</v>
      </c>
      <c r="T54" s="8" t="str">
        <f t="shared" si="3"/>
        <v>Foreign</v>
      </c>
      <c r="U54" s="8" t="str">
        <f t="shared" si="4"/>
        <v>yes</v>
      </c>
      <c r="V54" s="2" t="str">
        <f>IFERROR(VLOOKUP($N54,'nCino | BigQuery Type Lookup'!$A:$F,3,FALSE),"(not found)")</f>
        <v>STRING</v>
      </c>
      <c r="W54" s="8">
        <f>IFERROR(VLOOKUP($N54,'nCino | BigQuery Type Lookup'!$A:$F,4,FALSE),"(not found)")</f>
        <v>18</v>
      </c>
      <c r="X54" s="8" t="str">
        <f>IFERROR(VLOOKUP($N54,'nCino | BigQuery Type Lookup'!$A:$F,5,FALSE),"(not found)")</f>
        <v>n/a</v>
      </c>
      <c r="Y54" s="8" t="str">
        <f>IFERROR(VLOOKUP($N54,'nCino | BigQuery Type Lookup'!$A:$F,6,FALSE),"(not found)")</f>
        <v>n/a</v>
      </c>
      <c r="Z54" t="str">
        <f>IFERROR(VLOOKUP('nCino | Field Mappings'!$A54,'nCino | Object Info'!$A:$H,7,FALSE),"(not found)")</f>
        <v>rskcsp_ds_css_security_case_curated</v>
      </c>
      <c r="AA54" t="str">
        <f t="shared" si="5"/>
        <v>CCS_Lending_Execution_Case_Manager__c</v>
      </c>
      <c r="AB54" s="8" t="str">
        <f t="shared" si="6"/>
        <v>Foreign</v>
      </c>
      <c r="AC54" s="8" t="str">
        <f t="shared" si="7"/>
        <v>yes</v>
      </c>
      <c r="AD54" s="2" t="str">
        <f t="shared" si="8"/>
        <v>STRING</v>
      </c>
      <c r="AE54" s="8">
        <f t="shared" si="15"/>
        <v>18</v>
      </c>
      <c r="AF54" s="8" t="str">
        <f t="shared" si="16"/>
        <v>n/a</v>
      </c>
      <c r="AG54" s="8" t="str">
        <f t="shared" si="17"/>
        <v>n/a</v>
      </c>
      <c r="AH54" t="str">
        <f>IFERROR(VLOOKUP('nCino | Field Mappings'!$A54,'nCino | Object Info'!$A:$H,8,FALSE),"(not found)")</f>
        <v>rskcsp_ds_css_security_case_consumption</v>
      </c>
      <c r="AI54" t="str">
        <f t="shared" si="10"/>
        <v>CCS_Lending_Execution_Case_Manager__c</v>
      </c>
      <c r="AJ54" s="8" t="str">
        <f t="shared" si="11"/>
        <v>Foreign</v>
      </c>
      <c r="AK54" s="8" t="str">
        <f t="shared" si="12"/>
        <v>yes</v>
      </c>
      <c r="AL54" s="2" t="str">
        <f t="shared" si="13"/>
        <v>STRING</v>
      </c>
      <c r="AM54" s="8">
        <f t="shared" si="18"/>
        <v>18</v>
      </c>
      <c r="AN54" s="8" t="str">
        <f t="shared" si="19"/>
        <v>n/a</v>
      </c>
      <c r="AO54" s="8" t="str">
        <f t="shared" si="20"/>
        <v>n/a</v>
      </c>
    </row>
    <row r="55" spans="1:41">
      <c r="A55" s="2" t="s">
        <v>98</v>
      </c>
      <c r="B55" s="2" t="s">
        <v>99</v>
      </c>
      <c r="C55" s="1" t="s">
        <v>282</v>
      </c>
      <c r="D55" s="1" t="s">
        <v>283</v>
      </c>
      <c r="E55" s="1" t="s">
        <v>284</v>
      </c>
      <c r="F55" s="2" t="str">
        <f>IF(ISERROR(VLOOKUP($C55,'DMW | Collateral Fields'!$K:$L, 1, FALSE)),"No", "Yes")</f>
        <v>Yes</v>
      </c>
      <c r="G55" s="1" t="str">
        <f>IFERROR(VLOOKUP($C55,'DMW | Collateral Fields'!$K:$L, 2, FALSE),"(not found)")</f>
        <v>The Location of the Lending Execution Case Manager (input for OLPM Security Cases only).</v>
      </c>
      <c r="H55" s="2" t="s">
        <v>136</v>
      </c>
      <c r="I55" s="2" t="s">
        <v>144</v>
      </c>
      <c r="J55" s="1" t="s">
        <v>145</v>
      </c>
      <c r="K55" s="2">
        <v>255</v>
      </c>
      <c r="L55" s="2">
        <v>0</v>
      </c>
      <c r="M55" s="2">
        <v>0</v>
      </c>
      <c r="N55" s="2" t="str">
        <f t="shared" si="0"/>
        <v>picklist|255|0|0</v>
      </c>
      <c r="O55" t="str">
        <f>IFERROR(VLOOKUP('nCino | Field Mappings'!$A55,'nCino | Object Info'!$A:$H,5,FALSE),"(not found)")</f>
        <v>rskcsp_ds_css_security_case</v>
      </c>
      <c r="P55" t="str">
        <f t="shared" si="1"/>
        <v>CCS_Location__c</v>
      </c>
      <c r="Q55" s="8">
        <f>IFERROR(VLOOKUP($N55,'nCino | BigQuery Type Lookup'!$A:$F,2,FALSE),"(not found)")</f>
        <v>255</v>
      </c>
      <c r="R55" t="str">
        <f>IFERROR(VLOOKUP('nCino | Field Mappings'!$A55,'nCino | Object Info'!$A:$H,6,FALSE),"(not found)")</f>
        <v>rskcsp_ds_css_security_case_staging</v>
      </c>
      <c r="S55" t="str">
        <f t="shared" si="2"/>
        <v>CCS_Location__c</v>
      </c>
      <c r="T55" s="8" t="str">
        <f t="shared" si="3"/>
        <v>n/a</v>
      </c>
      <c r="U55" s="8" t="str">
        <f t="shared" si="4"/>
        <v>yes</v>
      </c>
      <c r="V55" s="2" t="str">
        <f>IFERROR(VLOOKUP($N55,'nCino | BigQuery Type Lookup'!$A:$F,3,FALSE),"(not found)")</f>
        <v>STRING</v>
      </c>
      <c r="W55" s="8">
        <f>IFERROR(VLOOKUP($N55,'nCino | BigQuery Type Lookup'!$A:$F,4,FALSE),"(not found)")</f>
        <v>255</v>
      </c>
      <c r="X55" s="8" t="str">
        <f>IFERROR(VLOOKUP($N55,'nCino | BigQuery Type Lookup'!$A:$F,5,FALSE),"(not found)")</f>
        <v>n/a</v>
      </c>
      <c r="Y55" s="8" t="str">
        <f>IFERROR(VLOOKUP($N55,'nCino | BigQuery Type Lookup'!$A:$F,6,FALSE),"(not found)")</f>
        <v>n/a</v>
      </c>
      <c r="Z55" t="str">
        <f>IFERROR(VLOOKUP('nCino | Field Mappings'!$A55,'nCino | Object Info'!$A:$H,7,FALSE),"(not found)")</f>
        <v>rskcsp_ds_css_security_case_curated</v>
      </c>
      <c r="AA55" t="str">
        <f t="shared" si="5"/>
        <v>CCS_Location__c</v>
      </c>
      <c r="AB55" s="8" t="str">
        <f t="shared" si="6"/>
        <v>n/a</v>
      </c>
      <c r="AC55" s="8" t="str">
        <f t="shared" si="7"/>
        <v>yes</v>
      </c>
      <c r="AD55" s="2" t="str">
        <f t="shared" si="8"/>
        <v>STRING</v>
      </c>
      <c r="AE55" s="8">
        <f t="shared" si="15"/>
        <v>255</v>
      </c>
      <c r="AF55" s="8" t="str">
        <f t="shared" si="16"/>
        <v>n/a</v>
      </c>
      <c r="AG55" s="8" t="str">
        <f t="shared" si="17"/>
        <v>n/a</v>
      </c>
      <c r="AH55" t="str">
        <f>IFERROR(VLOOKUP('nCino | Field Mappings'!$A55,'nCino | Object Info'!$A:$H,8,FALSE),"(not found)")</f>
        <v>rskcsp_ds_css_security_case_consumption</v>
      </c>
      <c r="AI55" t="str">
        <f t="shared" si="10"/>
        <v>CCS_Location__c</v>
      </c>
      <c r="AJ55" s="8" t="str">
        <f t="shared" si="11"/>
        <v>n/a</v>
      </c>
      <c r="AK55" s="8" t="str">
        <f t="shared" si="12"/>
        <v>yes</v>
      </c>
      <c r="AL55" s="2" t="str">
        <f t="shared" si="13"/>
        <v>STRING</v>
      </c>
      <c r="AM55" s="8">
        <f t="shared" si="18"/>
        <v>255</v>
      </c>
      <c r="AN55" s="8" t="str">
        <f t="shared" si="19"/>
        <v>n/a</v>
      </c>
      <c r="AO55" s="8" t="str">
        <f t="shared" si="20"/>
        <v>n/a</v>
      </c>
    </row>
    <row r="56" spans="1:41">
      <c r="A56" s="2" t="s">
        <v>98</v>
      </c>
      <c r="B56" s="2" t="s">
        <v>99</v>
      </c>
      <c r="C56" s="1" t="s">
        <v>285</v>
      </c>
      <c r="D56" s="1" t="s">
        <v>286</v>
      </c>
      <c r="E56" s="1" t="s">
        <v>287</v>
      </c>
      <c r="F56" s="2" t="str">
        <f>IF(ISERROR(VLOOKUP($C56,'DMW | Collateral Fields'!$K:$L, 1, FALSE)),"No", "Yes")</f>
        <v>Yes</v>
      </c>
      <c r="G56" s="1" t="str">
        <f>IFERROR(VLOOKUP($C56,'DMW | Collateral Fields'!$K:$L, 2, FALSE),"(not found)")</f>
        <v>The date the next action required for the Security Case is due.</v>
      </c>
      <c r="H56" s="2" t="s">
        <v>136</v>
      </c>
      <c r="I56" s="2" t="s">
        <v>144</v>
      </c>
      <c r="J56" s="1" t="s">
        <v>202</v>
      </c>
      <c r="K56" s="2">
        <v>0</v>
      </c>
      <c r="L56" s="2">
        <v>0</v>
      </c>
      <c r="M56" s="2">
        <v>0</v>
      </c>
      <c r="N56" s="2" t="str">
        <f t="shared" si="0"/>
        <v>date|0|0|0</v>
      </c>
      <c r="O56" t="str">
        <f>IFERROR(VLOOKUP('nCino | Field Mappings'!$A56,'nCino | Object Info'!$A:$H,5,FALSE),"(not found)")</f>
        <v>rskcsp_ds_css_security_case</v>
      </c>
      <c r="P56" t="str">
        <f t="shared" si="1"/>
        <v>CCS_Next_Action_Date__c</v>
      </c>
      <c r="Q56" s="8">
        <f>IFERROR(VLOOKUP($N56,'nCino | BigQuery Type Lookup'!$A:$F,2,FALSE),"(not found)")</f>
        <v>8</v>
      </c>
      <c r="R56" t="str">
        <f>IFERROR(VLOOKUP('nCino | Field Mappings'!$A56,'nCino | Object Info'!$A:$H,6,FALSE),"(not found)")</f>
        <v>rskcsp_ds_css_security_case_staging</v>
      </c>
      <c r="S56" t="str">
        <f t="shared" si="2"/>
        <v>CCS_Next_Action_Date__c</v>
      </c>
      <c r="T56" s="8" t="str">
        <f t="shared" si="3"/>
        <v>n/a</v>
      </c>
      <c r="U56" s="8" t="str">
        <f t="shared" si="4"/>
        <v>yes</v>
      </c>
      <c r="V56" s="2" t="str">
        <f>IFERROR(VLOOKUP($N56,'nCino | BigQuery Type Lookup'!$A:$F,3,FALSE),"(not found)")</f>
        <v>DATE</v>
      </c>
      <c r="W56" s="8" t="str">
        <f>IFERROR(VLOOKUP($N56,'nCino | BigQuery Type Lookup'!$A:$F,4,FALSE),"(not found)")</f>
        <v>n/a</v>
      </c>
      <c r="X56" s="8" t="str">
        <f>IFERROR(VLOOKUP($N56,'nCino | BigQuery Type Lookup'!$A:$F,5,FALSE),"(not found)")</f>
        <v>n/a</v>
      </c>
      <c r="Y56" s="8" t="str">
        <f>IFERROR(VLOOKUP($N56,'nCino | BigQuery Type Lookup'!$A:$F,6,FALSE),"(not found)")</f>
        <v>n/a</v>
      </c>
      <c r="Z56" t="str">
        <f>IFERROR(VLOOKUP('nCino | Field Mappings'!$A56,'nCino | Object Info'!$A:$H,7,FALSE),"(not found)")</f>
        <v>rskcsp_ds_css_security_case_curated</v>
      </c>
      <c r="AA56" t="str">
        <f t="shared" si="5"/>
        <v>CCS_Next_Action_Date__c</v>
      </c>
      <c r="AB56" s="8" t="str">
        <f t="shared" si="6"/>
        <v>n/a</v>
      </c>
      <c r="AC56" s="8" t="str">
        <f t="shared" si="7"/>
        <v>yes</v>
      </c>
      <c r="AD56" s="2" t="str">
        <f t="shared" si="8"/>
        <v>DATE</v>
      </c>
      <c r="AE56" s="8" t="str">
        <f t="shared" si="15"/>
        <v>n/a</v>
      </c>
      <c r="AF56" s="8" t="str">
        <f t="shared" si="16"/>
        <v>n/a</v>
      </c>
      <c r="AG56" s="8" t="str">
        <f t="shared" si="17"/>
        <v>n/a</v>
      </c>
      <c r="AH56" t="str">
        <f>IFERROR(VLOOKUP('nCino | Field Mappings'!$A56,'nCino | Object Info'!$A:$H,8,FALSE),"(not found)")</f>
        <v>rskcsp_ds_css_security_case_consumption</v>
      </c>
      <c r="AI56" t="str">
        <f t="shared" si="10"/>
        <v>CCS_Next_Action_Date__c</v>
      </c>
      <c r="AJ56" s="8" t="str">
        <f t="shared" si="11"/>
        <v>n/a</v>
      </c>
      <c r="AK56" s="8" t="str">
        <f t="shared" si="12"/>
        <v>yes</v>
      </c>
      <c r="AL56" s="2" t="str">
        <f t="shared" si="13"/>
        <v>DATE</v>
      </c>
      <c r="AM56" s="8" t="str">
        <f t="shared" si="18"/>
        <v>n/a</v>
      </c>
      <c r="AN56" s="8" t="str">
        <f t="shared" si="19"/>
        <v>n/a</v>
      </c>
      <c r="AO56" s="8" t="str">
        <f t="shared" si="20"/>
        <v>n/a</v>
      </c>
    </row>
    <row r="57" spans="1:41">
      <c r="A57" s="2" t="s">
        <v>98</v>
      </c>
      <c r="B57" s="2" t="s">
        <v>99</v>
      </c>
      <c r="C57" s="1" t="s">
        <v>288</v>
      </c>
      <c r="D57" s="1" t="s">
        <v>289</v>
      </c>
      <c r="E57" s="1" t="s">
        <v>290</v>
      </c>
      <c r="F57" s="2" t="str">
        <f>IF(ISERROR(VLOOKUP($C57,'DMW | Collateral Fields'!$K:$L, 1, FALSE)),"No", "Yes")</f>
        <v>Yes</v>
      </c>
      <c r="G57" s="1" t="str">
        <f>IFERROR(VLOOKUP($C57,'DMW | Collateral Fields'!$K:$L, 2, FALSE),"(not found)")</f>
        <v>The next action required for the Security Case.</v>
      </c>
      <c r="H57" s="2" t="s">
        <v>136</v>
      </c>
      <c r="I57" s="2" t="s">
        <v>144</v>
      </c>
      <c r="J57" s="1" t="s">
        <v>208</v>
      </c>
      <c r="K57" s="2">
        <v>255</v>
      </c>
      <c r="L57" s="2">
        <v>0</v>
      </c>
      <c r="M57" s="2">
        <v>0</v>
      </c>
      <c r="N57" s="2" t="str">
        <f t="shared" si="0"/>
        <v>textarea|255|0|0</v>
      </c>
      <c r="O57" t="str">
        <f>IFERROR(VLOOKUP('nCino | Field Mappings'!$A57,'nCino | Object Info'!$A:$H,5,FALSE),"(not found)")</f>
        <v>rskcsp_ds_css_security_case</v>
      </c>
      <c r="P57" t="str">
        <f t="shared" si="1"/>
        <v>CCS_Next_Action__c</v>
      </c>
      <c r="Q57" s="8">
        <f>IFERROR(VLOOKUP($N57,'nCino | BigQuery Type Lookup'!$A:$F,2,FALSE),"(not found)")</f>
        <v>255</v>
      </c>
      <c r="R57" t="str">
        <f>IFERROR(VLOOKUP('nCino | Field Mappings'!$A57,'nCino | Object Info'!$A:$H,6,FALSE),"(not found)")</f>
        <v>rskcsp_ds_css_security_case_staging</v>
      </c>
      <c r="S57" t="str">
        <f t="shared" si="2"/>
        <v>CCS_Next_Action__c</v>
      </c>
      <c r="T57" s="8" t="str">
        <f t="shared" si="3"/>
        <v>n/a</v>
      </c>
      <c r="U57" s="8" t="str">
        <f t="shared" si="4"/>
        <v>yes</v>
      </c>
      <c r="V57" s="2" t="str">
        <f>IFERROR(VLOOKUP($N57,'nCino | BigQuery Type Lookup'!$A:$F,3,FALSE),"(not found)")</f>
        <v>STRING</v>
      </c>
      <c r="W57" s="8">
        <f>IFERROR(VLOOKUP($N57,'nCino | BigQuery Type Lookup'!$A:$F,4,FALSE),"(not found)")</f>
        <v>255</v>
      </c>
      <c r="X57" s="8" t="str">
        <f>IFERROR(VLOOKUP($N57,'nCino | BigQuery Type Lookup'!$A:$F,5,FALSE),"(not found)")</f>
        <v>n/a</v>
      </c>
      <c r="Y57" s="8" t="str">
        <f>IFERROR(VLOOKUP($N57,'nCino | BigQuery Type Lookup'!$A:$F,6,FALSE),"(not found)")</f>
        <v>n/a</v>
      </c>
      <c r="Z57" t="str">
        <f>IFERROR(VLOOKUP('nCino | Field Mappings'!$A57,'nCino | Object Info'!$A:$H,7,FALSE),"(not found)")</f>
        <v>rskcsp_ds_css_security_case_curated</v>
      </c>
      <c r="AA57" t="str">
        <f t="shared" si="5"/>
        <v>CCS_Next_Action__c</v>
      </c>
      <c r="AB57" s="8" t="str">
        <f t="shared" si="6"/>
        <v>n/a</v>
      </c>
      <c r="AC57" s="8" t="str">
        <f t="shared" si="7"/>
        <v>yes</v>
      </c>
      <c r="AD57" s="2" t="str">
        <f t="shared" si="8"/>
        <v>STRING</v>
      </c>
      <c r="AE57" s="8">
        <f t="shared" si="15"/>
        <v>255</v>
      </c>
      <c r="AF57" s="8" t="str">
        <f t="shared" si="16"/>
        <v>n/a</v>
      </c>
      <c r="AG57" s="8" t="str">
        <f t="shared" si="17"/>
        <v>n/a</v>
      </c>
      <c r="AH57" t="str">
        <f>IFERROR(VLOOKUP('nCino | Field Mappings'!$A57,'nCino | Object Info'!$A:$H,8,FALSE),"(not found)")</f>
        <v>rskcsp_ds_css_security_case_consumption</v>
      </c>
      <c r="AI57" t="str">
        <f t="shared" si="10"/>
        <v>CCS_Next_Action__c</v>
      </c>
      <c r="AJ57" s="8" t="str">
        <f t="shared" si="11"/>
        <v>n/a</v>
      </c>
      <c r="AK57" s="8" t="str">
        <f t="shared" si="12"/>
        <v>yes</v>
      </c>
      <c r="AL57" s="2" t="str">
        <f t="shared" si="13"/>
        <v>STRING</v>
      </c>
      <c r="AM57" s="8">
        <f t="shared" si="18"/>
        <v>255</v>
      </c>
      <c r="AN57" s="8" t="str">
        <f t="shared" si="19"/>
        <v>n/a</v>
      </c>
      <c r="AO57" s="8" t="str">
        <f t="shared" si="20"/>
        <v>n/a</v>
      </c>
    </row>
    <row r="58" spans="1:41">
      <c r="A58" s="2" t="s">
        <v>98</v>
      </c>
      <c r="B58" s="2" t="s">
        <v>99</v>
      </c>
      <c r="C58" s="1" t="s">
        <v>291</v>
      </c>
      <c r="D58" s="1" t="s">
        <v>292</v>
      </c>
      <c r="E58" s="1" t="s">
        <v>293</v>
      </c>
      <c r="F58" s="2" t="str">
        <f>IF(ISERROR(VLOOKUP($C58,'DMW | Collateral Fields'!$K:$L, 1, FALSE)),"No", "Yes")</f>
        <v>Yes</v>
      </c>
      <c r="G58" s="1" t="str">
        <f>IFERROR(VLOOKUP($C58,'DMW | Collateral Fields'!$K:$L, 2, FALSE),"(not found)")</f>
        <v>The percentage to be recovered (input for OLPM Security Cases only).</v>
      </c>
      <c r="H58" s="2" t="s">
        <v>136</v>
      </c>
      <c r="I58" s="2" t="s">
        <v>144</v>
      </c>
      <c r="J58" s="1" t="s">
        <v>294</v>
      </c>
      <c r="K58" s="2">
        <v>0</v>
      </c>
      <c r="L58" s="2">
        <v>18</v>
      </c>
      <c r="M58" s="2">
        <v>0</v>
      </c>
      <c r="N58" s="2" t="str">
        <f t="shared" si="0"/>
        <v>percent|0|18|0</v>
      </c>
      <c r="O58" t="str">
        <f>IFERROR(VLOOKUP('nCino | Field Mappings'!$A58,'nCino | Object Info'!$A:$H,5,FALSE),"(not found)")</f>
        <v>rskcsp_ds_css_security_case</v>
      </c>
      <c r="P58" t="str">
        <f t="shared" si="1"/>
        <v>CCS_Percentage_to_be_Recovered__c</v>
      </c>
      <c r="Q58" s="8">
        <f>IFERROR(VLOOKUP($N58,'nCino | BigQuery Type Lookup'!$A:$F,2,FALSE),"(not found)")</f>
        <v>18</v>
      </c>
      <c r="R58" t="str">
        <f>IFERROR(VLOOKUP('nCino | Field Mappings'!$A58,'nCino | Object Info'!$A:$H,6,FALSE),"(not found)")</f>
        <v>rskcsp_ds_css_security_case_staging</v>
      </c>
      <c r="S58" t="str">
        <f t="shared" si="2"/>
        <v>CCS_Percentage_to_be_Recovered__c</v>
      </c>
      <c r="T58" s="8" t="str">
        <f t="shared" si="3"/>
        <v>n/a</v>
      </c>
      <c r="U58" s="8" t="str">
        <f t="shared" si="4"/>
        <v>yes</v>
      </c>
      <c r="V58" s="2" t="str">
        <f>IFERROR(VLOOKUP($N58,'nCino | BigQuery Type Lookup'!$A:$F,3,FALSE),"(not found)")</f>
        <v>INT64</v>
      </c>
      <c r="W58" s="8" t="str">
        <f>IFERROR(VLOOKUP($N58,'nCino | BigQuery Type Lookup'!$A:$F,4,FALSE),"(not found)")</f>
        <v>n/a</v>
      </c>
      <c r="X58" s="8" t="str">
        <f>IFERROR(VLOOKUP($N58,'nCino | BigQuery Type Lookup'!$A:$F,5,FALSE),"(not found)")</f>
        <v>n/a</v>
      </c>
      <c r="Y58" s="8" t="str">
        <f>IFERROR(VLOOKUP($N58,'nCino | BigQuery Type Lookup'!$A:$F,6,FALSE),"(not found)")</f>
        <v>n/a</v>
      </c>
      <c r="Z58" t="str">
        <f>IFERROR(VLOOKUP('nCino | Field Mappings'!$A58,'nCino | Object Info'!$A:$H,7,FALSE),"(not found)")</f>
        <v>rskcsp_ds_css_security_case_curated</v>
      </c>
      <c r="AA58" t="str">
        <f t="shared" si="5"/>
        <v>CCS_Percentage_to_be_Recovered__c</v>
      </c>
      <c r="AB58" s="8" t="str">
        <f t="shared" si="6"/>
        <v>n/a</v>
      </c>
      <c r="AC58" s="8" t="str">
        <f t="shared" si="7"/>
        <v>yes</v>
      </c>
      <c r="AD58" s="2" t="str">
        <f t="shared" si="8"/>
        <v>INT64</v>
      </c>
      <c r="AE58" s="8" t="str">
        <f t="shared" si="15"/>
        <v>n/a</v>
      </c>
      <c r="AF58" s="8" t="str">
        <f t="shared" si="16"/>
        <v>n/a</v>
      </c>
      <c r="AG58" s="8" t="str">
        <f t="shared" si="17"/>
        <v>n/a</v>
      </c>
      <c r="AH58" t="str">
        <f>IFERROR(VLOOKUP('nCino | Field Mappings'!$A58,'nCino | Object Info'!$A:$H,8,FALSE),"(not found)")</f>
        <v>rskcsp_ds_css_security_case_consumption</v>
      </c>
      <c r="AI58" t="str">
        <f t="shared" si="10"/>
        <v>CCS_Percentage_to_be_Recovered__c</v>
      </c>
      <c r="AJ58" s="8" t="str">
        <f t="shared" si="11"/>
        <v>n/a</v>
      </c>
      <c r="AK58" s="8" t="str">
        <f t="shared" si="12"/>
        <v>yes</v>
      </c>
      <c r="AL58" s="2" t="str">
        <f t="shared" si="13"/>
        <v>INT64</v>
      </c>
      <c r="AM58" s="8" t="str">
        <f t="shared" si="18"/>
        <v>n/a</v>
      </c>
      <c r="AN58" s="8" t="str">
        <f t="shared" si="19"/>
        <v>n/a</v>
      </c>
      <c r="AO58" s="8" t="str">
        <f t="shared" si="20"/>
        <v>n/a</v>
      </c>
    </row>
    <row r="59" spans="1:41">
      <c r="A59" s="2" t="s">
        <v>98</v>
      </c>
      <c r="B59" s="2" t="s">
        <v>99</v>
      </c>
      <c r="C59" s="1" t="s">
        <v>295</v>
      </c>
      <c r="D59" s="1" t="s">
        <v>296</v>
      </c>
      <c r="E59" s="1" t="s">
        <v>297</v>
      </c>
      <c r="F59" s="2" t="str">
        <f>IF(ISERROR(VLOOKUP($C59,'DMW | Collateral Fields'!$K:$L, 1, FALSE)),"No", "Yes")</f>
        <v>Yes</v>
      </c>
      <c r="G59" s="1" t="str">
        <f>IFERROR(VLOOKUP($C59,'DMW | Collateral Fields'!$K:$L, 2, FALSE),"(not found)")</f>
        <v>The Postcode of the Bank Customer Mailing Address (input for OLPM Security Cases only).</v>
      </c>
      <c r="H59" s="2" t="s">
        <v>136</v>
      </c>
      <c r="I59" s="2" t="s">
        <v>144</v>
      </c>
      <c r="J59" s="1" t="s">
        <v>140</v>
      </c>
      <c r="K59" s="2">
        <v>255</v>
      </c>
      <c r="L59" s="2">
        <v>0</v>
      </c>
      <c r="M59" s="2">
        <v>0</v>
      </c>
      <c r="N59" s="2" t="str">
        <f t="shared" si="0"/>
        <v>string|255|0|0</v>
      </c>
      <c r="O59" t="str">
        <f>IFERROR(VLOOKUP('nCino | Field Mappings'!$A59,'nCino | Object Info'!$A:$H,5,FALSE),"(not found)")</f>
        <v>rskcsp_ds_css_security_case</v>
      </c>
      <c r="P59" t="str">
        <f t="shared" si="1"/>
        <v>CCS_Postcode__c</v>
      </c>
      <c r="Q59" s="8">
        <f>IFERROR(VLOOKUP($N59,'nCino | BigQuery Type Lookup'!$A:$F,2,FALSE),"(not found)")</f>
        <v>255</v>
      </c>
      <c r="R59" t="str">
        <f>IFERROR(VLOOKUP('nCino | Field Mappings'!$A59,'nCino | Object Info'!$A:$H,6,FALSE),"(not found)")</f>
        <v>rskcsp_ds_css_security_case_staging</v>
      </c>
      <c r="S59" t="str">
        <f t="shared" si="2"/>
        <v>CCS_Postcode__c</v>
      </c>
      <c r="T59" s="8" t="str">
        <f t="shared" si="3"/>
        <v>n/a</v>
      </c>
      <c r="U59" s="8" t="str">
        <f t="shared" si="4"/>
        <v>yes</v>
      </c>
      <c r="V59" s="2" t="str">
        <f>IFERROR(VLOOKUP($N59,'nCino | BigQuery Type Lookup'!$A:$F,3,FALSE),"(not found)")</f>
        <v>STRING</v>
      </c>
      <c r="W59" s="8">
        <f>IFERROR(VLOOKUP($N59,'nCino | BigQuery Type Lookup'!$A:$F,4,FALSE),"(not found)")</f>
        <v>255</v>
      </c>
      <c r="X59" s="8" t="str">
        <f>IFERROR(VLOOKUP($N59,'nCino | BigQuery Type Lookup'!$A:$F,5,FALSE),"(not found)")</f>
        <v>n/a</v>
      </c>
      <c r="Y59" s="8" t="str">
        <f>IFERROR(VLOOKUP($N59,'nCino | BigQuery Type Lookup'!$A:$F,6,FALSE),"(not found)")</f>
        <v>n/a</v>
      </c>
      <c r="Z59" t="str">
        <f>IFERROR(VLOOKUP('nCino | Field Mappings'!$A59,'nCino | Object Info'!$A:$H,7,FALSE),"(not found)")</f>
        <v>rskcsp_ds_css_security_case_curated</v>
      </c>
      <c r="AA59" t="str">
        <f t="shared" si="5"/>
        <v>CCS_Postcode__c</v>
      </c>
      <c r="AB59" s="8" t="str">
        <f t="shared" si="6"/>
        <v>n/a</v>
      </c>
      <c r="AC59" s="8" t="str">
        <f t="shared" si="7"/>
        <v>yes</v>
      </c>
      <c r="AD59" s="2" t="str">
        <f t="shared" si="8"/>
        <v>STRING</v>
      </c>
      <c r="AE59" s="8">
        <f t="shared" si="15"/>
        <v>255</v>
      </c>
      <c r="AF59" s="8" t="str">
        <f t="shared" si="16"/>
        <v>n/a</v>
      </c>
      <c r="AG59" s="8" t="str">
        <f t="shared" si="17"/>
        <v>n/a</v>
      </c>
      <c r="AH59" t="str">
        <f>IFERROR(VLOOKUP('nCino | Field Mappings'!$A59,'nCino | Object Info'!$A:$H,8,FALSE),"(not found)")</f>
        <v>rskcsp_ds_css_security_case_consumption</v>
      </c>
      <c r="AI59" t="str">
        <f t="shared" si="10"/>
        <v>CCS_Postcode__c</v>
      </c>
      <c r="AJ59" s="8" t="str">
        <f t="shared" si="11"/>
        <v>n/a</v>
      </c>
      <c r="AK59" s="8" t="str">
        <f t="shared" si="12"/>
        <v>yes</v>
      </c>
      <c r="AL59" s="2" t="str">
        <f t="shared" si="13"/>
        <v>STRING</v>
      </c>
      <c r="AM59" s="8">
        <f t="shared" si="18"/>
        <v>255</v>
      </c>
      <c r="AN59" s="8" t="str">
        <f t="shared" si="19"/>
        <v>n/a</v>
      </c>
      <c r="AO59" s="8" t="str">
        <f t="shared" si="20"/>
        <v>n/a</v>
      </c>
    </row>
    <row r="60" spans="1:41">
      <c r="A60" s="2" t="s">
        <v>98</v>
      </c>
      <c r="B60" s="2" t="s">
        <v>99</v>
      </c>
      <c r="C60" s="1" t="s">
        <v>298</v>
      </c>
      <c r="D60" s="1" t="s">
        <v>299</v>
      </c>
      <c r="E60" s="1" t="s">
        <v>300</v>
      </c>
      <c r="F60" s="2" t="str">
        <f>IF(ISERROR(VLOOKUP($C60,'DMW | Collateral Fields'!$K:$L, 1, FALSE)),"No", "Yes")</f>
        <v>Yes</v>
      </c>
      <c r="G60" s="1">
        <f>IFERROR(VLOOKUP($C60,'DMW | Collateral Fields'!$K:$L, 2, FALSE),"(not found)")</f>
        <v>0</v>
      </c>
      <c r="H60" s="2" t="s">
        <v>136</v>
      </c>
      <c r="I60" s="2" t="s">
        <v>144</v>
      </c>
      <c r="J60" s="1" t="s">
        <v>145</v>
      </c>
      <c r="K60" s="2">
        <v>255</v>
      </c>
      <c r="L60" s="2">
        <v>0</v>
      </c>
      <c r="M60" s="2">
        <v>0</v>
      </c>
      <c r="N60" s="2" t="str">
        <f t="shared" si="0"/>
        <v>picklist|255|0|0</v>
      </c>
      <c r="O60" t="str">
        <f>IFERROR(VLOOKUP('nCino | Field Mappings'!$A60,'nCino | Object Info'!$A:$H,5,FALSE),"(not found)")</f>
        <v>rskcsp_ds_css_security_case</v>
      </c>
      <c r="P60" t="str">
        <f t="shared" si="1"/>
        <v>CCS_Questionnaire_Status__c</v>
      </c>
      <c r="Q60" s="8">
        <f>IFERROR(VLOOKUP($N60,'nCino | BigQuery Type Lookup'!$A:$F,2,FALSE),"(not found)")</f>
        <v>255</v>
      </c>
      <c r="R60" t="str">
        <f>IFERROR(VLOOKUP('nCino | Field Mappings'!$A60,'nCino | Object Info'!$A:$H,6,FALSE),"(not found)")</f>
        <v>rskcsp_ds_css_security_case_staging</v>
      </c>
      <c r="S60" t="str">
        <f t="shared" si="2"/>
        <v>CCS_Questionnaire_Status__c</v>
      </c>
      <c r="T60" s="8" t="str">
        <f t="shared" si="3"/>
        <v>n/a</v>
      </c>
      <c r="U60" s="8" t="str">
        <f t="shared" si="4"/>
        <v>yes</v>
      </c>
      <c r="V60" s="2" t="str">
        <f>IFERROR(VLOOKUP($N60,'nCino | BigQuery Type Lookup'!$A:$F,3,FALSE),"(not found)")</f>
        <v>STRING</v>
      </c>
      <c r="W60" s="8">
        <f>IFERROR(VLOOKUP($N60,'nCino | BigQuery Type Lookup'!$A:$F,4,FALSE),"(not found)")</f>
        <v>255</v>
      </c>
      <c r="X60" s="8" t="str">
        <f>IFERROR(VLOOKUP($N60,'nCino | BigQuery Type Lookup'!$A:$F,5,FALSE),"(not found)")</f>
        <v>n/a</v>
      </c>
      <c r="Y60" s="8" t="str">
        <f>IFERROR(VLOOKUP($N60,'nCino | BigQuery Type Lookup'!$A:$F,6,FALSE),"(not found)")</f>
        <v>n/a</v>
      </c>
      <c r="Z60" t="str">
        <f>IFERROR(VLOOKUP('nCino | Field Mappings'!$A60,'nCino | Object Info'!$A:$H,7,FALSE),"(not found)")</f>
        <v>rskcsp_ds_css_security_case_curated</v>
      </c>
      <c r="AA60" t="str">
        <f t="shared" si="5"/>
        <v>CCS_Questionnaire_Status__c</v>
      </c>
      <c r="AB60" s="8" t="str">
        <f t="shared" si="6"/>
        <v>n/a</v>
      </c>
      <c r="AC60" s="8" t="str">
        <f t="shared" si="7"/>
        <v>yes</v>
      </c>
      <c r="AD60" s="2" t="str">
        <f t="shared" si="8"/>
        <v>STRING</v>
      </c>
      <c r="AE60" s="8">
        <f t="shared" si="15"/>
        <v>255</v>
      </c>
      <c r="AF60" s="8" t="str">
        <f t="shared" si="16"/>
        <v>n/a</v>
      </c>
      <c r="AG60" s="8" t="str">
        <f t="shared" si="17"/>
        <v>n/a</v>
      </c>
      <c r="AH60" t="str">
        <f>IFERROR(VLOOKUP('nCino | Field Mappings'!$A60,'nCino | Object Info'!$A:$H,8,FALSE),"(not found)")</f>
        <v>rskcsp_ds_css_security_case_consumption</v>
      </c>
      <c r="AI60" t="str">
        <f t="shared" si="10"/>
        <v>CCS_Questionnaire_Status__c</v>
      </c>
      <c r="AJ60" s="8" t="str">
        <f t="shared" si="11"/>
        <v>n/a</v>
      </c>
      <c r="AK60" s="8" t="str">
        <f t="shared" si="12"/>
        <v>yes</v>
      </c>
      <c r="AL60" s="2" t="str">
        <f t="shared" si="13"/>
        <v>STRING</v>
      </c>
      <c r="AM60" s="8">
        <f t="shared" si="18"/>
        <v>255</v>
      </c>
      <c r="AN60" s="8" t="str">
        <f t="shared" si="19"/>
        <v>n/a</v>
      </c>
      <c r="AO60" s="8" t="str">
        <f t="shared" si="20"/>
        <v>n/a</v>
      </c>
    </row>
    <row r="61" spans="1:41">
      <c r="A61" s="2" t="s">
        <v>98</v>
      </c>
      <c r="B61" s="2" t="s">
        <v>99</v>
      </c>
      <c r="C61" s="1" t="s">
        <v>301</v>
      </c>
      <c r="D61" s="1" t="s">
        <v>302</v>
      </c>
      <c r="E61" s="1" t="s">
        <v>303</v>
      </c>
      <c r="F61" s="2" t="str">
        <f>IF(ISERROR(VLOOKUP($C61,'DMW | Collateral Fields'!$K:$L, 1, FALSE)),"No", "Yes")</f>
        <v>Yes</v>
      </c>
      <c r="G61" s="1" t="str">
        <f>IFERROR(VLOOKUP($C61,'DMW | Collateral Fields'!$K:$L, 2, FALSE),"(not found)")</f>
        <v>The 'option 1' Sep Rep Solicitor Quote</v>
      </c>
      <c r="H61" s="2" t="s">
        <v>136</v>
      </c>
      <c r="I61" s="2" t="s">
        <v>144</v>
      </c>
      <c r="J61" s="1" t="s">
        <v>215</v>
      </c>
      <c r="K61" s="2">
        <v>0</v>
      </c>
      <c r="L61" s="2">
        <v>18</v>
      </c>
      <c r="M61" s="2">
        <v>0</v>
      </c>
      <c r="N61" s="2" t="str">
        <f t="shared" si="0"/>
        <v>currency|0|18|0</v>
      </c>
      <c r="O61" t="str">
        <f>IFERROR(VLOOKUP('nCino | Field Mappings'!$A61,'nCino | Object Info'!$A:$H,5,FALSE),"(not found)")</f>
        <v>rskcsp_ds_css_security_case</v>
      </c>
      <c r="P61" t="str">
        <f t="shared" si="1"/>
        <v>CCS_Quote_1__c</v>
      </c>
      <c r="Q61" s="8">
        <f>IFERROR(VLOOKUP($N61,'nCino | BigQuery Type Lookup'!$A:$F,2,FALSE),"(not found)")</f>
        <v>18</v>
      </c>
      <c r="R61" t="str">
        <f>IFERROR(VLOOKUP('nCino | Field Mappings'!$A61,'nCino | Object Info'!$A:$H,6,FALSE),"(not found)")</f>
        <v>rskcsp_ds_css_security_case_staging</v>
      </c>
      <c r="S61" t="str">
        <f t="shared" si="2"/>
        <v>CCS_Quote_1__c</v>
      </c>
      <c r="T61" s="8" t="str">
        <f t="shared" si="3"/>
        <v>n/a</v>
      </c>
      <c r="U61" s="8" t="str">
        <f t="shared" si="4"/>
        <v>yes</v>
      </c>
      <c r="V61" s="2" t="str">
        <f>IFERROR(VLOOKUP($N61,'nCino | BigQuery Type Lookup'!$A:$F,3,FALSE),"(not found)")</f>
        <v>INT64</v>
      </c>
      <c r="W61" s="8" t="str">
        <f>IFERROR(VLOOKUP($N61,'nCino | BigQuery Type Lookup'!$A:$F,4,FALSE),"(not found)")</f>
        <v>n/a</v>
      </c>
      <c r="X61" s="8" t="str">
        <f>IFERROR(VLOOKUP($N61,'nCino | BigQuery Type Lookup'!$A:$F,5,FALSE),"(not found)")</f>
        <v>n/a</v>
      </c>
      <c r="Y61" s="8" t="str">
        <f>IFERROR(VLOOKUP($N61,'nCino | BigQuery Type Lookup'!$A:$F,6,FALSE),"(not found)")</f>
        <v>n/a</v>
      </c>
      <c r="Z61" t="str">
        <f>IFERROR(VLOOKUP('nCino | Field Mappings'!$A61,'nCino | Object Info'!$A:$H,7,FALSE),"(not found)")</f>
        <v>rskcsp_ds_css_security_case_curated</v>
      </c>
      <c r="AA61" t="str">
        <f t="shared" si="5"/>
        <v>CCS_Quote_1__c</v>
      </c>
      <c r="AB61" s="8" t="str">
        <f t="shared" si="6"/>
        <v>n/a</v>
      </c>
      <c r="AC61" s="8" t="str">
        <f t="shared" si="7"/>
        <v>yes</v>
      </c>
      <c r="AD61" s="2" t="str">
        <f t="shared" si="8"/>
        <v>INT64</v>
      </c>
      <c r="AE61" s="8" t="str">
        <f t="shared" si="15"/>
        <v>n/a</v>
      </c>
      <c r="AF61" s="8" t="str">
        <f t="shared" si="16"/>
        <v>n/a</v>
      </c>
      <c r="AG61" s="8" t="str">
        <f t="shared" si="17"/>
        <v>n/a</v>
      </c>
      <c r="AH61" t="str">
        <f>IFERROR(VLOOKUP('nCino | Field Mappings'!$A61,'nCino | Object Info'!$A:$H,8,FALSE),"(not found)")</f>
        <v>rskcsp_ds_css_security_case_consumption</v>
      </c>
      <c r="AI61" t="str">
        <f t="shared" si="10"/>
        <v>CCS_Quote_1__c</v>
      </c>
      <c r="AJ61" s="8" t="str">
        <f t="shared" si="11"/>
        <v>n/a</v>
      </c>
      <c r="AK61" s="8" t="str">
        <f t="shared" si="12"/>
        <v>yes</v>
      </c>
      <c r="AL61" s="2" t="str">
        <f t="shared" si="13"/>
        <v>INT64</v>
      </c>
      <c r="AM61" s="8" t="str">
        <f t="shared" si="18"/>
        <v>n/a</v>
      </c>
      <c r="AN61" s="8" t="str">
        <f t="shared" si="19"/>
        <v>n/a</v>
      </c>
      <c r="AO61" s="8" t="str">
        <f t="shared" si="20"/>
        <v>n/a</v>
      </c>
    </row>
    <row r="62" spans="1:41">
      <c r="A62" s="2" t="s">
        <v>98</v>
      </c>
      <c r="B62" s="2" t="s">
        <v>99</v>
      </c>
      <c r="C62" s="1" t="s">
        <v>304</v>
      </c>
      <c r="D62" s="1" t="s">
        <v>305</v>
      </c>
      <c r="E62" s="1" t="s">
        <v>306</v>
      </c>
      <c r="F62" s="2" t="str">
        <f>IF(ISERROR(VLOOKUP($C62,'DMW | Collateral Fields'!$K:$L, 1, FALSE)),"No", "Yes")</f>
        <v>Yes</v>
      </c>
      <c r="G62" s="1" t="str">
        <f>IFERROR(VLOOKUP($C62,'DMW | Collateral Fields'!$K:$L, 2, FALSE),"(not found)")</f>
        <v>The 'option 2' Sep Rep Solicitor Quote</v>
      </c>
      <c r="H62" s="2" t="s">
        <v>136</v>
      </c>
      <c r="I62" s="2" t="s">
        <v>144</v>
      </c>
      <c r="J62" s="1" t="s">
        <v>215</v>
      </c>
      <c r="K62" s="2">
        <v>0</v>
      </c>
      <c r="L62" s="2">
        <v>18</v>
      </c>
      <c r="M62" s="2">
        <v>0</v>
      </c>
      <c r="N62" s="2" t="str">
        <f t="shared" si="0"/>
        <v>currency|0|18|0</v>
      </c>
      <c r="O62" t="str">
        <f>IFERROR(VLOOKUP('nCino | Field Mappings'!$A62,'nCino | Object Info'!$A:$H,5,FALSE),"(not found)")</f>
        <v>rskcsp_ds_css_security_case</v>
      </c>
      <c r="P62" t="str">
        <f t="shared" si="1"/>
        <v>CCS_Quote_2__c</v>
      </c>
      <c r="Q62" s="8">
        <f>IFERROR(VLOOKUP($N62,'nCino | BigQuery Type Lookup'!$A:$F,2,FALSE),"(not found)")</f>
        <v>18</v>
      </c>
      <c r="R62" t="str">
        <f>IFERROR(VLOOKUP('nCino | Field Mappings'!$A62,'nCino | Object Info'!$A:$H,6,FALSE),"(not found)")</f>
        <v>rskcsp_ds_css_security_case_staging</v>
      </c>
      <c r="S62" t="str">
        <f t="shared" si="2"/>
        <v>CCS_Quote_2__c</v>
      </c>
      <c r="T62" s="8" t="str">
        <f t="shared" si="3"/>
        <v>n/a</v>
      </c>
      <c r="U62" s="8" t="str">
        <f t="shared" si="4"/>
        <v>yes</v>
      </c>
      <c r="V62" s="2" t="str">
        <f>IFERROR(VLOOKUP($N62,'nCino | BigQuery Type Lookup'!$A:$F,3,FALSE),"(not found)")</f>
        <v>INT64</v>
      </c>
      <c r="W62" s="8" t="str">
        <f>IFERROR(VLOOKUP($N62,'nCino | BigQuery Type Lookup'!$A:$F,4,FALSE),"(not found)")</f>
        <v>n/a</v>
      </c>
      <c r="X62" s="8" t="str">
        <f>IFERROR(VLOOKUP($N62,'nCino | BigQuery Type Lookup'!$A:$F,5,FALSE),"(not found)")</f>
        <v>n/a</v>
      </c>
      <c r="Y62" s="8" t="str">
        <f>IFERROR(VLOOKUP($N62,'nCino | BigQuery Type Lookup'!$A:$F,6,FALSE),"(not found)")</f>
        <v>n/a</v>
      </c>
      <c r="Z62" t="str">
        <f>IFERROR(VLOOKUP('nCino | Field Mappings'!$A62,'nCino | Object Info'!$A:$H,7,FALSE),"(not found)")</f>
        <v>rskcsp_ds_css_security_case_curated</v>
      </c>
      <c r="AA62" t="str">
        <f t="shared" si="5"/>
        <v>CCS_Quote_2__c</v>
      </c>
      <c r="AB62" s="8" t="str">
        <f t="shared" si="6"/>
        <v>n/a</v>
      </c>
      <c r="AC62" s="8" t="str">
        <f t="shared" si="7"/>
        <v>yes</v>
      </c>
      <c r="AD62" s="2" t="str">
        <f t="shared" si="8"/>
        <v>INT64</v>
      </c>
      <c r="AE62" s="8" t="str">
        <f t="shared" si="15"/>
        <v>n/a</v>
      </c>
      <c r="AF62" s="8" t="str">
        <f t="shared" si="16"/>
        <v>n/a</v>
      </c>
      <c r="AG62" s="8" t="str">
        <f t="shared" si="17"/>
        <v>n/a</v>
      </c>
      <c r="AH62" t="str">
        <f>IFERROR(VLOOKUP('nCino | Field Mappings'!$A62,'nCino | Object Info'!$A:$H,8,FALSE),"(not found)")</f>
        <v>rskcsp_ds_css_security_case_consumption</v>
      </c>
      <c r="AI62" t="str">
        <f t="shared" si="10"/>
        <v>CCS_Quote_2__c</v>
      </c>
      <c r="AJ62" s="8" t="str">
        <f t="shared" si="11"/>
        <v>n/a</v>
      </c>
      <c r="AK62" s="8" t="str">
        <f t="shared" si="12"/>
        <v>yes</v>
      </c>
      <c r="AL62" s="2" t="str">
        <f t="shared" si="13"/>
        <v>INT64</v>
      </c>
      <c r="AM62" s="8" t="str">
        <f t="shared" si="18"/>
        <v>n/a</v>
      </c>
      <c r="AN62" s="8" t="str">
        <f t="shared" si="19"/>
        <v>n/a</v>
      </c>
      <c r="AO62" s="8" t="str">
        <f t="shared" si="20"/>
        <v>n/a</v>
      </c>
    </row>
    <row r="63" spans="1:41">
      <c r="A63" s="2" t="s">
        <v>98</v>
      </c>
      <c r="B63" s="2" t="s">
        <v>99</v>
      </c>
      <c r="C63" s="1" t="s">
        <v>307</v>
      </c>
      <c r="D63" s="1" t="s">
        <v>308</v>
      </c>
      <c r="E63" s="1" t="s">
        <v>309</v>
      </c>
      <c r="F63" s="2" t="str">
        <f>IF(ISERROR(VLOOKUP($C63,'DMW | Collateral Fields'!$K:$L, 1, FALSE)),"No", "Yes")</f>
        <v>Yes</v>
      </c>
      <c r="G63" s="1" t="str">
        <f>IFERROR(VLOOKUP($C63,'DMW | Collateral Fields'!$K:$L, 2, FALSE),"(not found)")</f>
        <v>The 'option 3' Sep Rep Solicitor Quote</v>
      </c>
      <c r="H63" s="2" t="s">
        <v>136</v>
      </c>
      <c r="I63" s="2" t="s">
        <v>144</v>
      </c>
      <c r="J63" s="1" t="s">
        <v>215</v>
      </c>
      <c r="K63" s="2">
        <v>0</v>
      </c>
      <c r="L63" s="2">
        <v>18</v>
      </c>
      <c r="M63" s="2">
        <v>0</v>
      </c>
      <c r="N63" s="2" t="str">
        <f t="shared" si="0"/>
        <v>currency|0|18|0</v>
      </c>
      <c r="O63" t="str">
        <f>IFERROR(VLOOKUP('nCino | Field Mappings'!$A63,'nCino | Object Info'!$A:$H,5,FALSE),"(not found)")</f>
        <v>rskcsp_ds_css_security_case</v>
      </c>
      <c r="P63" t="str">
        <f t="shared" si="1"/>
        <v>CCS_Quote_3__c</v>
      </c>
      <c r="Q63" s="8">
        <f>IFERROR(VLOOKUP($N63,'nCino | BigQuery Type Lookup'!$A:$F,2,FALSE),"(not found)")</f>
        <v>18</v>
      </c>
      <c r="R63" t="str">
        <f>IFERROR(VLOOKUP('nCino | Field Mappings'!$A63,'nCino | Object Info'!$A:$H,6,FALSE),"(not found)")</f>
        <v>rskcsp_ds_css_security_case_staging</v>
      </c>
      <c r="S63" t="str">
        <f t="shared" si="2"/>
        <v>CCS_Quote_3__c</v>
      </c>
      <c r="T63" s="8" t="str">
        <f t="shared" si="3"/>
        <v>n/a</v>
      </c>
      <c r="U63" s="8" t="str">
        <f t="shared" si="4"/>
        <v>yes</v>
      </c>
      <c r="V63" s="2" t="str">
        <f>IFERROR(VLOOKUP($N63,'nCino | BigQuery Type Lookup'!$A:$F,3,FALSE),"(not found)")</f>
        <v>INT64</v>
      </c>
      <c r="W63" s="8" t="str">
        <f>IFERROR(VLOOKUP($N63,'nCino | BigQuery Type Lookup'!$A:$F,4,FALSE),"(not found)")</f>
        <v>n/a</v>
      </c>
      <c r="X63" s="8" t="str">
        <f>IFERROR(VLOOKUP($N63,'nCino | BigQuery Type Lookup'!$A:$F,5,FALSE),"(not found)")</f>
        <v>n/a</v>
      </c>
      <c r="Y63" s="8" t="str">
        <f>IFERROR(VLOOKUP($N63,'nCino | BigQuery Type Lookup'!$A:$F,6,FALSE),"(not found)")</f>
        <v>n/a</v>
      </c>
      <c r="Z63" t="str">
        <f>IFERROR(VLOOKUP('nCino | Field Mappings'!$A63,'nCino | Object Info'!$A:$H,7,FALSE),"(not found)")</f>
        <v>rskcsp_ds_css_security_case_curated</v>
      </c>
      <c r="AA63" t="str">
        <f t="shared" si="5"/>
        <v>CCS_Quote_3__c</v>
      </c>
      <c r="AB63" s="8" t="str">
        <f t="shared" si="6"/>
        <v>n/a</v>
      </c>
      <c r="AC63" s="8" t="str">
        <f t="shared" si="7"/>
        <v>yes</v>
      </c>
      <c r="AD63" s="2" t="str">
        <f t="shared" si="8"/>
        <v>INT64</v>
      </c>
      <c r="AE63" s="8" t="str">
        <f t="shared" si="15"/>
        <v>n/a</v>
      </c>
      <c r="AF63" s="8" t="str">
        <f t="shared" si="16"/>
        <v>n/a</v>
      </c>
      <c r="AG63" s="8" t="str">
        <f t="shared" si="17"/>
        <v>n/a</v>
      </c>
      <c r="AH63" t="str">
        <f>IFERROR(VLOOKUP('nCino | Field Mappings'!$A63,'nCino | Object Info'!$A:$H,8,FALSE),"(not found)")</f>
        <v>rskcsp_ds_css_security_case_consumption</v>
      </c>
      <c r="AI63" t="str">
        <f t="shared" si="10"/>
        <v>CCS_Quote_3__c</v>
      </c>
      <c r="AJ63" s="8" t="str">
        <f t="shared" si="11"/>
        <v>n/a</v>
      </c>
      <c r="AK63" s="8" t="str">
        <f t="shared" si="12"/>
        <v>yes</v>
      </c>
      <c r="AL63" s="2" t="str">
        <f t="shared" si="13"/>
        <v>INT64</v>
      </c>
      <c r="AM63" s="8" t="str">
        <f t="shared" si="18"/>
        <v>n/a</v>
      </c>
      <c r="AN63" s="8" t="str">
        <f t="shared" si="19"/>
        <v>n/a</v>
      </c>
      <c r="AO63" s="8" t="str">
        <f t="shared" si="20"/>
        <v>n/a</v>
      </c>
    </row>
    <row r="64" spans="1:41">
      <c r="A64" s="2" t="s">
        <v>98</v>
      </c>
      <c r="B64" s="2" t="s">
        <v>99</v>
      </c>
      <c r="C64" s="1" t="s">
        <v>310</v>
      </c>
      <c r="D64" s="1" t="s">
        <v>311</v>
      </c>
      <c r="E64" s="1" t="s">
        <v>312</v>
      </c>
      <c r="F64" s="2" t="str">
        <f>IF(ISERROR(VLOOKUP($C64,'DMW | Collateral Fields'!$K:$L, 1, FALSE)),"No", "Yes")</f>
        <v>Yes</v>
      </c>
      <c r="G64" s="1" t="str">
        <f>IFERROR(VLOOKUP($C64,'DMW | Collateral Fields'!$K:$L, 2, FALSE),"(not found)")</f>
        <v>The REL Code of the Lending Execution Case Manager (input for OLPM Security Cases only).</v>
      </c>
      <c r="H64" s="2" t="s">
        <v>136</v>
      </c>
      <c r="I64" s="2" t="s">
        <v>144</v>
      </c>
      <c r="J64" s="1" t="s">
        <v>174</v>
      </c>
      <c r="K64" s="2">
        <v>0</v>
      </c>
      <c r="L64" s="2">
        <v>18</v>
      </c>
      <c r="M64" s="2">
        <v>0</v>
      </c>
      <c r="N64" s="2" t="str">
        <f t="shared" si="0"/>
        <v>double|0|18|0</v>
      </c>
      <c r="O64" t="str">
        <f>IFERROR(VLOOKUP('nCino | Field Mappings'!$A64,'nCino | Object Info'!$A:$H,5,FALSE),"(not found)")</f>
        <v>rskcsp_ds_css_security_case</v>
      </c>
      <c r="P64" t="str">
        <f t="shared" si="1"/>
        <v>CCS_REL_Code__c</v>
      </c>
      <c r="Q64" s="8">
        <f>IFERROR(VLOOKUP($N64,'nCino | BigQuery Type Lookup'!$A:$F,2,FALSE),"(not found)")</f>
        <v>18</v>
      </c>
      <c r="R64" t="str">
        <f>IFERROR(VLOOKUP('nCino | Field Mappings'!$A64,'nCino | Object Info'!$A:$H,6,FALSE),"(not found)")</f>
        <v>rskcsp_ds_css_security_case_staging</v>
      </c>
      <c r="S64" t="str">
        <f t="shared" si="2"/>
        <v>CCS_REL_Code__c</v>
      </c>
      <c r="T64" s="8" t="str">
        <f t="shared" si="3"/>
        <v>n/a</v>
      </c>
      <c r="U64" s="8" t="str">
        <f t="shared" si="4"/>
        <v>yes</v>
      </c>
      <c r="V64" s="2" t="str">
        <f>IFERROR(VLOOKUP($N64,'nCino | BigQuery Type Lookup'!$A:$F,3,FALSE),"(not found)")</f>
        <v>INT64</v>
      </c>
      <c r="W64" s="8" t="str">
        <f>IFERROR(VLOOKUP($N64,'nCino | BigQuery Type Lookup'!$A:$F,4,FALSE),"(not found)")</f>
        <v>n/a</v>
      </c>
      <c r="X64" s="8" t="str">
        <f>IFERROR(VLOOKUP($N64,'nCino | BigQuery Type Lookup'!$A:$F,5,FALSE),"(not found)")</f>
        <v>n/a</v>
      </c>
      <c r="Y64" s="8" t="str">
        <f>IFERROR(VLOOKUP($N64,'nCino | BigQuery Type Lookup'!$A:$F,6,FALSE),"(not found)")</f>
        <v>n/a</v>
      </c>
      <c r="Z64" t="str">
        <f>IFERROR(VLOOKUP('nCino | Field Mappings'!$A64,'nCino | Object Info'!$A:$H,7,FALSE),"(not found)")</f>
        <v>rskcsp_ds_css_security_case_curated</v>
      </c>
      <c r="AA64" t="str">
        <f t="shared" si="5"/>
        <v>CCS_REL_Code__c</v>
      </c>
      <c r="AB64" s="8" t="str">
        <f t="shared" si="6"/>
        <v>n/a</v>
      </c>
      <c r="AC64" s="8" t="str">
        <f t="shared" si="7"/>
        <v>yes</v>
      </c>
      <c r="AD64" s="2" t="str">
        <f t="shared" si="8"/>
        <v>INT64</v>
      </c>
      <c r="AE64" s="8" t="str">
        <f t="shared" si="15"/>
        <v>n/a</v>
      </c>
      <c r="AF64" s="8" t="str">
        <f t="shared" si="16"/>
        <v>n/a</v>
      </c>
      <c r="AG64" s="8" t="str">
        <f t="shared" si="17"/>
        <v>n/a</v>
      </c>
      <c r="AH64" t="str">
        <f>IFERROR(VLOOKUP('nCino | Field Mappings'!$A64,'nCino | Object Info'!$A:$H,8,FALSE),"(not found)")</f>
        <v>rskcsp_ds_css_security_case_consumption</v>
      </c>
      <c r="AI64" t="str">
        <f t="shared" si="10"/>
        <v>CCS_REL_Code__c</v>
      </c>
      <c r="AJ64" s="8" t="str">
        <f t="shared" si="11"/>
        <v>n/a</v>
      </c>
      <c r="AK64" s="8" t="str">
        <f t="shared" si="12"/>
        <v>yes</v>
      </c>
      <c r="AL64" s="2" t="str">
        <f t="shared" si="13"/>
        <v>INT64</v>
      </c>
      <c r="AM64" s="8" t="str">
        <f t="shared" si="18"/>
        <v>n/a</v>
      </c>
      <c r="AN64" s="8" t="str">
        <f t="shared" si="19"/>
        <v>n/a</v>
      </c>
      <c r="AO64" s="8" t="str">
        <f t="shared" si="20"/>
        <v>n/a</v>
      </c>
    </row>
    <row r="65" spans="1:41">
      <c r="A65" s="2" t="s">
        <v>98</v>
      </c>
      <c r="B65" s="2" t="s">
        <v>99</v>
      </c>
      <c r="C65" s="1" t="s">
        <v>313</v>
      </c>
      <c r="D65" s="1" t="s">
        <v>314</v>
      </c>
      <c r="E65" s="1" t="s">
        <v>315</v>
      </c>
      <c r="F65" s="2" t="str">
        <f>IF(ISERROR(VLOOKUP($C65,'DMW | Collateral Fields'!$K:$L, 1, FALSE)),"No", "Yes")</f>
        <v>Yes</v>
      </c>
      <c r="G65" s="1" t="str">
        <f>IFERROR(VLOOKUP($C65,'DMW | Collateral Fields'!$K:$L, 2, FALSE),"(not found)")</f>
        <v>The RM Cost Code (input for OLPM Security Cases only).</v>
      </c>
      <c r="H65" s="2" t="s">
        <v>136</v>
      </c>
      <c r="I65" s="2" t="s">
        <v>144</v>
      </c>
      <c r="J65" s="1" t="s">
        <v>174</v>
      </c>
      <c r="K65" s="2">
        <v>0</v>
      </c>
      <c r="L65" s="2">
        <v>18</v>
      </c>
      <c r="M65" s="2">
        <v>0</v>
      </c>
      <c r="N65" s="2" t="str">
        <f t="shared" si="0"/>
        <v>double|0|18|0</v>
      </c>
      <c r="O65" t="str">
        <f>IFERROR(VLOOKUP('nCino | Field Mappings'!$A65,'nCino | Object Info'!$A:$H,5,FALSE),"(not found)")</f>
        <v>rskcsp_ds_css_security_case</v>
      </c>
      <c r="P65" t="str">
        <f t="shared" si="1"/>
        <v>CCS_RM_Cost_Code__c</v>
      </c>
      <c r="Q65" s="8">
        <f>IFERROR(VLOOKUP($N65,'nCino | BigQuery Type Lookup'!$A:$F,2,FALSE),"(not found)")</f>
        <v>18</v>
      </c>
      <c r="R65" t="str">
        <f>IFERROR(VLOOKUP('nCino | Field Mappings'!$A65,'nCino | Object Info'!$A:$H,6,FALSE),"(not found)")</f>
        <v>rskcsp_ds_css_security_case_staging</v>
      </c>
      <c r="S65" t="str">
        <f t="shared" si="2"/>
        <v>CCS_RM_Cost_Code__c</v>
      </c>
      <c r="T65" s="8" t="str">
        <f t="shared" si="3"/>
        <v>n/a</v>
      </c>
      <c r="U65" s="8" t="str">
        <f t="shared" si="4"/>
        <v>yes</v>
      </c>
      <c r="V65" s="2" t="str">
        <f>IFERROR(VLOOKUP($N65,'nCino | BigQuery Type Lookup'!$A:$F,3,FALSE),"(not found)")</f>
        <v>INT64</v>
      </c>
      <c r="W65" s="8" t="str">
        <f>IFERROR(VLOOKUP($N65,'nCino | BigQuery Type Lookup'!$A:$F,4,FALSE),"(not found)")</f>
        <v>n/a</v>
      </c>
      <c r="X65" s="8" t="str">
        <f>IFERROR(VLOOKUP($N65,'nCino | BigQuery Type Lookup'!$A:$F,5,FALSE),"(not found)")</f>
        <v>n/a</v>
      </c>
      <c r="Y65" s="8" t="str">
        <f>IFERROR(VLOOKUP($N65,'nCino | BigQuery Type Lookup'!$A:$F,6,FALSE),"(not found)")</f>
        <v>n/a</v>
      </c>
      <c r="Z65" t="str">
        <f>IFERROR(VLOOKUP('nCino | Field Mappings'!$A65,'nCino | Object Info'!$A:$H,7,FALSE),"(not found)")</f>
        <v>rskcsp_ds_css_security_case_curated</v>
      </c>
      <c r="AA65" t="str">
        <f t="shared" si="5"/>
        <v>CCS_RM_Cost_Code__c</v>
      </c>
      <c r="AB65" s="8" t="str">
        <f t="shared" si="6"/>
        <v>n/a</v>
      </c>
      <c r="AC65" s="8" t="str">
        <f t="shared" si="7"/>
        <v>yes</v>
      </c>
      <c r="AD65" s="2" t="str">
        <f t="shared" si="8"/>
        <v>INT64</v>
      </c>
      <c r="AE65" s="8" t="str">
        <f t="shared" si="15"/>
        <v>n/a</v>
      </c>
      <c r="AF65" s="8" t="str">
        <f t="shared" si="16"/>
        <v>n/a</v>
      </c>
      <c r="AG65" s="8" t="str">
        <f t="shared" si="17"/>
        <v>n/a</v>
      </c>
      <c r="AH65" t="str">
        <f>IFERROR(VLOOKUP('nCino | Field Mappings'!$A65,'nCino | Object Info'!$A:$H,8,FALSE),"(not found)")</f>
        <v>rskcsp_ds_css_security_case_consumption</v>
      </c>
      <c r="AI65" t="str">
        <f t="shared" si="10"/>
        <v>CCS_RM_Cost_Code__c</v>
      </c>
      <c r="AJ65" s="8" t="str">
        <f t="shared" si="11"/>
        <v>n/a</v>
      </c>
      <c r="AK65" s="8" t="str">
        <f t="shared" si="12"/>
        <v>yes</v>
      </c>
      <c r="AL65" s="2" t="str">
        <f t="shared" si="13"/>
        <v>INT64</v>
      </c>
      <c r="AM65" s="8" t="str">
        <f t="shared" si="18"/>
        <v>n/a</v>
      </c>
      <c r="AN65" s="8" t="str">
        <f t="shared" si="19"/>
        <v>n/a</v>
      </c>
      <c r="AO65" s="8" t="str">
        <f t="shared" si="20"/>
        <v>n/a</v>
      </c>
    </row>
    <row r="66" spans="1:41">
      <c r="A66" s="2" t="s">
        <v>98</v>
      </c>
      <c r="B66" s="2" t="s">
        <v>99</v>
      </c>
      <c r="C66" s="1" t="s">
        <v>316</v>
      </c>
      <c r="D66" s="1" t="s">
        <v>317</v>
      </c>
      <c r="E66" s="1" t="s">
        <v>318</v>
      </c>
      <c r="F66" s="2" t="str">
        <f>IF(ISERROR(VLOOKUP($C66,'DMW | Collateral Fields'!$K:$L, 1, FALSE)),"No", "Yes")</f>
        <v>Yes</v>
      </c>
      <c r="G66" s="1" t="str">
        <f>IFERROR(VLOOKUP($C66,'DMW | Collateral Fields'!$K:$L, 2, FALSE),"(not found)")</f>
        <v xml:space="preserve">The Relationship/s associated with the Security Case. </v>
      </c>
      <c r="H66" s="2" t="s">
        <v>153</v>
      </c>
      <c r="I66" s="2" t="s">
        <v>144</v>
      </c>
      <c r="J66" s="1" t="s">
        <v>319</v>
      </c>
      <c r="K66" s="2">
        <v>18</v>
      </c>
      <c r="L66" s="2">
        <v>0</v>
      </c>
      <c r="M66" s="2">
        <v>0</v>
      </c>
      <c r="N66" s="2" t="str">
        <f t="shared" si="0"/>
        <v>reference(Account)|18|0|0</v>
      </c>
      <c r="O66" t="str">
        <f>IFERROR(VLOOKUP('nCino | Field Mappings'!$A66,'nCino | Object Info'!$A:$H,5,FALSE),"(not found)")</f>
        <v>rskcsp_ds_css_security_case</v>
      </c>
      <c r="P66" t="str">
        <f t="shared" si="1"/>
        <v>CCS_Relationship_s__c</v>
      </c>
      <c r="Q66" s="8">
        <f>IFERROR(VLOOKUP($N66,'nCino | BigQuery Type Lookup'!$A:$F,2,FALSE),"(not found)")</f>
        <v>18</v>
      </c>
      <c r="R66" t="str">
        <f>IFERROR(VLOOKUP('nCino | Field Mappings'!$A66,'nCino | Object Info'!$A:$H,6,FALSE),"(not found)")</f>
        <v>rskcsp_ds_css_security_case_staging</v>
      </c>
      <c r="S66" t="str">
        <f t="shared" si="2"/>
        <v>CCS_Relationship_s__c</v>
      </c>
      <c r="T66" s="8" t="str">
        <f t="shared" si="3"/>
        <v>Foreign</v>
      </c>
      <c r="U66" s="8" t="str">
        <f t="shared" si="4"/>
        <v>yes</v>
      </c>
      <c r="V66" s="2" t="str">
        <f>IFERROR(VLOOKUP($N66,'nCino | BigQuery Type Lookup'!$A:$F,3,FALSE),"(not found)")</f>
        <v>STRING</v>
      </c>
      <c r="W66" s="8">
        <f>IFERROR(VLOOKUP($N66,'nCino | BigQuery Type Lookup'!$A:$F,4,FALSE),"(not found)")</f>
        <v>18</v>
      </c>
      <c r="X66" s="8" t="str">
        <f>IFERROR(VLOOKUP($N66,'nCino | BigQuery Type Lookup'!$A:$F,5,FALSE),"(not found)")</f>
        <v>n/a</v>
      </c>
      <c r="Y66" s="8" t="str">
        <f>IFERROR(VLOOKUP($N66,'nCino | BigQuery Type Lookup'!$A:$F,6,FALSE),"(not found)")</f>
        <v>n/a</v>
      </c>
      <c r="Z66" t="str">
        <f>IFERROR(VLOOKUP('nCino | Field Mappings'!$A66,'nCino | Object Info'!$A:$H,7,FALSE),"(not found)")</f>
        <v>rskcsp_ds_css_security_case_curated</v>
      </c>
      <c r="AA66" t="str">
        <f t="shared" si="5"/>
        <v>CCS_Relationship_s__c</v>
      </c>
      <c r="AB66" s="8" t="str">
        <f t="shared" si="6"/>
        <v>Foreign</v>
      </c>
      <c r="AC66" s="8" t="str">
        <f t="shared" si="7"/>
        <v>yes</v>
      </c>
      <c r="AD66" s="2" t="str">
        <f t="shared" si="8"/>
        <v>STRING</v>
      </c>
      <c r="AE66" s="8">
        <f t="shared" si="15"/>
        <v>18</v>
      </c>
      <c r="AF66" s="8" t="str">
        <f t="shared" si="16"/>
        <v>n/a</v>
      </c>
      <c r="AG66" s="8" t="str">
        <f t="shared" si="17"/>
        <v>n/a</v>
      </c>
      <c r="AH66" t="str">
        <f>IFERROR(VLOOKUP('nCino | Field Mappings'!$A66,'nCino | Object Info'!$A:$H,8,FALSE),"(not found)")</f>
        <v>rskcsp_ds_css_security_case_consumption</v>
      </c>
      <c r="AI66" t="str">
        <f t="shared" si="10"/>
        <v>CCS_Relationship_s__c</v>
      </c>
      <c r="AJ66" s="8" t="str">
        <f t="shared" si="11"/>
        <v>Foreign</v>
      </c>
      <c r="AK66" s="8" t="str">
        <f t="shared" si="12"/>
        <v>yes</v>
      </c>
      <c r="AL66" s="2" t="str">
        <f t="shared" si="13"/>
        <v>STRING</v>
      </c>
      <c r="AM66" s="8">
        <f t="shared" si="18"/>
        <v>18</v>
      </c>
      <c r="AN66" s="8" t="str">
        <f t="shared" si="19"/>
        <v>n/a</v>
      </c>
      <c r="AO66" s="8" t="str">
        <f t="shared" si="20"/>
        <v>n/a</v>
      </c>
    </row>
    <row r="67" spans="1:41">
      <c r="A67" s="2" t="s">
        <v>98</v>
      </c>
      <c r="B67" s="2" t="s">
        <v>99</v>
      </c>
      <c r="C67" s="1" t="s">
        <v>320</v>
      </c>
      <c r="D67" s="1" t="s">
        <v>321</v>
      </c>
      <c r="E67" s="1" t="s">
        <v>322</v>
      </c>
      <c r="F67" s="2" t="str">
        <f>IF(ISERROR(VLOOKUP($C67,'DMW | Collateral Fields'!$K:$L, 1, FALSE)),"No", "Yes")</f>
        <v>Yes</v>
      </c>
      <c r="G67" s="1" t="str">
        <f>IFERROR(VLOOKUP($C67,'DMW | Collateral Fields'!$K:$L, 2, FALSE),"(not found)")</f>
        <v>The 'option 1' Sep Rep Solicitor.</v>
      </c>
      <c r="H67" s="2" t="s">
        <v>136</v>
      </c>
      <c r="I67" s="2" t="s">
        <v>144</v>
      </c>
      <c r="J67" s="1" t="s">
        <v>140</v>
      </c>
      <c r="K67" s="2">
        <v>255</v>
      </c>
      <c r="L67" s="2">
        <v>0</v>
      </c>
      <c r="M67" s="2">
        <v>0</v>
      </c>
      <c r="N67" s="2" t="str">
        <f t="shared" ref="N67:N130" si="21">_xlfn.CONCAT(J67,"|",K67,"|",L67,"|",M67)</f>
        <v>string|255|0|0</v>
      </c>
      <c r="O67" t="str">
        <f>IFERROR(VLOOKUP('nCino | Field Mappings'!$A67,'nCino | Object Info'!$A:$H,5,FALSE),"(not found)")</f>
        <v>rskcsp_ds_css_security_case</v>
      </c>
      <c r="P67" t="str">
        <f t="shared" ref="P67:P130" si="22">D67</f>
        <v>CCS_Solicitor_1__c</v>
      </c>
      <c r="Q67" s="8">
        <f>IFERROR(VLOOKUP($N67,'nCino | BigQuery Type Lookup'!$A:$F,2,FALSE),"(not found)")</f>
        <v>255</v>
      </c>
      <c r="R67" t="str">
        <f>IFERROR(VLOOKUP('nCino | Field Mappings'!$A67,'nCino | Object Info'!$A:$H,6,FALSE),"(not found)")</f>
        <v>rskcsp_ds_css_security_case_staging</v>
      </c>
      <c r="S67" t="str">
        <f t="shared" ref="S67:S130" si="23">D67</f>
        <v>CCS_Solicitor_1__c</v>
      </c>
      <c r="T67" s="8" t="str">
        <f t="shared" ref="T67:T130" si="24">H67</f>
        <v>n/a</v>
      </c>
      <c r="U67" s="8" t="str">
        <f t="shared" ref="U67:U130" si="25">I67</f>
        <v>yes</v>
      </c>
      <c r="V67" s="2" t="str">
        <f>IFERROR(VLOOKUP($N67,'nCino | BigQuery Type Lookup'!$A:$F,3,FALSE),"(not found)")</f>
        <v>STRING</v>
      </c>
      <c r="W67" s="8">
        <f>IFERROR(VLOOKUP($N67,'nCino | BigQuery Type Lookup'!$A:$F,4,FALSE),"(not found)")</f>
        <v>255</v>
      </c>
      <c r="X67" s="8" t="str">
        <f>IFERROR(VLOOKUP($N67,'nCino | BigQuery Type Lookup'!$A:$F,5,FALSE),"(not found)")</f>
        <v>n/a</v>
      </c>
      <c r="Y67" s="8" t="str">
        <f>IFERROR(VLOOKUP($N67,'nCino | BigQuery Type Lookup'!$A:$F,6,FALSE),"(not found)")</f>
        <v>n/a</v>
      </c>
      <c r="Z67" t="str">
        <f>IFERROR(VLOOKUP('nCino | Field Mappings'!$A67,'nCino | Object Info'!$A:$H,7,FALSE),"(not found)")</f>
        <v>rskcsp_ds_css_security_case_curated</v>
      </c>
      <c r="AA67" t="str">
        <f t="shared" ref="AA67:AA130" si="26">D67</f>
        <v>CCS_Solicitor_1__c</v>
      </c>
      <c r="AB67" s="8" t="str">
        <f t="shared" ref="AB67:AB130" si="27">H67</f>
        <v>n/a</v>
      </c>
      <c r="AC67" s="8" t="str">
        <f t="shared" ref="AC67:AC130" si="28">U67</f>
        <v>yes</v>
      </c>
      <c r="AD67" s="2" t="str">
        <f t="shared" ref="AD67:AD130" si="29">V67</f>
        <v>STRING</v>
      </c>
      <c r="AE67" s="8">
        <f t="shared" si="15"/>
        <v>255</v>
      </c>
      <c r="AF67" s="8" t="str">
        <f t="shared" si="16"/>
        <v>n/a</v>
      </c>
      <c r="AG67" s="8" t="str">
        <f t="shared" si="17"/>
        <v>n/a</v>
      </c>
      <c r="AH67" t="str">
        <f>IFERROR(VLOOKUP('nCino | Field Mappings'!$A67,'nCino | Object Info'!$A:$H,8,FALSE),"(not found)")</f>
        <v>rskcsp_ds_css_security_case_consumption</v>
      </c>
      <c r="AI67" t="str">
        <f t="shared" ref="AI67:AI130" si="30">D67</f>
        <v>CCS_Solicitor_1__c</v>
      </c>
      <c r="AJ67" s="8" t="str">
        <f t="shared" ref="AJ67:AJ130" si="31">H67</f>
        <v>n/a</v>
      </c>
      <c r="AK67" s="8" t="str">
        <f t="shared" ref="AK67:AK130" si="32">U67</f>
        <v>yes</v>
      </c>
      <c r="AL67" s="2" t="str">
        <f t="shared" ref="AL67:AL130" si="33">V67</f>
        <v>STRING</v>
      </c>
      <c r="AM67" s="8">
        <f t="shared" si="18"/>
        <v>255</v>
      </c>
      <c r="AN67" s="8" t="str">
        <f t="shared" si="19"/>
        <v>n/a</v>
      </c>
      <c r="AO67" s="8" t="str">
        <f t="shared" si="20"/>
        <v>n/a</v>
      </c>
    </row>
    <row r="68" spans="1:41">
      <c r="A68" s="2" t="s">
        <v>98</v>
      </c>
      <c r="B68" s="2" t="s">
        <v>99</v>
      </c>
      <c r="C68" s="1" t="s">
        <v>323</v>
      </c>
      <c r="D68" s="1" t="s">
        <v>324</v>
      </c>
      <c r="E68" s="1" t="s">
        <v>325</v>
      </c>
      <c r="F68" s="2" t="str">
        <f>IF(ISERROR(VLOOKUP($C68,'DMW | Collateral Fields'!$K:$L, 1, FALSE)),"No", "Yes")</f>
        <v>Yes</v>
      </c>
      <c r="G68" s="1" t="str">
        <f>IFERROR(VLOOKUP($C68,'DMW | Collateral Fields'!$K:$L, 2, FALSE),"(not found)")</f>
        <v>The 'option 2' Sep Rep Solicitor.</v>
      </c>
      <c r="H68" s="2" t="s">
        <v>136</v>
      </c>
      <c r="I68" s="2" t="s">
        <v>144</v>
      </c>
      <c r="J68" s="1" t="s">
        <v>140</v>
      </c>
      <c r="K68" s="2">
        <v>255</v>
      </c>
      <c r="L68" s="2">
        <v>0</v>
      </c>
      <c r="M68" s="2">
        <v>0</v>
      </c>
      <c r="N68" s="2" t="str">
        <f t="shared" si="21"/>
        <v>string|255|0|0</v>
      </c>
      <c r="O68" t="str">
        <f>IFERROR(VLOOKUP('nCino | Field Mappings'!$A68,'nCino | Object Info'!$A:$H,5,FALSE),"(not found)")</f>
        <v>rskcsp_ds_css_security_case</v>
      </c>
      <c r="P68" t="str">
        <f t="shared" si="22"/>
        <v>CCS_Solicitor_2__c</v>
      </c>
      <c r="Q68" s="8">
        <f>IFERROR(VLOOKUP($N68,'nCino | BigQuery Type Lookup'!$A:$F,2,FALSE),"(not found)")</f>
        <v>255</v>
      </c>
      <c r="R68" t="str">
        <f>IFERROR(VLOOKUP('nCino | Field Mappings'!$A68,'nCino | Object Info'!$A:$H,6,FALSE),"(not found)")</f>
        <v>rskcsp_ds_css_security_case_staging</v>
      </c>
      <c r="S68" t="str">
        <f t="shared" si="23"/>
        <v>CCS_Solicitor_2__c</v>
      </c>
      <c r="T68" s="8" t="str">
        <f t="shared" si="24"/>
        <v>n/a</v>
      </c>
      <c r="U68" s="8" t="str">
        <f t="shared" si="25"/>
        <v>yes</v>
      </c>
      <c r="V68" s="2" t="str">
        <f>IFERROR(VLOOKUP($N68,'nCino | BigQuery Type Lookup'!$A:$F,3,FALSE),"(not found)")</f>
        <v>STRING</v>
      </c>
      <c r="W68" s="8">
        <f>IFERROR(VLOOKUP($N68,'nCino | BigQuery Type Lookup'!$A:$F,4,FALSE),"(not found)")</f>
        <v>255</v>
      </c>
      <c r="X68" s="8" t="str">
        <f>IFERROR(VLOOKUP($N68,'nCino | BigQuery Type Lookup'!$A:$F,5,FALSE),"(not found)")</f>
        <v>n/a</v>
      </c>
      <c r="Y68" s="8" t="str">
        <f>IFERROR(VLOOKUP($N68,'nCino | BigQuery Type Lookup'!$A:$F,6,FALSE),"(not found)")</f>
        <v>n/a</v>
      </c>
      <c r="Z68" t="str">
        <f>IFERROR(VLOOKUP('nCino | Field Mappings'!$A68,'nCino | Object Info'!$A:$H,7,FALSE),"(not found)")</f>
        <v>rskcsp_ds_css_security_case_curated</v>
      </c>
      <c r="AA68" t="str">
        <f t="shared" si="26"/>
        <v>CCS_Solicitor_2__c</v>
      </c>
      <c r="AB68" s="8" t="str">
        <f t="shared" si="27"/>
        <v>n/a</v>
      </c>
      <c r="AC68" s="8" t="str">
        <f t="shared" si="28"/>
        <v>yes</v>
      </c>
      <c r="AD68" s="2" t="str">
        <f t="shared" si="29"/>
        <v>STRING</v>
      </c>
      <c r="AE68" s="8">
        <f t="shared" ref="AE68:AE131" si="34">W68</f>
        <v>255</v>
      </c>
      <c r="AF68" s="8" t="str">
        <f t="shared" ref="AF68:AF131" si="35">X68</f>
        <v>n/a</v>
      </c>
      <c r="AG68" s="8" t="str">
        <f t="shared" ref="AG68:AG131" si="36">Y68</f>
        <v>n/a</v>
      </c>
      <c r="AH68" t="str">
        <f>IFERROR(VLOOKUP('nCino | Field Mappings'!$A68,'nCino | Object Info'!$A:$H,8,FALSE),"(not found)")</f>
        <v>rskcsp_ds_css_security_case_consumption</v>
      </c>
      <c r="AI68" t="str">
        <f t="shared" si="30"/>
        <v>CCS_Solicitor_2__c</v>
      </c>
      <c r="AJ68" s="8" t="str">
        <f t="shared" si="31"/>
        <v>n/a</v>
      </c>
      <c r="AK68" s="8" t="str">
        <f t="shared" si="32"/>
        <v>yes</v>
      </c>
      <c r="AL68" s="2" t="str">
        <f t="shared" si="33"/>
        <v>STRING</v>
      </c>
      <c r="AM68" s="8">
        <f t="shared" ref="AM68:AM131" si="37">W68</f>
        <v>255</v>
      </c>
      <c r="AN68" s="8" t="str">
        <f t="shared" ref="AN68:AN131" si="38">X68</f>
        <v>n/a</v>
      </c>
      <c r="AO68" s="8" t="str">
        <f t="shared" ref="AO68:AO131" si="39">Y68</f>
        <v>n/a</v>
      </c>
    </row>
    <row r="69" spans="1:41">
      <c r="A69" s="2" t="s">
        <v>98</v>
      </c>
      <c r="B69" s="2" t="s">
        <v>99</v>
      </c>
      <c r="C69" s="1" t="s">
        <v>326</v>
      </c>
      <c r="D69" s="1" t="s">
        <v>327</v>
      </c>
      <c r="E69" s="1" t="s">
        <v>328</v>
      </c>
      <c r="F69" s="2" t="str">
        <f>IF(ISERROR(VLOOKUP($C69,'DMW | Collateral Fields'!$K:$L, 1, FALSE)),"No", "Yes")</f>
        <v>Yes</v>
      </c>
      <c r="G69" s="1" t="str">
        <f>IFERROR(VLOOKUP($C69,'DMW | Collateral Fields'!$K:$L, 2, FALSE),"(not found)")</f>
        <v>The 'option 3' Sep Rep Solicitor.</v>
      </c>
      <c r="H69" s="2" t="s">
        <v>136</v>
      </c>
      <c r="I69" s="2" t="s">
        <v>144</v>
      </c>
      <c r="J69" s="1" t="s">
        <v>140</v>
      </c>
      <c r="K69" s="2">
        <v>255</v>
      </c>
      <c r="L69" s="2">
        <v>0</v>
      </c>
      <c r="M69" s="2">
        <v>0</v>
      </c>
      <c r="N69" s="2" t="str">
        <f t="shared" si="21"/>
        <v>string|255|0|0</v>
      </c>
      <c r="O69" t="str">
        <f>IFERROR(VLOOKUP('nCino | Field Mappings'!$A69,'nCino | Object Info'!$A:$H,5,FALSE),"(not found)")</f>
        <v>rskcsp_ds_css_security_case</v>
      </c>
      <c r="P69" t="str">
        <f t="shared" si="22"/>
        <v>CCS_Solicitor_3__c</v>
      </c>
      <c r="Q69" s="8">
        <f>IFERROR(VLOOKUP($N69,'nCino | BigQuery Type Lookup'!$A:$F,2,FALSE),"(not found)")</f>
        <v>255</v>
      </c>
      <c r="R69" t="str">
        <f>IFERROR(VLOOKUP('nCino | Field Mappings'!$A69,'nCino | Object Info'!$A:$H,6,FALSE),"(not found)")</f>
        <v>rskcsp_ds_css_security_case_staging</v>
      </c>
      <c r="S69" t="str">
        <f t="shared" si="23"/>
        <v>CCS_Solicitor_3__c</v>
      </c>
      <c r="T69" s="8" t="str">
        <f t="shared" si="24"/>
        <v>n/a</v>
      </c>
      <c r="U69" s="8" t="str">
        <f t="shared" si="25"/>
        <v>yes</v>
      </c>
      <c r="V69" s="2" t="str">
        <f>IFERROR(VLOOKUP($N69,'nCino | BigQuery Type Lookup'!$A:$F,3,FALSE),"(not found)")</f>
        <v>STRING</v>
      </c>
      <c r="W69" s="8">
        <f>IFERROR(VLOOKUP($N69,'nCino | BigQuery Type Lookup'!$A:$F,4,FALSE),"(not found)")</f>
        <v>255</v>
      </c>
      <c r="X69" s="8" t="str">
        <f>IFERROR(VLOOKUP($N69,'nCino | BigQuery Type Lookup'!$A:$F,5,FALSE),"(not found)")</f>
        <v>n/a</v>
      </c>
      <c r="Y69" s="8" t="str">
        <f>IFERROR(VLOOKUP($N69,'nCino | BigQuery Type Lookup'!$A:$F,6,FALSE),"(not found)")</f>
        <v>n/a</v>
      </c>
      <c r="Z69" t="str">
        <f>IFERROR(VLOOKUP('nCino | Field Mappings'!$A69,'nCino | Object Info'!$A:$H,7,FALSE),"(not found)")</f>
        <v>rskcsp_ds_css_security_case_curated</v>
      </c>
      <c r="AA69" t="str">
        <f t="shared" si="26"/>
        <v>CCS_Solicitor_3__c</v>
      </c>
      <c r="AB69" s="8" t="str">
        <f t="shared" si="27"/>
        <v>n/a</v>
      </c>
      <c r="AC69" s="8" t="str">
        <f t="shared" si="28"/>
        <v>yes</v>
      </c>
      <c r="AD69" s="2" t="str">
        <f t="shared" si="29"/>
        <v>STRING</v>
      </c>
      <c r="AE69" s="8">
        <f t="shared" si="34"/>
        <v>255</v>
      </c>
      <c r="AF69" s="8" t="str">
        <f t="shared" si="35"/>
        <v>n/a</v>
      </c>
      <c r="AG69" s="8" t="str">
        <f t="shared" si="36"/>
        <v>n/a</v>
      </c>
      <c r="AH69" t="str">
        <f>IFERROR(VLOOKUP('nCino | Field Mappings'!$A69,'nCino | Object Info'!$A:$H,8,FALSE),"(not found)")</f>
        <v>rskcsp_ds_css_security_case_consumption</v>
      </c>
      <c r="AI69" t="str">
        <f t="shared" si="30"/>
        <v>CCS_Solicitor_3__c</v>
      </c>
      <c r="AJ69" s="8" t="str">
        <f t="shared" si="31"/>
        <v>n/a</v>
      </c>
      <c r="AK69" s="8" t="str">
        <f t="shared" si="32"/>
        <v>yes</v>
      </c>
      <c r="AL69" s="2" t="str">
        <f t="shared" si="33"/>
        <v>STRING</v>
      </c>
      <c r="AM69" s="8">
        <f t="shared" si="37"/>
        <v>255</v>
      </c>
      <c r="AN69" s="8" t="str">
        <f t="shared" si="38"/>
        <v>n/a</v>
      </c>
      <c r="AO69" s="8" t="str">
        <f t="shared" si="39"/>
        <v>n/a</v>
      </c>
    </row>
    <row r="70" spans="1:41">
      <c r="A70" s="2" t="s">
        <v>98</v>
      </c>
      <c r="B70" s="2" t="s">
        <v>99</v>
      </c>
      <c r="C70" s="1" t="s">
        <v>329</v>
      </c>
      <c r="D70" s="1" t="s">
        <v>330</v>
      </c>
      <c r="E70" s="1" t="s">
        <v>331</v>
      </c>
      <c r="F70" s="2" t="str">
        <f>IF(ISERROR(VLOOKUP($C70,'DMW | Collateral Fields'!$K:$L, 1, FALSE)),"No", "Yes")</f>
        <v>Yes</v>
      </c>
      <c r="G70" s="1" t="str">
        <f>IFERROR(VLOOKUP($C70,'DMW | Collateral Fields'!$K:$L, 2, FALSE),"(not found)")</f>
        <v>The user who submitted the New Security Case.</v>
      </c>
      <c r="H70" s="2" t="s">
        <v>153</v>
      </c>
      <c r="I70" s="2" t="s">
        <v>144</v>
      </c>
      <c r="J70" s="1" t="s">
        <v>154</v>
      </c>
      <c r="K70" s="2">
        <v>18</v>
      </c>
      <c r="L70" s="2">
        <v>0</v>
      </c>
      <c r="M70" s="2">
        <v>0</v>
      </c>
      <c r="N70" s="2" t="str">
        <f t="shared" si="21"/>
        <v>reference(User)|18|0|0</v>
      </c>
      <c r="O70" t="str">
        <f>IFERROR(VLOOKUP('nCino | Field Mappings'!$A70,'nCino | Object Info'!$A:$H,5,FALSE),"(not found)")</f>
        <v>rskcsp_ds_css_security_case</v>
      </c>
      <c r="P70" t="str">
        <f t="shared" si="22"/>
        <v>CCS_Submitter__c</v>
      </c>
      <c r="Q70" s="8">
        <f>IFERROR(VLOOKUP($N70,'nCino | BigQuery Type Lookup'!$A:$F,2,FALSE),"(not found)")</f>
        <v>18</v>
      </c>
      <c r="R70" t="str">
        <f>IFERROR(VLOOKUP('nCino | Field Mappings'!$A70,'nCino | Object Info'!$A:$H,6,FALSE),"(not found)")</f>
        <v>rskcsp_ds_css_security_case_staging</v>
      </c>
      <c r="S70" t="str">
        <f t="shared" si="23"/>
        <v>CCS_Submitter__c</v>
      </c>
      <c r="T70" s="8" t="str">
        <f t="shared" si="24"/>
        <v>Foreign</v>
      </c>
      <c r="U70" s="8" t="str">
        <f t="shared" si="25"/>
        <v>yes</v>
      </c>
      <c r="V70" s="2" t="str">
        <f>IFERROR(VLOOKUP($N70,'nCino | BigQuery Type Lookup'!$A:$F,3,FALSE),"(not found)")</f>
        <v>STRING</v>
      </c>
      <c r="W70" s="8">
        <f>IFERROR(VLOOKUP($N70,'nCino | BigQuery Type Lookup'!$A:$F,4,FALSE),"(not found)")</f>
        <v>18</v>
      </c>
      <c r="X70" s="8" t="str">
        <f>IFERROR(VLOOKUP($N70,'nCino | BigQuery Type Lookup'!$A:$F,5,FALSE),"(not found)")</f>
        <v>n/a</v>
      </c>
      <c r="Y70" s="8" t="str">
        <f>IFERROR(VLOOKUP($N70,'nCino | BigQuery Type Lookup'!$A:$F,6,FALSE),"(not found)")</f>
        <v>n/a</v>
      </c>
      <c r="Z70" t="str">
        <f>IFERROR(VLOOKUP('nCino | Field Mappings'!$A70,'nCino | Object Info'!$A:$H,7,FALSE),"(not found)")</f>
        <v>rskcsp_ds_css_security_case_curated</v>
      </c>
      <c r="AA70" t="str">
        <f t="shared" si="26"/>
        <v>CCS_Submitter__c</v>
      </c>
      <c r="AB70" s="8" t="str">
        <f t="shared" si="27"/>
        <v>Foreign</v>
      </c>
      <c r="AC70" s="8" t="str">
        <f t="shared" si="28"/>
        <v>yes</v>
      </c>
      <c r="AD70" s="2" t="str">
        <f t="shared" si="29"/>
        <v>STRING</v>
      </c>
      <c r="AE70" s="8">
        <f t="shared" si="34"/>
        <v>18</v>
      </c>
      <c r="AF70" s="8" t="str">
        <f t="shared" si="35"/>
        <v>n/a</v>
      </c>
      <c r="AG70" s="8" t="str">
        <f t="shared" si="36"/>
        <v>n/a</v>
      </c>
      <c r="AH70" t="str">
        <f>IFERROR(VLOOKUP('nCino | Field Mappings'!$A70,'nCino | Object Info'!$A:$H,8,FALSE),"(not found)")</f>
        <v>rskcsp_ds_css_security_case_consumption</v>
      </c>
      <c r="AI70" t="str">
        <f t="shared" si="30"/>
        <v>CCS_Submitter__c</v>
      </c>
      <c r="AJ70" s="8" t="str">
        <f t="shared" si="31"/>
        <v>Foreign</v>
      </c>
      <c r="AK70" s="8" t="str">
        <f t="shared" si="32"/>
        <v>yes</v>
      </c>
      <c r="AL70" s="2" t="str">
        <f t="shared" si="33"/>
        <v>STRING</v>
      </c>
      <c r="AM70" s="8">
        <f t="shared" si="37"/>
        <v>18</v>
      </c>
      <c r="AN70" s="8" t="str">
        <f t="shared" si="38"/>
        <v>n/a</v>
      </c>
      <c r="AO70" s="8" t="str">
        <f t="shared" si="39"/>
        <v>n/a</v>
      </c>
    </row>
    <row r="71" spans="1:41">
      <c r="A71" s="2" t="s">
        <v>98</v>
      </c>
      <c r="B71" s="2" t="s">
        <v>99</v>
      </c>
      <c r="C71" s="1" t="s">
        <v>332</v>
      </c>
      <c r="D71" s="1" t="s">
        <v>333</v>
      </c>
      <c r="E71" s="1" t="s">
        <v>334</v>
      </c>
      <c r="F71" s="2" t="str">
        <f>IF(ISERROR(VLOOKUP($C71,'DMW | Collateral Fields'!$K:$L, 1, FALSE)),"No", "Yes")</f>
        <v>Yes</v>
      </c>
      <c r="G71" s="1" t="str">
        <f>IFERROR(VLOOKUP($C71,'DMW | Collateral Fields'!$K:$L, 2, FALSE),"(not found)")</f>
        <v>The Surname of the Bank Customer Mailing Address (input for OLPM Security Cases only).</v>
      </c>
      <c r="H71" s="2" t="s">
        <v>136</v>
      </c>
      <c r="I71" s="2" t="s">
        <v>144</v>
      </c>
      <c r="J71" s="1" t="s">
        <v>140</v>
      </c>
      <c r="K71" s="2">
        <v>255</v>
      </c>
      <c r="L71" s="2">
        <v>0</v>
      </c>
      <c r="M71" s="2">
        <v>0</v>
      </c>
      <c r="N71" s="2" t="str">
        <f t="shared" si="21"/>
        <v>string|255|0|0</v>
      </c>
      <c r="O71" t="str">
        <f>IFERROR(VLOOKUP('nCino | Field Mappings'!$A71,'nCino | Object Info'!$A:$H,5,FALSE),"(not found)")</f>
        <v>rskcsp_ds_css_security_case</v>
      </c>
      <c r="P71" t="str">
        <f t="shared" si="22"/>
        <v>CCS_Surname__c</v>
      </c>
      <c r="Q71" s="8">
        <f>IFERROR(VLOOKUP($N71,'nCino | BigQuery Type Lookup'!$A:$F,2,FALSE),"(not found)")</f>
        <v>255</v>
      </c>
      <c r="R71" t="str">
        <f>IFERROR(VLOOKUP('nCino | Field Mappings'!$A71,'nCino | Object Info'!$A:$H,6,FALSE),"(not found)")</f>
        <v>rskcsp_ds_css_security_case_staging</v>
      </c>
      <c r="S71" t="str">
        <f t="shared" si="23"/>
        <v>CCS_Surname__c</v>
      </c>
      <c r="T71" s="8" t="str">
        <f t="shared" si="24"/>
        <v>n/a</v>
      </c>
      <c r="U71" s="8" t="str">
        <f t="shared" si="25"/>
        <v>yes</v>
      </c>
      <c r="V71" s="2" t="str">
        <f>IFERROR(VLOOKUP($N71,'nCino | BigQuery Type Lookup'!$A:$F,3,FALSE),"(not found)")</f>
        <v>STRING</v>
      </c>
      <c r="W71" s="8">
        <f>IFERROR(VLOOKUP($N71,'nCino | BigQuery Type Lookup'!$A:$F,4,FALSE),"(not found)")</f>
        <v>255</v>
      </c>
      <c r="X71" s="8" t="str">
        <f>IFERROR(VLOOKUP($N71,'nCino | BigQuery Type Lookup'!$A:$F,5,FALSE),"(not found)")</f>
        <v>n/a</v>
      </c>
      <c r="Y71" s="8" t="str">
        <f>IFERROR(VLOOKUP($N71,'nCino | BigQuery Type Lookup'!$A:$F,6,FALSE),"(not found)")</f>
        <v>n/a</v>
      </c>
      <c r="Z71" t="str">
        <f>IFERROR(VLOOKUP('nCino | Field Mappings'!$A71,'nCino | Object Info'!$A:$H,7,FALSE),"(not found)")</f>
        <v>rskcsp_ds_css_security_case_curated</v>
      </c>
      <c r="AA71" t="str">
        <f t="shared" si="26"/>
        <v>CCS_Surname__c</v>
      </c>
      <c r="AB71" s="8" t="str">
        <f t="shared" si="27"/>
        <v>n/a</v>
      </c>
      <c r="AC71" s="8" t="str">
        <f t="shared" si="28"/>
        <v>yes</v>
      </c>
      <c r="AD71" s="2" t="str">
        <f t="shared" si="29"/>
        <v>STRING</v>
      </c>
      <c r="AE71" s="8">
        <f t="shared" si="34"/>
        <v>255</v>
      </c>
      <c r="AF71" s="8" t="str">
        <f t="shared" si="35"/>
        <v>n/a</v>
      </c>
      <c r="AG71" s="8" t="str">
        <f t="shared" si="36"/>
        <v>n/a</v>
      </c>
      <c r="AH71" t="str">
        <f>IFERROR(VLOOKUP('nCino | Field Mappings'!$A71,'nCino | Object Info'!$A:$H,8,FALSE),"(not found)")</f>
        <v>rskcsp_ds_css_security_case_consumption</v>
      </c>
      <c r="AI71" t="str">
        <f t="shared" si="30"/>
        <v>CCS_Surname__c</v>
      </c>
      <c r="AJ71" s="8" t="str">
        <f t="shared" si="31"/>
        <v>n/a</v>
      </c>
      <c r="AK71" s="8" t="str">
        <f t="shared" si="32"/>
        <v>yes</v>
      </c>
      <c r="AL71" s="2" t="str">
        <f t="shared" si="33"/>
        <v>STRING</v>
      </c>
      <c r="AM71" s="8">
        <f t="shared" si="37"/>
        <v>255</v>
      </c>
      <c r="AN71" s="8" t="str">
        <f t="shared" si="38"/>
        <v>n/a</v>
      </c>
      <c r="AO71" s="8" t="str">
        <f t="shared" si="39"/>
        <v>n/a</v>
      </c>
    </row>
    <row r="72" spans="1:41">
      <c r="A72" s="2" t="s">
        <v>98</v>
      </c>
      <c r="B72" s="2" t="s">
        <v>99</v>
      </c>
      <c r="C72" s="1" t="s">
        <v>335</v>
      </c>
      <c r="D72" s="1" t="s">
        <v>336</v>
      </c>
      <c r="E72" s="1" t="s">
        <v>337</v>
      </c>
      <c r="F72" s="2" t="str">
        <f>IF(ISERROR(VLOOKUP($C72,'DMW | Collateral Fields'!$K:$L, 1, FALSE)),"No", "Yes")</f>
        <v>Yes</v>
      </c>
      <c r="G72" s="1" t="str">
        <f>IFERROR(VLOOKUP($C72,'DMW | Collateral Fields'!$K:$L, 2, FALSE),"(not found)")</f>
        <v>The Telephone Number of the Lending Execution Case Manager (input for OLPM Security Cases only).</v>
      </c>
      <c r="H72" s="2" t="s">
        <v>136</v>
      </c>
      <c r="I72" s="2" t="s">
        <v>144</v>
      </c>
      <c r="J72" s="1" t="s">
        <v>251</v>
      </c>
      <c r="K72" s="2">
        <v>40</v>
      </c>
      <c r="L72" s="2">
        <v>0</v>
      </c>
      <c r="M72" s="2">
        <v>0</v>
      </c>
      <c r="N72" s="2" t="str">
        <f t="shared" si="21"/>
        <v>phone|40|0|0</v>
      </c>
      <c r="O72" t="str">
        <f>IFERROR(VLOOKUP('nCino | Field Mappings'!$A72,'nCino | Object Info'!$A:$H,5,FALSE),"(not found)")</f>
        <v>rskcsp_ds_css_security_case</v>
      </c>
      <c r="P72" t="str">
        <f t="shared" si="22"/>
        <v>CCS_Telephone_Number__c</v>
      </c>
      <c r="Q72" s="8">
        <f>IFERROR(VLOOKUP($N72,'nCino | BigQuery Type Lookup'!$A:$F,2,FALSE),"(not found)")</f>
        <v>40</v>
      </c>
      <c r="R72" t="str">
        <f>IFERROR(VLOOKUP('nCino | Field Mappings'!$A72,'nCino | Object Info'!$A:$H,6,FALSE),"(not found)")</f>
        <v>rskcsp_ds_css_security_case_staging</v>
      </c>
      <c r="S72" t="str">
        <f t="shared" si="23"/>
        <v>CCS_Telephone_Number__c</v>
      </c>
      <c r="T72" s="8" t="str">
        <f t="shared" si="24"/>
        <v>n/a</v>
      </c>
      <c r="U72" s="8" t="str">
        <f t="shared" si="25"/>
        <v>yes</v>
      </c>
      <c r="V72" s="2" t="str">
        <f>IFERROR(VLOOKUP($N72,'nCino | BigQuery Type Lookup'!$A:$F,3,FALSE),"(not found)")</f>
        <v>STRING</v>
      </c>
      <c r="W72" s="8">
        <f>IFERROR(VLOOKUP($N72,'nCino | BigQuery Type Lookup'!$A:$F,4,FALSE),"(not found)")</f>
        <v>40</v>
      </c>
      <c r="X72" s="8" t="str">
        <f>IFERROR(VLOOKUP($N72,'nCino | BigQuery Type Lookup'!$A:$F,5,FALSE),"(not found)")</f>
        <v>n/a</v>
      </c>
      <c r="Y72" s="8" t="str">
        <f>IFERROR(VLOOKUP($N72,'nCino | BigQuery Type Lookup'!$A:$F,6,FALSE),"(not found)")</f>
        <v>n/a</v>
      </c>
      <c r="Z72" t="str">
        <f>IFERROR(VLOOKUP('nCino | Field Mappings'!$A72,'nCino | Object Info'!$A:$H,7,FALSE),"(not found)")</f>
        <v>rskcsp_ds_css_security_case_curated</v>
      </c>
      <c r="AA72" t="str">
        <f t="shared" si="26"/>
        <v>CCS_Telephone_Number__c</v>
      </c>
      <c r="AB72" s="8" t="str">
        <f t="shared" si="27"/>
        <v>n/a</v>
      </c>
      <c r="AC72" s="8" t="str">
        <f t="shared" si="28"/>
        <v>yes</v>
      </c>
      <c r="AD72" s="2" t="str">
        <f t="shared" si="29"/>
        <v>STRING</v>
      </c>
      <c r="AE72" s="8">
        <f t="shared" si="34"/>
        <v>40</v>
      </c>
      <c r="AF72" s="8" t="str">
        <f t="shared" si="35"/>
        <v>n/a</v>
      </c>
      <c r="AG72" s="8" t="str">
        <f t="shared" si="36"/>
        <v>n/a</v>
      </c>
      <c r="AH72" t="str">
        <f>IFERROR(VLOOKUP('nCino | Field Mappings'!$A72,'nCino | Object Info'!$A:$H,8,FALSE),"(not found)")</f>
        <v>rskcsp_ds_css_security_case_consumption</v>
      </c>
      <c r="AI72" t="str">
        <f t="shared" si="30"/>
        <v>CCS_Telephone_Number__c</v>
      </c>
      <c r="AJ72" s="8" t="str">
        <f t="shared" si="31"/>
        <v>n/a</v>
      </c>
      <c r="AK72" s="8" t="str">
        <f t="shared" si="32"/>
        <v>yes</v>
      </c>
      <c r="AL72" s="2" t="str">
        <f t="shared" si="33"/>
        <v>STRING</v>
      </c>
      <c r="AM72" s="8">
        <f t="shared" si="37"/>
        <v>40</v>
      </c>
      <c r="AN72" s="8" t="str">
        <f t="shared" si="38"/>
        <v>n/a</v>
      </c>
      <c r="AO72" s="8" t="str">
        <f t="shared" si="39"/>
        <v>n/a</v>
      </c>
    </row>
    <row r="73" spans="1:41">
      <c r="A73" s="2" t="s">
        <v>98</v>
      </c>
      <c r="B73" s="2" t="s">
        <v>99</v>
      </c>
      <c r="C73" s="1" t="s">
        <v>338</v>
      </c>
      <c r="D73" s="1" t="s">
        <v>339</v>
      </c>
      <c r="E73" s="1" t="s">
        <v>340</v>
      </c>
      <c r="F73" s="2" t="str">
        <f>IF(ISERROR(VLOOKUP($C73,'DMW | Collateral Fields'!$K:$L, 1, FALSE)),"No", "Yes")</f>
        <v>Yes</v>
      </c>
      <c r="G73" s="1" t="str">
        <f>IFERROR(VLOOKUP($C73,'DMW | Collateral Fields'!$K:$L, 2, FALSE),"(not found)")</f>
        <v>The Title of the Bank Customer Mailing Address (input for OLPM Security Cases only).</v>
      </c>
      <c r="H73" s="2" t="s">
        <v>136</v>
      </c>
      <c r="I73" s="2" t="s">
        <v>144</v>
      </c>
      <c r="J73" s="1" t="s">
        <v>140</v>
      </c>
      <c r="K73" s="2">
        <v>255</v>
      </c>
      <c r="L73" s="2">
        <v>0</v>
      </c>
      <c r="M73" s="2">
        <v>0</v>
      </c>
      <c r="N73" s="2" t="str">
        <f t="shared" si="21"/>
        <v>string|255|0|0</v>
      </c>
      <c r="O73" t="str">
        <f>IFERROR(VLOOKUP('nCino | Field Mappings'!$A73,'nCino | Object Info'!$A:$H,5,FALSE),"(not found)")</f>
        <v>rskcsp_ds_css_security_case</v>
      </c>
      <c r="P73" t="str">
        <f t="shared" si="22"/>
        <v>CCS_Title__c</v>
      </c>
      <c r="Q73" s="8">
        <f>IFERROR(VLOOKUP($N73,'nCino | BigQuery Type Lookup'!$A:$F,2,FALSE),"(not found)")</f>
        <v>255</v>
      </c>
      <c r="R73" t="str">
        <f>IFERROR(VLOOKUP('nCino | Field Mappings'!$A73,'nCino | Object Info'!$A:$H,6,FALSE),"(not found)")</f>
        <v>rskcsp_ds_css_security_case_staging</v>
      </c>
      <c r="S73" t="str">
        <f t="shared" si="23"/>
        <v>CCS_Title__c</v>
      </c>
      <c r="T73" s="8" t="str">
        <f t="shared" si="24"/>
        <v>n/a</v>
      </c>
      <c r="U73" s="8" t="str">
        <f t="shared" si="25"/>
        <v>yes</v>
      </c>
      <c r="V73" s="2" t="str">
        <f>IFERROR(VLOOKUP($N73,'nCino | BigQuery Type Lookup'!$A:$F,3,FALSE),"(not found)")</f>
        <v>STRING</v>
      </c>
      <c r="W73" s="8">
        <f>IFERROR(VLOOKUP($N73,'nCino | BigQuery Type Lookup'!$A:$F,4,FALSE),"(not found)")</f>
        <v>255</v>
      </c>
      <c r="X73" s="8" t="str">
        <f>IFERROR(VLOOKUP($N73,'nCino | BigQuery Type Lookup'!$A:$F,5,FALSE),"(not found)")</f>
        <v>n/a</v>
      </c>
      <c r="Y73" s="8" t="str">
        <f>IFERROR(VLOOKUP($N73,'nCino | BigQuery Type Lookup'!$A:$F,6,FALSE),"(not found)")</f>
        <v>n/a</v>
      </c>
      <c r="Z73" t="str">
        <f>IFERROR(VLOOKUP('nCino | Field Mappings'!$A73,'nCino | Object Info'!$A:$H,7,FALSE),"(not found)")</f>
        <v>rskcsp_ds_css_security_case_curated</v>
      </c>
      <c r="AA73" t="str">
        <f t="shared" si="26"/>
        <v>CCS_Title__c</v>
      </c>
      <c r="AB73" s="8" t="str">
        <f t="shared" si="27"/>
        <v>n/a</v>
      </c>
      <c r="AC73" s="8" t="str">
        <f t="shared" si="28"/>
        <v>yes</v>
      </c>
      <c r="AD73" s="2" t="str">
        <f t="shared" si="29"/>
        <v>STRING</v>
      </c>
      <c r="AE73" s="8">
        <f t="shared" si="34"/>
        <v>255</v>
      </c>
      <c r="AF73" s="8" t="str">
        <f t="shared" si="35"/>
        <v>n/a</v>
      </c>
      <c r="AG73" s="8" t="str">
        <f t="shared" si="36"/>
        <v>n/a</v>
      </c>
      <c r="AH73" t="str">
        <f>IFERROR(VLOOKUP('nCino | Field Mappings'!$A73,'nCino | Object Info'!$A:$H,8,FALSE),"(not found)")</f>
        <v>rskcsp_ds_css_security_case_consumption</v>
      </c>
      <c r="AI73" t="str">
        <f t="shared" si="30"/>
        <v>CCS_Title__c</v>
      </c>
      <c r="AJ73" s="8" t="str">
        <f t="shared" si="31"/>
        <v>n/a</v>
      </c>
      <c r="AK73" s="8" t="str">
        <f t="shared" si="32"/>
        <v>yes</v>
      </c>
      <c r="AL73" s="2" t="str">
        <f t="shared" si="33"/>
        <v>STRING</v>
      </c>
      <c r="AM73" s="8">
        <f t="shared" si="37"/>
        <v>255</v>
      </c>
      <c r="AN73" s="8" t="str">
        <f t="shared" si="38"/>
        <v>n/a</v>
      </c>
      <c r="AO73" s="8" t="str">
        <f t="shared" si="39"/>
        <v>n/a</v>
      </c>
    </row>
    <row r="74" spans="1:41">
      <c r="A74" s="2" t="s">
        <v>98</v>
      </c>
      <c r="B74" s="2" t="s">
        <v>99</v>
      </c>
      <c r="C74" s="1" t="s">
        <v>341</v>
      </c>
      <c r="D74" s="1" t="s">
        <v>342</v>
      </c>
      <c r="E74" s="1" t="s">
        <v>343</v>
      </c>
      <c r="F74" s="2" t="str">
        <f>IF(ISERROR(VLOOKUP($C74,'DMW | Collateral Fields'!$K:$L, 1, FALSE)),"No", "Yes")</f>
        <v>Yes</v>
      </c>
      <c r="G74" s="1" t="str">
        <f>IFERROR(VLOOKUP($C74,'DMW | Collateral Fields'!$K:$L, 2, FALSE),"(not found)")</f>
        <v>[CCTUC-3587]</v>
      </c>
      <c r="H74" s="2" t="s">
        <v>136</v>
      </c>
      <c r="I74" s="2" t="s">
        <v>144</v>
      </c>
      <c r="J74" s="1" t="s">
        <v>145</v>
      </c>
      <c r="K74" s="2">
        <v>255</v>
      </c>
      <c r="L74" s="2">
        <v>0</v>
      </c>
      <c r="M74" s="2">
        <v>0</v>
      </c>
      <c r="N74" s="2" t="str">
        <f t="shared" si="21"/>
        <v>picklist|255|0|0</v>
      </c>
      <c r="O74" t="str">
        <f>IFERROR(VLOOKUP('nCino | Field Mappings'!$A74,'nCino | Object Info'!$A:$H,5,FALSE),"(not found)")</f>
        <v>rskcsp_ds_css_security_case</v>
      </c>
      <c r="P74" t="str">
        <f t="shared" si="22"/>
        <v>CCS_Upfront_Legal_Fee_Taken__c</v>
      </c>
      <c r="Q74" s="8">
        <f>IFERROR(VLOOKUP($N74,'nCino | BigQuery Type Lookup'!$A:$F,2,FALSE),"(not found)")</f>
        <v>255</v>
      </c>
      <c r="R74" t="str">
        <f>IFERROR(VLOOKUP('nCino | Field Mappings'!$A74,'nCino | Object Info'!$A:$H,6,FALSE),"(not found)")</f>
        <v>rskcsp_ds_css_security_case_staging</v>
      </c>
      <c r="S74" t="str">
        <f t="shared" si="23"/>
        <v>CCS_Upfront_Legal_Fee_Taken__c</v>
      </c>
      <c r="T74" s="8" t="str">
        <f t="shared" si="24"/>
        <v>n/a</v>
      </c>
      <c r="U74" s="8" t="str">
        <f t="shared" si="25"/>
        <v>yes</v>
      </c>
      <c r="V74" s="2" t="str">
        <f>IFERROR(VLOOKUP($N74,'nCino | BigQuery Type Lookup'!$A:$F,3,FALSE),"(not found)")</f>
        <v>STRING</v>
      </c>
      <c r="W74" s="8">
        <f>IFERROR(VLOOKUP($N74,'nCino | BigQuery Type Lookup'!$A:$F,4,FALSE),"(not found)")</f>
        <v>255</v>
      </c>
      <c r="X74" s="8" t="str">
        <f>IFERROR(VLOOKUP($N74,'nCino | BigQuery Type Lookup'!$A:$F,5,FALSE),"(not found)")</f>
        <v>n/a</v>
      </c>
      <c r="Y74" s="8" t="str">
        <f>IFERROR(VLOOKUP($N74,'nCino | BigQuery Type Lookup'!$A:$F,6,FALSE),"(not found)")</f>
        <v>n/a</v>
      </c>
      <c r="Z74" t="str">
        <f>IFERROR(VLOOKUP('nCino | Field Mappings'!$A74,'nCino | Object Info'!$A:$H,7,FALSE),"(not found)")</f>
        <v>rskcsp_ds_css_security_case_curated</v>
      </c>
      <c r="AA74" t="str">
        <f t="shared" si="26"/>
        <v>CCS_Upfront_Legal_Fee_Taken__c</v>
      </c>
      <c r="AB74" s="8" t="str">
        <f t="shared" si="27"/>
        <v>n/a</v>
      </c>
      <c r="AC74" s="8" t="str">
        <f t="shared" si="28"/>
        <v>yes</v>
      </c>
      <c r="AD74" s="2" t="str">
        <f t="shared" si="29"/>
        <v>STRING</v>
      </c>
      <c r="AE74" s="8">
        <f t="shared" si="34"/>
        <v>255</v>
      </c>
      <c r="AF74" s="8" t="str">
        <f t="shared" si="35"/>
        <v>n/a</v>
      </c>
      <c r="AG74" s="8" t="str">
        <f t="shared" si="36"/>
        <v>n/a</v>
      </c>
      <c r="AH74" t="str">
        <f>IFERROR(VLOOKUP('nCino | Field Mappings'!$A74,'nCino | Object Info'!$A:$H,8,FALSE),"(not found)")</f>
        <v>rskcsp_ds_css_security_case_consumption</v>
      </c>
      <c r="AI74" t="str">
        <f t="shared" si="30"/>
        <v>CCS_Upfront_Legal_Fee_Taken__c</v>
      </c>
      <c r="AJ74" s="8" t="str">
        <f t="shared" si="31"/>
        <v>n/a</v>
      </c>
      <c r="AK74" s="8" t="str">
        <f t="shared" si="32"/>
        <v>yes</v>
      </c>
      <c r="AL74" s="2" t="str">
        <f t="shared" si="33"/>
        <v>STRING</v>
      </c>
      <c r="AM74" s="8">
        <f t="shared" si="37"/>
        <v>255</v>
      </c>
      <c r="AN74" s="8" t="str">
        <f t="shared" si="38"/>
        <v>n/a</v>
      </c>
      <c r="AO74" s="8" t="str">
        <f t="shared" si="39"/>
        <v>n/a</v>
      </c>
    </row>
    <row r="75" spans="1:41">
      <c r="A75" s="2" t="s">
        <v>62</v>
      </c>
      <c r="B75" s="2" t="s">
        <v>63</v>
      </c>
      <c r="C75" s="1" t="s">
        <v>344</v>
      </c>
      <c r="D75" s="1" t="s">
        <v>128</v>
      </c>
      <c r="E75" s="1" t="s">
        <v>129</v>
      </c>
      <c r="F75" s="2" t="str">
        <f>IF(ISERROR(VLOOKUP($C75,'DMW | Collateral Fields'!$K:$L, 1, FALSE)),"No", "Yes")</f>
        <v>Yes</v>
      </c>
      <c r="G75" s="1" t="str">
        <f>IFERROR(VLOOKUP($C75,'DMW | Collateral Fields'!$K:$L, 2, FALSE),"(not found)")</f>
        <v>Id</v>
      </c>
      <c r="H75" s="2" t="s">
        <v>130</v>
      </c>
      <c r="I75" s="2" t="s">
        <v>131</v>
      </c>
      <c r="J75" s="1" t="s">
        <v>132</v>
      </c>
      <c r="K75" s="2">
        <v>18</v>
      </c>
      <c r="L75" s="2">
        <v>0</v>
      </c>
      <c r="M75" s="2">
        <v>0</v>
      </c>
      <c r="N75" s="2" t="str">
        <f t="shared" si="21"/>
        <v>id|18|0|0</v>
      </c>
      <c r="O75" t="str">
        <f>IFERROR(VLOOKUP('nCino | Field Mappings'!$A75,'nCino | Object Info'!$A:$H,5,FALSE),"(not found)")</f>
        <v>rskcsp_ds_css_collateral_ownership</v>
      </c>
      <c r="P75" t="str">
        <f t="shared" si="22"/>
        <v>Id</v>
      </c>
      <c r="Q75" s="8">
        <f>IFERROR(VLOOKUP($N75,'nCino | BigQuery Type Lookup'!$A:$F,2,FALSE),"(not found)")</f>
        <v>18</v>
      </c>
      <c r="R75" t="str">
        <f>IFERROR(VLOOKUP('nCino | Field Mappings'!$A75,'nCino | Object Info'!$A:$H,6,FALSE),"(not found)")</f>
        <v>rskcsp_ds_css_collateral_ownership_staging</v>
      </c>
      <c r="S75" t="str">
        <f t="shared" si="23"/>
        <v>Id</v>
      </c>
      <c r="T75" s="8" t="str">
        <f t="shared" si="24"/>
        <v>Primary</v>
      </c>
      <c r="U75" s="8" t="str">
        <f t="shared" si="25"/>
        <v>no</v>
      </c>
      <c r="V75" s="2" t="str">
        <f>IFERROR(VLOOKUP($N75,'nCino | BigQuery Type Lookup'!$A:$F,3,FALSE),"(not found)")</f>
        <v>STRING</v>
      </c>
      <c r="W75" s="8">
        <f>IFERROR(VLOOKUP($N75,'nCino | BigQuery Type Lookup'!$A:$F,4,FALSE),"(not found)")</f>
        <v>18</v>
      </c>
      <c r="X75" s="8" t="str">
        <f>IFERROR(VLOOKUP($N75,'nCino | BigQuery Type Lookup'!$A:$F,5,FALSE),"(not found)")</f>
        <v>n/a</v>
      </c>
      <c r="Y75" s="8" t="str">
        <f>IFERROR(VLOOKUP($N75,'nCino | BigQuery Type Lookup'!$A:$F,6,FALSE),"(not found)")</f>
        <v>n/a</v>
      </c>
      <c r="Z75" t="str">
        <f>IFERROR(VLOOKUP('nCino | Field Mappings'!$A75,'nCino | Object Info'!$A:$H,7,FALSE),"(not found)")</f>
        <v>rskcsp_ds_css_collateral_ownership_curated</v>
      </c>
      <c r="AA75" t="str">
        <f t="shared" si="26"/>
        <v>Id</v>
      </c>
      <c r="AB75" s="8" t="str">
        <f t="shared" si="27"/>
        <v>Primary</v>
      </c>
      <c r="AC75" s="8" t="str">
        <f t="shared" si="28"/>
        <v>no</v>
      </c>
      <c r="AD75" s="2" t="str">
        <f t="shared" si="29"/>
        <v>STRING</v>
      </c>
      <c r="AE75" s="8">
        <f t="shared" si="34"/>
        <v>18</v>
      </c>
      <c r="AF75" s="8" t="str">
        <f t="shared" si="35"/>
        <v>n/a</v>
      </c>
      <c r="AG75" s="8" t="str">
        <f t="shared" si="36"/>
        <v>n/a</v>
      </c>
      <c r="AH75" t="str">
        <f>IFERROR(VLOOKUP('nCino | Field Mappings'!$A75,'nCino | Object Info'!$A:$H,8,FALSE),"(not found)")</f>
        <v>rskcsp_ds_css_collateral_ownership_consumption</v>
      </c>
      <c r="AI75" t="str">
        <f t="shared" si="30"/>
        <v>Id</v>
      </c>
      <c r="AJ75" s="8" t="str">
        <f t="shared" si="31"/>
        <v>Primary</v>
      </c>
      <c r="AK75" s="8" t="str">
        <f t="shared" si="32"/>
        <v>no</v>
      </c>
      <c r="AL75" s="2" t="str">
        <f t="shared" si="33"/>
        <v>STRING</v>
      </c>
      <c r="AM75" s="8">
        <f t="shared" si="37"/>
        <v>18</v>
      </c>
      <c r="AN75" s="8" t="str">
        <f t="shared" si="38"/>
        <v>n/a</v>
      </c>
      <c r="AO75" s="8" t="str">
        <f t="shared" si="39"/>
        <v>n/a</v>
      </c>
    </row>
    <row r="76" spans="1:41">
      <c r="A76" s="2" t="s">
        <v>62</v>
      </c>
      <c r="B76" s="2" t="s">
        <v>63</v>
      </c>
      <c r="C76" s="1" t="s">
        <v>345</v>
      </c>
      <c r="D76" s="1" t="s">
        <v>134</v>
      </c>
      <c r="E76" s="1" t="s">
        <v>135</v>
      </c>
      <c r="F76" s="2" t="str">
        <f>IF(ISERROR(VLOOKUP($C76,'DMW | Collateral Fields'!$K:$L, 1, FALSE)),"No", "Yes")</f>
        <v>No</v>
      </c>
      <c r="G76" s="1" t="str">
        <f>IFERROR(VLOOKUP($C76,'DMW | Collateral Fields'!$K:$L, 2, FALSE),"(not found)")</f>
        <v>(not found)</v>
      </c>
      <c r="H76" s="2" t="s">
        <v>136</v>
      </c>
      <c r="I76" s="2" t="s">
        <v>131</v>
      </c>
      <c r="J76" s="1" t="s">
        <v>137</v>
      </c>
      <c r="K76" s="2">
        <v>0</v>
      </c>
      <c r="L76" s="2">
        <v>0</v>
      </c>
      <c r="M76" s="2">
        <v>0</v>
      </c>
      <c r="N76" s="2" t="str">
        <f t="shared" si="21"/>
        <v>boolean|0|0|0</v>
      </c>
      <c r="O76" t="str">
        <f>IFERROR(VLOOKUP('nCino | Field Mappings'!$A76,'nCino | Object Info'!$A:$H,5,FALSE),"(not found)")</f>
        <v>rskcsp_ds_css_collateral_ownership</v>
      </c>
      <c r="P76" t="str">
        <f t="shared" si="22"/>
        <v>IsDeleted</v>
      </c>
      <c r="Q76" s="8">
        <f>IFERROR(VLOOKUP($N76,'nCino | BigQuery Type Lookup'!$A:$F,2,FALSE),"(not found)")</f>
        <v>1</v>
      </c>
      <c r="R76" t="str">
        <f>IFERROR(VLOOKUP('nCino | Field Mappings'!$A76,'nCino | Object Info'!$A:$H,6,FALSE),"(not found)")</f>
        <v>rskcsp_ds_css_collateral_ownership_staging</v>
      </c>
      <c r="S76" t="str">
        <f t="shared" si="23"/>
        <v>IsDeleted</v>
      </c>
      <c r="T76" s="8" t="str">
        <f t="shared" si="24"/>
        <v>n/a</v>
      </c>
      <c r="U76" s="8" t="str">
        <f t="shared" si="25"/>
        <v>no</v>
      </c>
      <c r="V76" s="2" t="str">
        <f>IFERROR(VLOOKUP($N76,'nCino | BigQuery Type Lookup'!$A:$F,3,FALSE),"(not found)")</f>
        <v>BOOL</v>
      </c>
      <c r="W76" s="8" t="str">
        <f>IFERROR(VLOOKUP($N76,'nCino | BigQuery Type Lookup'!$A:$F,4,FALSE),"(not found)")</f>
        <v>n/a</v>
      </c>
      <c r="X76" s="8" t="str">
        <f>IFERROR(VLOOKUP($N76,'nCino | BigQuery Type Lookup'!$A:$F,5,FALSE),"(not found)")</f>
        <v>n/a</v>
      </c>
      <c r="Y76" s="8" t="str">
        <f>IFERROR(VLOOKUP($N76,'nCino | BigQuery Type Lookup'!$A:$F,6,FALSE),"(not found)")</f>
        <v>n/a</v>
      </c>
      <c r="Z76" t="str">
        <f>IFERROR(VLOOKUP('nCino | Field Mappings'!$A76,'nCino | Object Info'!$A:$H,7,FALSE),"(not found)")</f>
        <v>rskcsp_ds_css_collateral_ownership_curated</v>
      </c>
      <c r="AA76" t="str">
        <f t="shared" si="26"/>
        <v>IsDeleted</v>
      </c>
      <c r="AB76" s="8" t="str">
        <f t="shared" si="27"/>
        <v>n/a</v>
      </c>
      <c r="AC76" s="8" t="str">
        <f t="shared" si="28"/>
        <v>no</v>
      </c>
      <c r="AD76" s="2" t="str">
        <f t="shared" si="29"/>
        <v>BOOL</v>
      </c>
      <c r="AE76" s="8" t="str">
        <f t="shared" si="34"/>
        <v>n/a</v>
      </c>
      <c r="AF76" s="8" t="str">
        <f t="shared" si="35"/>
        <v>n/a</v>
      </c>
      <c r="AG76" s="8" t="str">
        <f t="shared" si="36"/>
        <v>n/a</v>
      </c>
      <c r="AH76" t="str">
        <f>IFERROR(VLOOKUP('nCino | Field Mappings'!$A76,'nCino | Object Info'!$A:$H,8,FALSE),"(not found)")</f>
        <v>rskcsp_ds_css_collateral_ownership_consumption</v>
      </c>
      <c r="AI76" t="str">
        <f t="shared" si="30"/>
        <v>IsDeleted</v>
      </c>
      <c r="AJ76" s="8" t="str">
        <f t="shared" si="31"/>
        <v>n/a</v>
      </c>
      <c r="AK76" s="8" t="str">
        <f t="shared" si="32"/>
        <v>no</v>
      </c>
      <c r="AL76" s="2" t="str">
        <f t="shared" si="33"/>
        <v>BOOL</v>
      </c>
      <c r="AM76" s="8" t="str">
        <f t="shared" si="37"/>
        <v>n/a</v>
      </c>
      <c r="AN76" s="8" t="str">
        <f t="shared" si="38"/>
        <v>n/a</v>
      </c>
      <c r="AO76" s="8" t="str">
        <f t="shared" si="39"/>
        <v>n/a</v>
      </c>
    </row>
    <row r="77" spans="1:41">
      <c r="A77" s="2" t="s">
        <v>62</v>
      </c>
      <c r="B77" s="2" t="s">
        <v>63</v>
      </c>
      <c r="C77" s="1" t="s">
        <v>346</v>
      </c>
      <c r="D77" s="1" t="s">
        <v>2</v>
      </c>
      <c r="E77" s="1" t="s">
        <v>347</v>
      </c>
      <c r="F77" s="2" t="str">
        <f>IF(ISERROR(VLOOKUP($C77,'DMW | Collateral Fields'!$K:$L, 1, FALSE)),"No", "Yes")</f>
        <v>Yes</v>
      </c>
      <c r="G77" s="1" t="str">
        <f>IFERROR(VLOOKUP($C77,'DMW | Collateral Fields'!$K:$L, 2, FALSE),"(not found)")</f>
        <v>This an auto number</v>
      </c>
      <c r="H77" s="2" t="s">
        <v>136</v>
      </c>
      <c r="I77" s="2" t="s">
        <v>131</v>
      </c>
      <c r="J77" s="1" t="s">
        <v>140</v>
      </c>
      <c r="K77" s="2">
        <v>80</v>
      </c>
      <c r="L77" s="2">
        <v>0</v>
      </c>
      <c r="M77" s="2">
        <v>0</v>
      </c>
      <c r="N77" s="2" t="str">
        <f t="shared" si="21"/>
        <v>string|80|0|0</v>
      </c>
      <c r="O77" t="str">
        <f>IFERROR(VLOOKUP('nCino | Field Mappings'!$A77,'nCino | Object Info'!$A:$H,5,FALSE),"(not found)")</f>
        <v>rskcsp_ds_css_collateral_ownership</v>
      </c>
      <c r="P77" t="str">
        <f t="shared" si="22"/>
        <v>Name</v>
      </c>
      <c r="Q77" s="8">
        <f>IFERROR(VLOOKUP($N77,'nCino | BigQuery Type Lookup'!$A:$F,2,FALSE),"(not found)")</f>
        <v>80</v>
      </c>
      <c r="R77" t="str">
        <f>IFERROR(VLOOKUP('nCino | Field Mappings'!$A77,'nCino | Object Info'!$A:$H,6,FALSE),"(not found)")</f>
        <v>rskcsp_ds_css_collateral_ownership_staging</v>
      </c>
      <c r="S77" t="str">
        <f t="shared" si="23"/>
        <v>Name</v>
      </c>
      <c r="T77" s="8" t="str">
        <f t="shared" si="24"/>
        <v>n/a</v>
      </c>
      <c r="U77" s="8" t="str">
        <f t="shared" si="25"/>
        <v>no</v>
      </c>
      <c r="V77" s="2" t="str">
        <f>IFERROR(VLOOKUP($N77,'nCino | BigQuery Type Lookup'!$A:$F,3,FALSE),"(not found)")</f>
        <v>STRING</v>
      </c>
      <c r="W77" s="8">
        <f>IFERROR(VLOOKUP($N77,'nCino | BigQuery Type Lookup'!$A:$F,4,FALSE),"(not found)")</f>
        <v>80</v>
      </c>
      <c r="X77" s="8" t="str">
        <f>IFERROR(VLOOKUP($N77,'nCino | BigQuery Type Lookup'!$A:$F,5,FALSE),"(not found)")</f>
        <v>n/a</v>
      </c>
      <c r="Y77" s="8" t="str">
        <f>IFERROR(VLOOKUP($N77,'nCino | BigQuery Type Lookup'!$A:$F,6,FALSE),"(not found)")</f>
        <v>n/a</v>
      </c>
      <c r="Z77" t="str">
        <f>IFERROR(VLOOKUP('nCino | Field Mappings'!$A77,'nCino | Object Info'!$A:$H,7,FALSE),"(not found)")</f>
        <v>rskcsp_ds_css_collateral_ownership_curated</v>
      </c>
      <c r="AA77" t="str">
        <f t="shared" si="26"/>
        <v>Name</v>
      </c>
      <c r="AB77" s="8" t="str">
        <f t="shared" si="27"/>
        <v>n/a</v>
      </c>
      <c r="AC77" s="8" t="str">
        <f t="shared" si="28"/>
        <v>no</v>
      </c>
      <c r="AD77" s="2" t="str">
        <f t="shared" si="29"/>
        <v>STRING</v>
      </c>
      <c r="AE77" s="8">
        <f t="shared" si="34"/>
        <v>80</v>
      </c>
      <c r="AF77" s="8" t="str">
        <f t="shared" si="35"/>
        <v>n/a</v>
      </c>
      <c r="AG77" s="8" t="str">
        <f t="shared" si="36"/>
        <v>n/a</v>
      </c>
      <c r="AH77" t="str">
        <f>IFERROR(VLOOKUP('nCino | Field Mappings'!$A77,'nCino | Object Info'!$A:$H,8,FALSE),"(not found)")</f>
        <v>rskcsp_ds_css_collateral_ownership_consumption</v>
      </c>
      <c r="AI77" t="str">
        <f t="shared" si="30"/>
        <v>Name</v>
      </c>
      <c r="AJ77" s="8" t="str">
        <f t="shared" si="31"/>
        <v>n/a</v>
      </c>
      <c r="AK77" s="8" t="str">
        <f t="shared" si="32"/>
        <v>no</v>
      </c>
      <c r="AL77" s="2" t="str">
        <f t="shared" si="33"/>
        <v>STRING</v>
      </c>
      <c r="AM77" s="8">
        <f t="shared" si="37"/>
        <v>80</v>
      </c>
      <c r="AN77" s="8" t="str">
        <f t="shared" si="38"/>
        <v>n/a</v>
      </c>
      <c r="AO77" s="8" t="str">
        <f t="shared" si="39"/>
        <v>n/a</v>
      </c>
    </row>
    <row r="78" spans="1:41">
      <c r="A78" s="2" t="s">
        <v>62</v>
      </c>
      <c r="B78" s="2" t="s">
        <v>63</v>
      </c>
      <c r="C78" s="1" t="s">
        <v>348</v>
      </c>
      <c r="D78" s="1" t="s">
        <v>142</v>
      </c>
      <c r="E78" s="1" t="s">
        <v>143</v>
      </c>
      <c r="F78" s="2" t="str">
        <f>IF(ISERROR(VLOOKUP($C78,'DMW | Collateral Fields'!$K:$L, 1, FALSE)),"No", "Yes")</f>
        <v>Yes</v>
      </c>
      <c r="G78" s="1" t="str">
        <f>IFERROR(VLOOKUP($C78,'DMW | Collateral Fields'!$K:$L, 2, FALSE),"(not found)")</f>
        <v>This is a picklist field that allows the user to select the applicable currency (e.g. GBP, EU, etc.)</v>
      </c>
      <c r="H78" s="2" t="s">
        <v>136</v>
      </c>
      <c r="I78" s="2" t="s">
        <v>144</v>
      </c>
      <c r="J78" s="1" t="s">
        <v>145</v>
      </c>
      <c r="K78" s="2">
        <v>3</v>
      </c>
      <c r="L78" s="2">
        <v>0</v>
      </c>
      <c r="M78" s="2">
        <v>0</v>
      </c>
      <c r="N78" s="2" t="str">
        <f t="shared" si="21"/>
        <v>picklist|3|0|0</v>
      </c>
      <c r="O78" t="str">
        <f>IFERROR(VLOOKUP('nCino | Field Mappings'!$A78,'nCino | Object Info'!$A:$H,5,FALSE),"(not found)")</f>
        <v>rskcsp_ds_css_collateral_ownership</v>
      </c>
      <c r="P78" t="str">
        <f t="shared" si="22"/>
        <v>CurrencyIsoCode</v>
      </c>
      <c r="Q78" s="8">
        <f>IFERROR(VLOOKUP($N78,'nCino | BigQuery Type Lookup'!$A:$F,2,FALSE),"(not found)")</f>
        <v>3</v>
      </c>
      <c r="R78" t="str">
        <f>IFERROR(VLOOKUP('nCino | Field Mappings'!$A78,'nCino | Object Info'!$A:$H,6,FALSE),"(not found)")</f>
        <v>rskcsp_ds_css_collateral_ownership_staging</v>
      </c>
      <c r="S78" t="str">
        <f t="shared" si="23"/>
        <v>CurrencyIsoCode</v>
      </c>
      <c r="T78" s="8" t="str">
        <f t="shared" si="24"/>
        <v>n/a</v>
      </c>
      <c r="U78" s="8" t="str">
        <f t="shared" si="25"/>
        <v>yes</v>
      </c>
      <c r="V78" s="2" t="str">
        <f>IFERROR(VLOOKUP($N78,'nCino | BigQuery Type Lookup'!$A:$F,3,FALSE),"(not found)")</f>
        <v>STRING</v>
      </c>
      <c r="W78" s="8">
        <f>IFERROR(VLOOKUP($N78,'nCino | BigQuery Type Lookup'!$A:$F,4,FALSE),"(not found)")</f>
        <v>3</v>
      </c>
      <c r="X78" s="8" t="str">
        <f>IFERROR(VLOOKUP($N78,'nCino | BigQuery Type Lookup'!$A:$F,5,FALSE),"(not found)")</f>
        <v>n/a</v>
      </c>
      <c r="Y78" s="8" t="str">
        <f>IFERROR(VLOOKUP($N78,'nCino | BigQuery Type Lookup'!$A:$F,6,FALSE),"(not found)")</f>
        <v>n/a</v>
      </c>
      <c r="Z78" t="str">
        <f>IFERROR(VLOOKUP('nCino | Field Mappings'!$A78,'nCino | Object Info'!$A:$H,7,FALSE),"(not found)")</f>
        <v>rskcsp_ds_css_collateral_ownership_curated</v>
      </c>
      <c r="AA78" t="str">
        <f t="shared" si="26"/>
        <v>CurrencyIsoCode</v>
      </c>
      <c r="AB78" s="8" t="str">
        <f t="shared" si="27"/>
        <v>n/a</v>
      </c>
      <c r="AC78" s="8" t="str">
        <f t="shared" si="28"/>
        <v>yes</v>
      </c>
      <c r="AD78" s="2" t="str">
        <f t="shared" si="29"/>
        <v>STRING</v>
      </c>
      <c r="AE78" s="8">
        <f t="shared" si="34"/>
        <v>3</v>
      </c>
      <c r="AF78" s="8" t="str">
        <f t="shared" si="35"/>
        <v>n/a</v>
      </c>
      <c r="AG78" s="8" t="str">
        <f t="shared" si="36"/>
        <v>n/a</v>
      </c>
      <c r="AH78" t="str">
        <f>IFERROR(VLOOKUP('nCino | Field Mappings'!$A78,'nCino | Object Info'!$A:$H,8,FALSE),"(not found)")</f>
        <v>rskcsp_ds_css_collateral_ownership_consumption</v>
      </c>
      <c r="AI78" t="str">
        <f t="shared" si="30"/>
        <v>CurrencyIsoCode</v>
      </c>
      <c r="AJ78" s="8" t="str">
        <f t="shared" si="31"/>
        <v>n/a</v>
      </c>
      <c r="AK78" s="8" t="str">
        <f t="shared" si="32"/>
        <v>yes</v>
      </c>
      <c r="AL78" s="2" t="str">
        <f t="shared" si="33"/>
        <v>STRING</v>
      </c>
      <c r="AM78" s="8">
        <f t="shared" si="37"/>
        <v>3</v>
      </c>
      <c r="AN78" s="8" t="str">
        <f t="shared" si="38"/>
        <v>n/a</v>
      </c>
      <c r="AO78" s="8" t="str">
        <f t="shared" si="39"/>
        <v>n/a</v>
      </c>
    </row>
    <row r="79" spans="1:41">
      <c r="A79" s="2" t="s">
        <v>62</v>
      </c>
      <c r="B79" s="2" t="s">
        <v>63</v>
      </c>
      <c r="C79" s="1" t="s">
        <v>349</v>
      </c>
      <c r="D79" s="1" t="s">
        <v>147</v>
      </c>
      <c r="E79" s="1" t="s">
        <v>148</v>
      </c>
      <c r="F79" s="2" t="str">
        <f>IF(ISERROR(VLOOKUP($C79,'DMW | Collateral Fields'!$K:$L, 1, FALSE)),"No", "Yes")</f>
        <v>Yes</v>
      </c>
      <c r="G79" s="1" t="str">
        <f>IFERROR(VLOOKUP($C79,'DMW | Collateral Fields'!$K:$L, 2, FALSE),"(not found)")</f>
        <v>Record created date.</v>
      </c>
      <c r="H79" s="2" t="s">
        <v>136</v>
      </c>
      <c r="I79" s="2" t="s">
        <v>131</v>
      </c>
      <c r="J79" s="1" t="s">
        <v>149</v>
      </c>
      <c r="K79" s="2">
        <v>0</v>
      </c>
      <c r="L79" s="2">
        <v>0</v>
      </c>
      <c r="M79" s="2">
        <v>0</v>
      </c>
      <c r="N79" s="2" t="str">
        <f t="shared" si="21"/>
        <v>datetime|0|0|0</v>
      </c>
      <c r="O79" t="str">
        <f>IFERROR(VLOOKUP('nCino | Field Mappings'!$A79,'nCino | Object Info'!$A:$H,5,FALSE),"(not found)")</f>
        <v>rskcsp_ds_css_collateral_ownership</v>
      </c>
      <c r="P79" t="str">
        <f t="shared" si="22"/>
        <v>CreatedDate</v>
      </c>
      <c r="Q79" s="8">
        <f>IFERROR(VLOOKUP($N79,'nCino | BigQuery Type Lookup'!$A:$F,2,FALSE),"(not found)")</f>
        <v>14</v>
      </c>
      <c r="R79" t="str">
        <f>IFERROR(VLOOKUP('nCino | Field Mappings'!$A79,'nCino | Object Info'!$A:$H,6,FALSE),"(not found)")</f>
        <v>rskcsp_ds_css_collateral_ownership_staging</v>
      </c>
      <c r="S79" t="str">
        <f t="shared" si="23"/>
        <v>CreatedDate</v>
      </c>
      <c r="T79" s="8" t="str">
        <f t="shared" si="24"/>
        <v>n/a</v>
      </c>
      <c r="U79" s="8" t="str">
        <f t="shared" si="25"/>
        <v>no</v>
      </c>
      <c r="V79" s="2" t="str">
        <f>IFERROR(VLOOKUP($N79,'nCino | BigQuery Type Lookup'!$A:$F,3,FALSE),"(not found)")</f>
        <v>DATETIME</v>
      </c>
      <c r="W79" s="8" t="str">
        <f>IFERROR(VLOOKUP($N79,'nCino | BigQuery Type Lookup'!$A:$F,4,FALSE),"(not found)")</f>
        <v>n/a</v>
      </c>
      <c r="X79" s="8" t="str">
        <f>IFERROR(VLOOKUP($N79,'nCino | BigQuery Type Lookup'!$A:$F,5,FALSE),"(not found)")</f>
        <v>n/a</v>
      </c>
      <c r="Y79" s="8" t="str">
        <f>IFERROR(VLOOKUP($N79,'nCino | BigQuery Type Lookup'!$A:$F,6,FALSE),"(not found)")</f>
        <v>n/a</v>
      </c>
      <c r="Z79" t="str">
        <f>IFERROR(VLOOKUP('nCino | Field Mappings'!$A79,'nCino | Object Info'!$A:$H,7,FALSE),"(not found)")</f>
        <v>rskcsp_ds_css_collateral_ownership_curated</v>
      </c>
      <c r="AA79" t="str">
        <f t="shared" si="26"/>
        <v>CreatedDate</v>
      </c>
      <c r="AB79" s="8" t="str">
        <f t="shared" si="27"/>
        <v>n/a</v>
      </c>
      <c r="AC79" s="8" t="str">
        <f t="shared" si="28"/>
        <v>no</v>
      </c>
      <c r="AD79" s="2" t="str">
        <f t="shared" si="29"/>
        <v>DATETIME</v>
      </c>
      <c r="AE79" s="8" t="str">
        <f t="shared" si="34"/>
        <v>n/a</v>
      </c>
      <c r="AF79" s="8" t="str">
        <f t="shared" si="35"/>
        <v>n/a</v>
      </c>
      <c r="AG79" s="8" t="str">
        <f t="shared" si="36"/>
        <v>n/a</v>
      </c>
      <c r="AH79" t="str">
        <f>IFERROR(VLOOKUP('nCino | Field Mappings'!$A79,'nCino | Object Info'!$A:$H,8,FALSE),"(not found)")</f>
        <v>rskcsp_ds_css_collateral_ownership_consumption</v>
      </c>
      <c r="AI79" t="str">
        <f t="shared" si="30"/>
        <v>CreatedDate</v>
      </c>
      <c r="AJ79" s="8" t="str">
        <f t="shared" si="31"/>
        <v>n/a</v>
      </c>
      <c r="AK79" s="8" t="str">
        <f t="shared" si="32"/>
        <v>no</v>
      </c>
      <c r="AL79" s="2" t="str">
        <f t="shared" si="33"/>
        <v>DATETIME</v>
      </c>
      <c r="AM79" s="8" t="str">
        <f t="shared" si="37"/>
        <v>n/a</v>
      </c>
      <c r="AN79" s="8" t="str">
        <f t="shared" si="38"/>
        <v>n/a</v>
      </c>
      <c r="AO79" s="8" t="str">
        <f t="shared" si="39"/>
        <v>n/a</v>
      </c>
    </row>
    <row r="80" spans="1:41">
      <c r="A80" s="2" t="s">
        <v>62</v>
      </c>
      <c r="B80" s="2" t="s">
        <v>63</v>
      </c>
      <c r="C80" s="1" t="s">
        <v>350</v>
      </c>
      <c r="D80" s="1" t="s">
        <v>151</v>
      </c>
      <c r="E80" s="1" t="s">
        <v>152</v>
      </c>
      <c r="F80" s="2" t="str">
        <f>IF(ISERROR(VLOOKUP($C80,'DMW | Collateral Fields'!$K:$L, 1, FALSE)),"No", "Yes")</f>
        <v>Yes</v>
      </c>
      <c r="G80" s="1" t="str">
        <f>IFERROR(VLOOKUP($C80,'DMW | Collateral Fields'!$K:$L, 2, FALSE),"(not found)")</f>
        <v>Record created by user.</v>
      </c>
      <c r="H80" s="2" t="s">
        <v>153</v>
      </c>
      <c r="I80" s="2" t="s">
        <v>131</v>
      </c>
      <c r="J80" s="1" t="s">
        <v>154</v>
      </c>
      <c r="K80" s="2">
        <v>18</v>
      </c>
      <c r="L80" s="2">
        <v>0</v>
      </c>
      <c r="M80" s="2">
        <v>0</v>
      </c>
      <c r="N80" s="2" t="str">
        <f t="shared" si="21"/>
        <v>reference(User)|18|0|0</v>
      </c>
      <c r="O80" t="str">
        <f>IFERROR(VLOOKUP('nCino | Field Mappings'!$A80,'nCino | Object Info'!$A:$H,5,FALSE),"(not found)")</f>
        <v>rskcsp_ds_css_collateral_ownership</v>
      </c>
      <c r="P80" t="str">
        <f t="shared" si="22"/>
        <v>CreatedById</v>
      </c>
      <c r="Q80" s="8">
        <f>IFERROR(VLOOKUP($N80,'nCino | BigQuery Type Lookup'!$A:$F,2,FALSE),"(not found)")</f>
        <v>18</v>
      </c>
      <c r="R80" t="str">
        <f>IFERROR(VLOOKUP('nCino | Field Mappings'!$A80,'nCino | Object Info'!$A:$H,6,FALSE),"(not found)")</f>
        <v>rskcsp_ds_css_collateral_ownership_staging</v>
      </c>
      <c r="S80" t="str">
        <f t="shared" si="23"/>
        <v>CreatedById</v>
      </c>
      <c r="T80" s="8" t="str">
        <f t="shared" si="24"/>
        <v>Foreign</v>
      </c>
      <c r="U80" s="8" t="str">
        <f t="shared" si="25"/>
        <v>no</v>
      </c>
      <c r="V80" s="2" t="str">
        <f>IFERROR(VLOOKUP($N80,'nCino | BigQuery Type Lookup'!$A:$F,3,FALSE),"(not found)")</f>
        <v>STRING</v>
      </c>
      <c r="W80" s="8">
        <f>IFERROR(VLOOKUP($N80,'nCino | BigQuery Type Lookup'!$A:$F,4,FALSE),"(not found)")</f>
        <v>18</v>
      </c>
      <c r="X80" s="8" t="str">
        <f>IFERROR(VLOOKUP($N80,'nCino | BigQuery Type Lookup'!$A:$F,5,FALSE),"(not found)")</f>
        <v>n/a</v>
      </c>
      <c r="Y80" s="8" t="str">
        <f>IFERROR(VLOOKUP($N80,'nCino | BigQuery Type Lookup'!$A:$F,6,FALSE),"(not found)")</f>
        <v>n/a</v>
      </c>
      <c r="Z80" t="str">
        <f>IFERROR(VLOOKUP('nCino | Field Mappings'!$A80,'nCino | Object Info'!$A:$H,7,FALSE),"(not found)")</f>
        <v>rskcsp_ds_css_collateral_ownership_curated</v>
      </c>
      <c r="AA80" t="str">
        <f t="shared" si="26"/>
        <v>CreatedById</v>
      </c>
      <c r="AB80" s="8" t="str">
        <f t="shared" si="27"/>
        <v>Foreign</v>
      </c>
      <c r="AC80" s="8" t="str">
        <f t="shared" si="28"/>
        <v>no</v>
      </c>
      <c r="AD80" s="2" t="str">
        <f t="shared" si="29"/>
        <v>STRING</v>
      </c>
      <c r="AE80" s="8">
        <f t="shared" si="34"/>
        <v>18</v>
      </c>
      <c r="AF80" s="8" t="str">
        <f t="shared" si="35"/>
        <v>n/a</v>
      </c>
      <c r="AG80" s="8" t="str">
        <f t="shared" si="36"/>
        <v>n/a</v>
      </c>
      <c r="AH80" t="str">
        <f>IFERROR(VLOOKUP('nCino | Field Mappings'!$A80,'nCino | Object Info'!$A:$H,8,FALSE),"(not found)")</f>
        <v>rskcsp_ds_css_collateral_ownership_consumption</v>
      </c>
      <c r="AI80" t="str">
        <f t="shared" si="30"/>
        <v>CreatedById</v>
      </c>
      <c r="AJ80" s="8" t="str">
        <f t="shared" si="31"/>
        <v>Foreign</v>
      </c>
      <c r="AK80" s="8" t="str">
        <f t="shared" si="32"/>
        <v>no</v>
      </c>
      <c r="AL80" s="2" t="str">
        <f t="shared" si="33"/>
        <v>STRING</v>
      </c>
      <c r="AM80" s="8">
        <f t="shared" si="37"/>
        <v>18</v>
      </c>
      <c r="AN80" s="8" t="str">
        <f t="shared" si="38"/>
        <v>n/a</v>
      </c>
      <c r="AO80" s="8" t="str">
        <f t="shared" si="39"/>
        <v>n/a</v>
      </c>
    </row>
    <row r="81" spans="1:41">
      <c r="A81" s="2" t="s">
        <v>62</v>
      </c>
      <c r="B81" s="2" t="s">
        <v>63</v>
      </c>
      <c r="C81" s="1" t="s">
        <v>351</v>
      </c>
      <c r="D81" s="1" t="s">
        <v>156</v>
      </c>
      <c r="E81" s="1" t="s">
        <v>157</v>
      </c>
      <c r="F81" s="2" t="str">
        <f>IF(ISERROR(VLOOKUP($C81,'DMW | Collateral Fields'!$K:$L, 1, FALSE)),"No", "Yes")</f>
        <v>Yes</v>
      </c>
      <c r="G81" s="1" t="str">
        <f>IFERROR(VLOOKUP($C81,'DMW | Collateral Fields'!$K:$L, 2, FALSE),"(not found)")</f>
        <v>Last modified date.</v>
      </c>
      <c r="H81" s="2" t="s">
        <v>136</v>
      </c>
      <c r="I81" s="2" t="s">
        <v>131</v>
      </c>
      <c r="J81" s="1" t="s">
        <v>149</v>
      </c>
      <c r="K81" s="2">
        <v>0</v>
      </c>
      <c r="L81" s="2">
        <v>0</v>
      </c>
      <c r="M81" s="2">
        <v>0</v>
      </c>
      <c r="N81" s="2" t="str">
        <f t="shared" si="21"/>
        <v>datetime|0|0|0</v>
      </c>
      <c r="O81" t="str">
        <f>IFERROR(VLOOKUP('nCino | Field Mappings'!$A81,'nCino | Object Info'!$A:$H,5,FALSE),"(not found)")</f>
        <v>rskcsp_ds_css_collateral_ownership</v>
      </c>
      <c r="P81" t="str">
        <f t="shared" si="22"/>
        <v>LastModifiedDate</v>
      </c>
      <c r="Q81" s="8">
        <f>IFERROR(VLOOKUP($N81,'nCino | BigQuery Type Lookup'!$A:$F,2,FALSE),"(not found)")</f>
        <v>14</v>
      </c>
      <c r="R81" t="str">
        <f>IFERROR(VLOOKUP('nCino | Field Mappings'!$A81,'nCino | Object Info'!$A:$H,6,FALSE),"(not found)")</f>
        <v>rskcsp_ds_css_collateral_ownership_staging</v>
      </c>
      <c r="S81" t="str">
        <f t="shared" si="23"/>
        <v>LastModifiedDate</v>
      </c>
      <c r="T81" s="8" t="str">
        <f t="shared" si="24"/>
        <v>n/a</v>
      </c>
      <c r="U81" s="8" t="str">
        <f t="shared" si="25"/>
        <v>no</v>
      </c>
      <c r="V81" s="2" t="str">
        <f>IFERROR(VLOOKUP($N81,'nCino | BigQuery Type Lookup'!$A:$F,3,FALSE),"(not found)")</f>
        <v>DATETIME</v>
      </c>
      <c r="W81" s="8" t="str">
        <f>IFERROR(VLOOKUP($N81,'nCino | BigQuery Type Lookup'!$A:$F,4,FALSE),"(not found)")</f>
        <v>n/a</v>
      </c>
      <c r="X81" s="8" t="str">
        <f>IFERROR(VLOOKUP($N81,'nCino | BigQuery Type Lookup'!$A:$F,5,FALSE),"(not found)")</f>
        <v>n/a</v>
      </c>
      <c r="Y81" s="8" t="str">
        <f>IFERROR(VLOOKUP($N81,'nCino | BigQuery Type Lookup'!$A:$F,6,FALSE),"(not found)")</f>
        <v>n/a</v>
      </c>
      <c r="Z81" t="str">
        <f>IFERROR(VLOOKUP('nCino | Field Mappings'!$A81,'nCino | Object Info'!$A:$H,7,FALSE),"(not found)")</f>
        <v>rskcsp_ds_css_collateral_ownership_curated</v>
      </c>
      <c r="AA81" t="str">
        <f t="shared" si="26"/>
        <v>LastModifiedDate</v>
      </c>
      <c r="AB81" s="8" t="str">
        <f t="shared" si="27"/>
        <v>n/a</v>
      </c>
      <c r="AC81" s="8" t="str">
        <f t="shared" si="28"/>
        <v>no</v>
      </c>
      <c r="AD81" s="2" t="str">
        <f t="shared" si="29"/>
        <v>DATETIME</v>
      </c>
      <c r="AE81" s="8" t="str">
        <f t="shared" si="34"/>
        <v>n/a</v>
      </c>
      <c r="AF81" s="8" t="str">
        <f t="shared" si="35"/>
        <v>n/a</v>
      </c>
      <c r="AG81" s="8" t="str">
        <f t="shared" si="36"/>
        <v>n/a</v>
      </c>
      <c r="AH81" t="str">
        <f>IFERROR(VLOOKUP('nCino | Field Mappings'!$A81,'nCino | Object Info'!$A:$H,8,FALSE),"(not found)")</f>
        <v>rskcsp_ds_css_collateral_ownership_consumption</v>
      </c>
      <c r="AI81" t="str">
        <f t="shared" si="30"/>
        <v>LastModifiedDate</v>
      </c>
      <c r="AJ81" s="8" t="str">
        <f t="shared" si="31"/>
        <v>n/a</v>
      </c>
      <c r="AK81" s="8" t="str">
        <f t="shared" si="32"/>
        <v>no</v>
      </c>
      <c r="AL81" s="2" t="str">
        <f t="shared" si="33"/>
        <v>DATETIME</v>
      </c>
      <c r="AM81" s="8" t="str">
        <f t="shared" si="37"/>
        <v>n/a</v>
      </c>
      <c r="AN81" s="8" t="str">
        <f t="shared" si="38"/>
        <v>n/a</v>
      </c>
      <c r="AO81" s="8" t="str">
        <f t="shared" si="39"/>
        <v>n/a</v>
      </c>
    </row>
    <row r="82" spans="1:41">
      <c r="A82" s="2" t="s">
        <v>62</v>
      </c>
      <c r="B82" s="2" t="s">
        <v>63</v>
      </c>
      <c r="C82" s="1" t="s">
        <v>352</v>
      </c>
      <c r="D82" s="1" t="s">
        <v>159</v>
      </c>
      <c r="E82" s="1" t="s">
        <v>160</v>
      </c>
      <c r="F82" s="2" t="str">
        <f>IF(ISERROR(VLOOKUP($C82,'DMW | Collateral Fields'!$K:$L, 1, FALSE)),"No", "Yes")</f>
        <v>Yes</v>
      </c>
      <c r="G82" s="1" t="str">
        <f>IFERROR(VLOOKUP($C82,'DMW | Collateral Fields'!$K:$L, 2, FALSE),"(not found)")</f>
        <v>Last modified by user.</v>
      </c>
      <c r="H82" s="2" t="s">
        <v>153</v>
      </c>
      <c r="I82" s="2" t="s">
        <v>131</v>
      </c>
      <c r="J82" s="1" t="s">
        <v>154</v>
      </c>
      <c r="K82" s="2">
        <v>18</v>
      </c>
      <c r="L82" s="2">
        <v>0</v>
      </c>
      <c r="M82" s="2">
        <v>0</v>
      </c>
      <c r="N82" s="2" t="str">
        <f t="shared" si="21"/>
        <v>reference(User)|18|0|0</v>
      </c>
      <c r="O82" t="str">
        <f>IFERROR(VLOOKUP('nCino | Field Mappings'!$A82,'nCino | Object Info'!$A:$H,5,FALSE),"(not found)")</f>
        <v>rskcsp_ds_css_collateral_ownership</v>
      </c>
      <c r="P82" t="str">
        <f t="shared" si="22"/>
        <v>LastModifiedById</v>
      </c>
      <c r="Q82" s="8">
        <f>IFERROR(VLOOKUP($N82,'nCino | BigQuery Type Lookup'!$A:$F,2,FALSE),"(not found)")</f>
        <v>18</v>
      </c>
      <c r="R82" t="str">
        <f>IFERROR(VLOOKUP('nCino | Field Mappings'!$A82,'nCino | Object Info'!$A:$H,6,FALSE),"(not found)")</f>
        <v>rskcsp_ds_css_collateral_ownership_staging</v>
      </c>
      <c r="S82" t="str">
        <f t="shared" si="23"/>
        <v>LastModifiedById</v>
      </c>
      <c r="T82" s="8" t="str">
        <f t="shared" si="24"/>
        <v>Foreign</v>
      </c>
      <c r="U82" s="8" t="str">
        <f t="shared" si="25"/>
        <v>no</v>
      </c>
      <c r="V82" s="2" t="str">
        <f>IFERROR(VLOOKUP($N82,'nCino | BigQuery Type Lookup'!$A:$F,3,FALSE),"(not found)")</f>
        <v>STRING</v>
      </c>
      <c r="W82" s="8">
        <f>IFERROR(VLOOKUP($N82,'nCino | BigQuery Type Lookup'!$A:$F,4,FALSE),"(not found)")</f>
        <v>18</v>
      </c>
      <c r="X82" s="8" t="str">
        <f>IFERROR(VLOOKUP($N82,'nCino | BigQuery Type Lookup'!$A:$F,5,FALSE),"(not found)")</f>
        <v>n/a</v>
      </c>
      <c r="Y82" s="8" t="str">
        <f>IFERROR(VLOOKUP($N82,'nCino | BigQuery Type Lookup'!$A:$F,6,FALSE),"(not found)")</f>
        <v>n/a</v>
      </c>
      <c r="Z82" t="str">
        <f>IFERROR(VLOOKUP('nCino | Field Mappings'!$A82,'nCino | Object Info'!$A:$H,7,FALSE),"(not found)")</f>
        <v>rskcsp_ds_css_collateral_ownership_curated</v>
      </c>
      <c r="AA82" t="str">
        <f t="shared" si="26"/>
        <v>LastModifiedById</v>
      </c>
      <c r="AB82" s="8" t="str">
        <f t="shared" si="27"/>
        <v>Foreign</v>
      </c>
      <c r="AC82" s="8" t="str">
        <f t="shared" si="28"/>
        <v>no</v>
      </c>
      <c r="AD82" s="2" t="str">
        <f t="shared" si="29"/>
        <v>STRING</v>
      </c>
      <c r="AE82" s="8">
        <f t="shared" si="34"/>
        <v>18</v>
      </c>
      <c r="AF82" s="8" t="str">
        <f t="shared" si="35"/>
        <v>n/a</v>
      </c>
      <c r="AG82" s="8" t="str">
        <f t="shared" si="36"/>
        <v>n/a</v>
      </c>
      <c r="AH82" t="str">
        <f>IFERROR(VLOOKUP('nCino | Field Mappings'!$A82,'nCino | Object Info'!$A:$H,8,FALSE),"(not found)")</f>
        <v>rskcsp_ds_css_collateral_ownership_consumption</v>
      </c>
      <c r="AI82" t="str">
        <f t="shared" si="30"/>
        <v>LastModifiedById</v>
      </c>
      <c r="AJ82" s="8" t="str">
        <f t="shared" si="31"/>
        <v>Foreign</v>
      </c>
      <c r="AK82" s="8" t="str">
        <f t="shared" si="32"/>
        <v>no</v>
      </c>
      <c r="AL82" s="2" t="str">
        <f t="shared" si="33"/>
        <v>STRING</v>
      </c>
      <c r="AM82" s="8">
        <f t="shared" si="37"/>
        <v>18</v>
      </c>
      <c r="AN82" s="8" t="str">
        <f t="shared" si="38"/>
        <v>n/a</v>
      </c>
      <c r="AO82" s="8" t="str">
        <f t="shared" si="39"/>
        <v>n/a</v>
      </c>
    </row>
    <row r="83" spans="1:41">
      <c r="A83" s="2" t="s">
        <v>62</v>
      </c>
      <c r="B83" s="2" t="s">
        <v>63</v>
      </c>
      <c r="C83" s="1" t="s">
        <v>353</v>
      </c>
      <c r="D83" s="1" t="s">
        <v>162</v>
      </c>
      <c r="E83" s="1" t="s">
        <v>163</v>
      </c>
      <c r="F83" s="2" t="str">
        <f>IF(ISERROR(VLOOKUP($C83,'DMW | Collateral Fields'!$K:$L, 1, FALSE)),"No", "Yes")</f>
        <v>No</v>
      </c>
      <c r="G83" s="1" t="str">
        <f>IFERROR(VLOOKUP($C83,'DMW | Collateral Fields'!$K:$L, 2, FALSE),"(not found)")</f>
        <v>(not found)</v>
      </c>
      <c r="H83" s="2" t="s">
        <v>136</v>
      </c>
      <c r="I83" s="2" t="s">
        <v>131</v>
      </c>
      <c r="J83" s="1" t="s">
        <v>149</v>
      </c>
      <c r="K83" s="2">
        <v>0</v>
      </c>
      <c r="L83" s="2">
        <v>0</v>
      </c>
      <c r="M83" s="2">
        <v>0</v>
      </c>
      <c r="N83" s="2" t="str">
        <f t="shared" si="21"/>
        <v>datetime|0|0|0</v>
      </c>
      <c r="O83" t="str">
        <f>IFERROR(VLOOKUP('nCino | Field Mappings'!$A83,'nCino | Object Info'!$A:$H,5,FALSE),"(not found)")</f>
        <v>rskcsp_ds_css_collateral_ownership</v>
      </c>
      <c r="P83" t="str">
        <f t="shared" si="22"/>
        <v>SystemModstamp</v>
      </c>
      <c r="Q83" s="8">
        <f>IFERROR(VLOOKUP($N83,'nCino | BigQuery Type Lookup'!$A:$F,2,FALSE),"(not found)")</f>
        <v>14</v>
      </c>
      <c r="R83" t="str">
        <f>IFERROR(VLOOKUP('nCino | Field Mappings'!$A83,'nCino | Object Info'!$A:$H,6,FALSE),"(not found)")</f>
        <v>rskcsp_ds_css_collateral_ownership_staging</v>
      </c>
      <c r="S83" t="str">
        <f t="shared" si="23"/>
        <v>SystemModstamp</v>
      </c>
      <c r="T83" s="8" t="str">
        <f t="shared" si="24"/>
        <v>n/a</v>
      </c>
      <c r="U83" s="8" t="str">
        <f t="shared" si="25"/>
        <v>no</v>
      </c>
      <c r="V83" s="2" t="str">
        <f>IFERROR(VLOOKUP($N83,'nCino | BigQuery Type Lookup'!$A:$F,3,FALSE),"(not found)")</f>
        <v>DATETIME</v>
      </c>
      <c r="W83" s="8" t="str">
        <f>IFERROR(VLOOKUP($N83,'nCino | BigQuery Type Lookup'!$A:$F,4,FALSE),"(not found)")</f>
        <v>n/a</v>
      </c>
      <c r="X83" s="8" t="str">
        <f>IFERROR(VLOOKUP($N83,'nCino | BigQuery Type Lookup'!$A:$F,5,FALSE),"(not found)")</f>
        <v>n/a</v>
      </c>
      <c r="Y83" s="8" t="str">
        <f>IFERROR(VLOOKUP($N83,'nCino | BigQuery Type Lookup'!$A:$F,6,FALSE),"(not found)")</f>
        <v>n/a</v>
      </c>
      <c r="Z83" t="str">
        <f>IFERROR(VLOOKUP('nCino | Field Mappings'!$A83,'nCino | Object Info'!$A:$H,7,FALSE),"(not found)")</f>
        <v>rskcsp_ds_css_collateral_ownership_curated</v>
      </c>
      <c r="AA83" t="str">
        <f t="shared" si="26"/>
        <v>SystemModstamp</v>
      </c>
      <c r="AB83" s="8" t="str">
        <f t="shared" si="27"/>
        <v>n/a</v>
      </c>
      <c r="AC83" s="8" t="str">
        <f t="shared" si="28"/>
        <v>no</v>
      </c>
      <c r="AD83" s="2" t="str">
        <f t="shared" si="29"/>
        <v>DATETIME</v>
      </c>
      <c r="AE83" s="8" t="str">
        <f t="shared" si="34"/>
        <v>n/a</v>
      </c>
      <c r="AF83" s="8" t="str">
        <f t="shared" si="35"/>
        <v>n/a</v>
      </c>
      <c r="AG83" s="8" t="str">
        <f t="shared" si="36"/>
        <v>n/a</v>
      </c>
      <c r="AH83" t="str">
        <f>IFERROR(VLOOKUP('nCino | Field Mappings'!$A83,'nCino | Object Info'!$A:$H,8,FALSE),"(not found)")</f>
        <v>rskcsp_ds_css_collateral_ownership_consumption</v>
      </c>
      <c r="AI83" t="str">
        <f t="shared" si="30"/>
        <v>SystemModstamp</v>
      </c>
      <c r="AJ83" s="8" t="str">
        <f t="shared" si="31"/>
        <v>n/a</v>
      </c>
      <c r="AK83" s="8" t="str">
        <f t="shared" si="32"/>
        <v>no</v>
      </c>
      <c r="AL83" s="2" t="str">
        <f t="shared" si="33"/>
        <v>DATETIME</v>
      </c>
      <c r="AM83" s="8" t="str">
        <f t="shared" si="37"/>
        <v>n/a</v>
      </c>
      <c r="AN83" s="8" t="str">
        <f t="shared" si="38"/>
        <v>n/a</v>
      </c>
      <c r="AO83" s="8" t="str">
        <f t="shared" si="39"/>
        <v>n/a</v>
      </c>
    </row>
    <row r="84" spans="1:41">
      <c r="A84" s="2" t="s">
        <v>62</v>
      </c>
      <c r="B84" s="2" t="s">
        <v>63</v>
      </c>
      <c r="C84" s="1" t="s">
        <v>354</v>
      </c>
      <c r="D84" s="1" t="s">
        <v>200</v>
      </c>
      <c r="E84" s="1" t="s">
        <v>201</v>
      </c>
      <c r="F84" s="2" t="str">
        <f>IF(ISERROR(VLOOKUP($C84,'DMW | Collateral Fields'!$K:$L, 1, FALSE)),"No", "Yes")</f>
        <v>No</v>
      </c>
      <c r="G84" s="1" t="str">
        <f>IFERROR(VLOOKUP($C84,'DMW | Collateral Fields'!$K:$L, 2, FALSE),"(not found)")</f>
        <v>(not found)</v>
      </c>
      <c r="H84" s="2" t="s">
        <v>136</v>
      </c>
      <c r="I84" s="2" t="s">
        <v>144</v>
      </c>
      <c r="J84" s="1" t="s">
        <v>202</v>
      </c>
      <c r="K84" s="2">
        <v>0</v>
      </c>
      <c r="L84" s="2">
        <v>0</v>
      </c>
      <c r="M84" s="2">
        <v>0</v>
      </c>
      <c r="N84" s="2" t="str">
        <f t="shared" si="21"/>
        <v>date|0|0|0</v>
      </c>
      <c r="O84" t="str">
        <f>IFERROR(VLOOKUP('nCino | Field Mappings'!$A84,'nCino | Object Info'!$A:$H,5,FALSE),"(not found)")</f>
        <v>rskcsp_ds_css_collateral_ownership</v>
      </c>
      <c r="P84" t="str">
        <f t="shared" si="22"/>
        <v>LastActivityDate</v>
      </c>
      <c r="Q84" s="8">
        <f>IFERROR(VLOOKUP($N84,'nCino | BigQuery Type Lookup'!$A:$F,2,FALSE),"(not found)")</f>
        <v>8</v>
      </c>
      <c r="R84" t="str">
        <f>IFERROR(VLOOKUP('nCino | Field Mappings'!$A84,'nCino | Object Info'!$A:$H,6,FALSE),"(not found)")</f>
        <v>rskcsp_ds_css_collateral_ownership_staging</v>
      </c>
      <c r="S84" t="str">
        <f t="shared" si="23"/>
        <v>LastActivityDate</v>
      </c>
      <c r="T84" s="8" t="str">
        <f t="shared" si="24"/>
        <v>n/a</v>
      </c>
      <c r="U84" s="8" t="str">
        <f t="shared" si="25"/>
        <v>yes</v>
      </c>
      <c r="V84" s="2" t="str">
        <f>IFERROR(VLOOKUP($N84,'nCino | BigQuery Type Lookup'!$A:$F,3,FALSE),"(not found)")</f>
        <v>DATE</v>
      </c>
      <c r="W84" s="8" t="str">
        <f>IFERROR(VLOOKUP($N84,'nCino | BigQuery Type Lookup'!$A:$F,4,FALSE),"(not found)")</f>
        <v>n/a</v>
      </c>
      <c r="X84" s="8" t="str">
        <f>IFERROR(VLOOKUP($N84,'nCino | BigQuery Type Lookup'!$A:$F,5,FALSE),"(not found)")</f>
        <v>n/a</v>
      </c>
      <c r="Y84" s="8" t="str">
        <f>IFERROR(VLOOKUP($N84,'nCino | BigQuery Type Lookup'!$A:$F,6,FALSE),"(not found)")</f>
        <v>n/a</v>
      </c>
      <c r="Z84" t="str">
        <f>IFERROR(VLOOKUP('nCino | Field Mappings'!$A84,'nCino | Object Info'!$A:$H,7,FALSE),"(not found)")</f>
        <v>rskcsp_ds_css_collateral_ownership_curated</v>
      </c>
      <c r="AA84" t="str">
        <f t="shared" si="26"/>
        <v>LastActivityDate</v>
      </c>
      <c r="AB84" s="8" t="str">
        <f t="shared" si="27"/>
        <v>n/a</v>
      </c>
      <c r="AC84" s="8" t="str">
        <f t="shared" si="28"/>
        <v>yes</v>
      </c>
      <c r="AD84" s="2" t="str">
        <f t="shared" si="29"/>
        <v>DATE</v>
      </c>
      <c r="AE84" s="8" t="str">
        <f t="shared" si="34"/>
        <v>n/a</v>
      </c>
      <c r="AF84" s="8" t="str">
        <f t="shared" si="35"/>
        <v>n/a</v>
      </c>
      <c r="AG84" s="8" t="str">
        <f t="shared" si="36"/>
        <v>n/a</v>
      </c>
      <c r="AH84" t="str">
        <f>IFERROR(VLOOKUP('nCino | Field Mappings'!$A84,'nCino | Object Info'!$A:$H,8,FALSE),"(not found)")</f>
        <v>rskcsp_ds_css_collateral_ownership_consumption</v>
      </c>
      <c r="AI84" t="str">
        <f t="shared" si="30"/>
        <v>LastActivityDate</v>
      </c>
      <c r="AJ84" s="8" t="str">
        <f t="shared" si="31"/>
        <v>n/a</v>
      </c>
      <c r="AK84" s="8" t="str">
        <f t="shared" si="32"/>
        <v>yes</v>
      </c>
      <c r="AL84" s="2" t="str">
        <f t="shared" si="33"/>
        <v>DATE</v>
      </c>
      <c r="AM84" s="8" t="str">
        <f t="shared" si="37"/>
        <v>n/a</v>
      </c>
      <c r="AN84" s="8" t="str">
        <f t="shared" si="38"/>
        <v>n/a</v>
      </c>
      <c r="AO84" s="8" t="str">
        <f t="shared" si="39"/>
        <v>n/a</v>
      </c>
    </row>
    <row r="85" spans="1:41">
      <c r="A85" s="2" t="s">
        <v>62</v>
      </c>
      <c r="B85" s="2" t="s">
        <v>63</v>
      </c>
      <c r="C85" s="1" t="s">
        <v>355</v>
      </c>
      <c r="D85" s="1" t="s">
        <v>165</v>
      </c>
      <c r="E85" s="1" t="s">
        <v>166</v>
      </c>
      <c r="F85" s="2" t="str">
        <f>IF(ISERROR(VLOOKUP($C85,'DMW | Collateral Fields'!$K:$L, 1, FALSE)),"No", "Yes")</f>
        <v>No</v>
      </c>
      <c r="G85" s="1" t="str">
        <f>IFERROR(VLOOKUP($C85,'DMW | Collateral Fields'!$K:$L, 2, FALSE),"(not found)")</f>
        <v>(not found)</v>
      </c>
      <c r="H85" s="2" t="s">
        <v>153</v>
      </c>
      <c r="I85" s="2" t="s">
        <v>144</v>
      </c>
      <c r="J85" s="1" t="s">
        <v>167</v>
      </c>
      <c r="K85" s="2">
        <v>18</v>
      </c>
      <c r="L85" s="2">
        <v>0</v>
      </c>
      <c r="M85" s="2">
        <v>0</v>
      </c>
      <c r="N85" s="2" t="str">
        <f t="shared" si="21"/>
        <v>reference(PartnerNetworkConnection)|18|0|0</v>
      </c>
      <c r="O85" t="str">
        <f>IFERROR(VLOOKUP('nCino | Field Mappings'!$A85,'nCino | Object Info'!$A:$H,5,FALSE),"(not found)")</f>
        <v>rskcsp_ds_css_collateral_ownership</v>
      </c>
      <c r="P85" t="str">
        <f t="shared" si="22"/>
        <v>ConnectionReceivedId</v>
      </c>
      <c r="Q85" s="8">
        <f>IFERROR(VLOOKUP($N85,'nCino | BigQuery Type Lookup'!$A:$F,2,FALSE),"(not found)")</f>
        <v>18</v>
      </c>
      <c r="R85" t="str">
        <f>IFERROR(VLOOKUP('nCino | Field Mappings'!$A85,'nCino | Object Info'!$A:$H,6,FALSE),"(not found)")</f>
        <v>rskcsp_ds_css_collateral_ownership_staging</v>
      </c>
      <c r="S85" t="str">
        <f t="shared" si="23"/>
        <v>ConnectionReceivedId</v>
      </c>
      <c r="T85" s="8" t="str">
        <f t="shared" si="24"/>
        <v>Foreign</v>
      </c>
      <c r="U85" s="8" t="str">
        <f t="shared" si="25"/>
        <v>yes</v>
      </c>
      <c r="V85" s="2" t="str">
        <f>IFERROR(VLOOKUP($N85,'nCino | BigQuery Type Lookup'!$A:$F,3,FALSE),"(not found)")</f>
        <v>STRING</v>
      </c>
      <c r="W85" s="8">
        <f>IFERROR(VLOOKUP($N85,'nCino | BigQuery Type Lookup'!$A:$F,4,FALSE),"(not found)")</f>
        <v>18</v>
      </c>
      <c r="X85" s="8" t="str">
        <f>IFERROR(VLOOKUP($N85,'nCino | BigQuery Type Lookup'!$A:$F,5,FALSE),"(not found)")</f>
        <v>n/a</v>
      </c>
      <c r="Y85" s="8" t="str">
        <f>IFERROR(VLOOKUP($N85,'nCino | BigQuery Type Lookup'!$A:$F,6,FALSE),"(not found)")</f>
        <v>n/a</v>
      </c>
      <c r="Z85" t="str">
        <f>IFERROR(VLOOKUP('nCino | Field Mappings'!$A85,'nCino | Object Info'!$A:$H,7,FALSE),"(not found)")</f>
        <v>rskcsp_ds_css_collateral_ownership_curated</v>
      </c>
      <c r="AA85" t="str">
        <f t="shared" si="26"/>
        <v>ConnectionReceivedId</v>
      </c>
      <c r="AB85" s="8" t="str">
        <f t="shared" si="27"/>
        <v>Foreign</v>
      </c>
      <c r="AC85" s="8" t="str">
        <f t="shared" si="28"/>
        <v>yes</v>
      </c>
      <c r="AD85" s="2" t="str">
        <f t="shared" si="29"/>
        <v>STRING</v>
      </c>
      <c r="AE85" s="8">
        <f t="shared" si="34"/>
        <v>18</v>
      </c>
      <c r="AF85" s="8" t="str">
        <f t="shared" si="35"/>
        <v>n/a</v>
      </c>
      <c r="AG85" s="8" t="str">
        <f t="shared" si="36"/>
        <v>n/a</v>
      </c>
      <c r="AH85" t="str">
        <f>IFERROR(VLOOKUP('nCino | Field Mappings'!$A85,'nCino | Object Info'!$A:$H,8,FALSE),"(not found)")</f>
        <v>rskcsp_ds_css_collateral_ownership_consumption</v>
      </c>
      <c r="AI85" t="str">
        <f t="shared" si="30"/>
        <v>ConnectionReceivedId</v>
      </c>
      <c r="AJ85" s="8" t="str">
        <f t="shared" si="31"/>
        <v>Foreign</v>
      </c>
      <c r="AK85" s="8" t="str">
        <f t="shared" si="32"/>
        <v>yes</v>
      </c>
      <c r="AL85" s="2" t="str">
        <f t="shared" si="33"/>
        <v>STRING</v>
      </c>
      <c r="AM85" s="8">
        <f t="shared" si="37"/>
        <v>18</v>
      </c>
      <c r="AN85" s="8" t="str">
        <f t="shared" si="38"/>
        <v>n/a</v>
      </c>
      <c r="AO85" s="8" t="str">
        <f t="shared" si="39"/>
        <v>n/a</v>
      </c>
    </row>
    <row r="86" spans="1:41">
      <c r="A86" s="2" t="s">
        <v>62</v>
      </c>
      <c r="B86" s="2" t="s">
        <v>63</v>
      </c>
      <c r="C86" s="1" t="s">
        <v>356</v>
      </c>
      <c r="D86" s="1" t="s">
        <v>169</v>
      </c>
      <c r="E86" s="1" t="s">
        <v>170</v>
      </c>
      <c r="F86" s="2" t="str">
        <f>IF(ISERROR(VLOOKUP($C86,'DMW | Collateral Fields'!$K:$L, 1, FALSE)),"No", "Yes")</f>
        <v>No</v>
      </c>
      <c r="G86" s="1" t="str">
        <f>IFERROR(VLOOKUP($C86,'DMW | Collateral Fields'!$K:$L, 2, FALSE),"(not found)")</f>
        <v>(not found)</v>
      </c>
      <c r="H86" s="2" t="s">
        <v>153</v>
      </c>
      <c r="I86" s="2" t="s">
        <v>144</v>
      </c>
      <c r="J86" s="1" t="s">
        <v>167</v>
      </c>
      <c r="K86" s="2">
        <v>18</v>
      </c>
      <c r="L86" s="2">
        <v>0</v>
      </c>
      <c r="M86" s="2">
        <v>0</v>
      </c>
      <c r="N86" s="2" t="str">
        <f t="shared" si="21"/>
        <v>reference(PartnerNetworkConnection)|18|0|0</v>
      </c>
      <c r="O86" t="str">
        <f>IFERROR(VLOOKUP('nCino | Field Mappings'!$A86,'nCino | Object Info'!$A:$H,5,FALSE),"(not found)")</f>
        <v>rskcsp_ds_css_collateral_ownership</v>
      </c>
      <c r="P86" t="str">
        <f t="shared" si="22"/>
        <v>ConnectionSentId</v>
      </c>
      <c r="Q86" s="8">
        <f>IFERROR(VLOOKUP($N86,'nCino | BigQuery Type Lookup'!$A:$F,2,FALSE),"(not found)")</f>
        <v>18</v>
      </c>
      <c r="R86" t="str">
        <f>IFERROR(VLOOKUP('nCino | Field Mappings'!$A86,'nCino | Object Info'!$A:$H,6,FALSE),"(not found)")</f>
        <v>rskcsp_ds_css_collateral_ownership_staging</v>
      </c>
      <c r="S86" t="str">
        <f t="shared" si="23"/>
        <v>ConnectionSentId</v>
      </c>
      <c r="T86" s="8" t="str">
        <f t="shared" si="24"/>
        <v>Foreign</v>
      </c>
      <c r="U86" s="8" t="str">
        <f t="shared" si="25"/>
        <v>yes</v>
      </c>
      <c r="V86" s="2" t="str">
        <f>IFERROR(VLOOKUP($N86,'nCino | BigQuery Type Lookup'!$A:$F,3,FALSE),"(not found)")</f>
        <v>STRING</v>
      </c>
      <c r="W86" s="8">
        <f>IFERROR(VLOOKUP($N86,'nCino | BigQuery Type Lookup'!$A:$F,4,FALSE),"(not found)")</f>
        <v>18</v>
      </c>
      <c r="X86" s="8" t="str">
        <f>IFERROR(VLOOKUP($N86,'nCino | BigQuery Type Lookup'!$A:$F,5,FALSE),"(not found)")</f>
        <v>n/a</v>
      </c>
      <c r="Y86" s="8" t="str">
        <f>IFERROR(VLOOKUP($N86,'nCino | BigQuery Type Lookup'!$A:$F,6,FALSE),"(not found)")</f>
        <v>n/a</v>
      </c>
      <c r="Z86" t="str">
        <f>IFERROR(VLOOKUP('nCino | Field Mappings'!$A86,'nCino | Object Info'!$A:$H,7,FALSE),"(not found)")</f>
        <v>rskcsp_ds_css_collateral_ownership_curated</v>
      </c>
      <c r="AA86" t="str">
        <f t="shared" si="26"/>
        <v>ConnectionSentId</v>
      </c>
      <c r="AB86" s="8" t="str">
        <f t="shared" si="27"/>
        <v>Foreign</v>
      </c>
      <c r="AC86" s="8" t="str">
        <f t="shared" si="28"/>
        <v>yes</v>
      </c>
      <c r="AD86" s="2" t="str">
        <f t="shared" si="29"/>
        <v>STRING</v>
      </c>
      <c r="AE86" s="8">
        <f t="shared" si="34"/>
        <v>18</v>
      </c>
      <c r="AF86" s="8" t="str">
        <f t="shared" si="35"/>
        <v>n/a</v>
      </c>
      <c r="AG86" s="8" t="str">
        <f t="shared" si="36"/>
        <v>n/a</v>
      </c>
      <c r="AH86" t="str">
        <f>IFERROR(VLOOKUP('nCino | Field Mappings'!$A86,'nCino | Object Info'!$A:$H,8,FALSE),"(not found)")</f>
        <v>rskcsp_ds_css_collateral_ownership_consumption</v>
      </c>
      <c r="AI86" t="str">
        <f t="shared" si="30"/>
        <v>ConnectionSentId</v>
      </c>
      <c r="AJ86" s="8" t="str">
        <f t="shared" si="31"/>
        <v>Foreign</v>
      </c>
      <c r="AK86" s="8" t="str">
        <f t="shared" si="32"/>
        <v>yes</v>
      </c>
      <c r="AL86" s="2" t="str">
        <f t="shared" si="33"/>
        <v>STRING</v>
      </c>
      <c r="AM86" s="8">
        <f t="shared" si="37"/>
        <v>18</v>
      </c>
      <c r="AN86" s="8" t="str">
        <f t="shared" si="38"/>
        <v>n/a</v>
      </c>
      <c r="AO86" s="8" t="str">
        <f t="shared" si="39"/>
        <v>n/a</v>
      </c>
    </row>
    <row r="87" spans="1:41">
      <c r="A87" s="2" t="s">
        <v>62</v>
      </c>
      <c r="B87" s="2" t="s">
        <v>63</v>
      </c>
      <c r="C87" s="1" t="s">
        <v>357</v>
      </c>
      <c r="D87" s="1" t="s">
        <v>358</v>
      </c>
      <c r="E87" s="1" t="s">
        <v>359</v>
      </c>
      <c r="F87" s="2" t="str">
        <f>IF(ISERROR(VLOOKUP($C87,'DMW | Collateral Fields'!$K:$L, 1, FALSE)),"No", "Yes")</f>
        <v>Yes</v>
      </c>
      <c r="G87" s="1" t="str">
        <f>IFERROR(VLOOKUP($C87,'DMW | Collateral Fields'!$K:$L, 2, FALSE),"(not found)")</f>
        <v>This field is a lookup to the collateral record owner's Account (Relationship).</v>
      </c>
      <c r="H87" s="2" t="s">
        <v>153</v>
      </c>
      <c r="I87" s="2" t="s">
        <v>131</v>
      </c>
      <c r="J87" s="1" t="s">
        <v>319</v>
      </c>
      <c r="K87" s="2">
        <v>18</v>
      </c>
      <c r="L87" s="2">
        <v>0</v>
      </c>
      <c r="M87" s="2">
        <v>0</v>
      </c>
      <c r="N87" s="2" t="str">
        <f t="shared" si="21"/>
        <v>reference(Account)|18|0|0</v>
      </c>
      <c r="O87" t="str">
        <f>IFERROR(VLOOKUP('nCino | Field Mappings'!$A87,'nCino | Object Info'!$A:$H,5,FALSE),"(not found)")</f>
        <v>rskcsp_ds_css_collateral_ownership</v>
      </c>
      <c r="P87" t="str">
        <f t="shared" si="22"/>
        <v>LLC_BI__Account__c</v>
      </c>
      <c r="Q87" s="8">
        <f>IFERROR(VLOOKUP($N87,'nCino | BigQuery Type Lookup'!$A:$F,2,FALSE),"(not found)")</f>
        <v>18</v>
      </c>
      <c r="R87" t="str">
        <f>IFERROR(VLOOKUP('nCino | Field Mappings'!$A87,'nCino | Object Info'!$A:$H,6,FALSE),"(not found)")</f>
        <v>rskcsp_ds_css_collateral_ownership_staging</v>
      </c>
      <c r="S87" t="str">
        <f t="shared" si="23"/>
        <v>LLC_BI__Account__c</v>
      </c>
      <c r="T87" s="8" t="str">
        <f t="shared" si="24"/>
        <v>Foreign</v>
      </c>
      <c r="U87" s="8" t="str">
        <f t="shared" si="25"/>
        <v>no</v>
      </c>
      <c r="V87" s="2" t="str">
        <f>IFERROR(VLOOKUP($N87,'nCino | BigQuery Type Lookup'!$A:$F,3,FALSE),"(not found)")</f>
        <v>STRING</v>
      </c>
      <c r="W87" s="8">
        <f>IFERROR(VLOOKUP($N87,'nCino | BigQuery Type Lookup'!$A:$F,4,FALSE),"(not found)")</f>
        <v>18</v>
      </c>
      <c r="X87" s="8" t="str">
        <f>IFERROR(VLOOKUP($N87,'nCino | BigQuery Type Lookup'!$A:$F,5,FALSE),"(not found)")</f>
        <v>n/a</v>
      </c>
      <c r="Y87" s="8" t="str">
        <f>IFERROR(VLOOKUP($N87,'nCino | BigQuery Type Lookup'!$A:$F,6,FALSE),"(not found)")</f>
        <v>n/a</v>
      </c>
      <c r="Z87" t="str">
        <f>IFERROR(VLOOKUP('nCino | Field Mappings'!$A87,'nCino | Object Info'!$A:$H,7,FALSE),"(not found)")</f>
        <v>rskcsp_ds_css_collateral_ownership_curated</v>
      </c>
      <c r="AA87" t="str">
        <f t="shared" si="26"/>
        <v>LLC_BI__Account__c</v>
      </c>
      <c r="AB87" s="8" t="str">
        <f t="shared" si="27"/>
        <v>Foreign</v>
      </c>
      <c r="AC87" s="8" t="str">
        <f t="shared" si="28"/>
        <v>no</v>
      </c>
      <c r="AD87" s="2" t="str">
        <f t="shared" si="29"/>
        <v>STRING</v>
      </c>
      <c r="AE87" s="8">
        <f t="shared" si="34"/>
        <v>18</v>
      </c>
      <c r="AF87" s="8" t="str">
        <f t="shared" si="35"/>
        <v>n/a</v>
      </c>
      <c r="AG87" s="8" t="str">
        <f t="shared" si="36"/>
        <v>n/a</v>
      </c>
      <c r="AH87" t="str">
        <f>IFERROR(VLOOKUP('nCino | Field Mappings'!$A87,'nCino | Object Info'!$A:$H,8,FALSE),"(not found)")</f>
        <v>rskcsp_ds_css_collateral_ownership_consumption</v>
      </c>
      <c r="AI87" t="str">
        <f t="shared" si="30"/>
        <v>LLC_BI__Account__c</v>
      </c>
      <c r="AJ87" s="8" t="str">
        <f t="shared" si="31"/>
        <v>Foreign</v>
      </c>
      <c r="AK87" s="8" t="str">
        <f t="shared" si="32"/>
        <v>no</v>
      </c>
      <c r="AL87" s="2" t="str">
        <f t="shared" si="33"/>
        <v>STRING</v>
      </c>
      <c r="AM87" s="8">
        <f t="shared" si="37"/>
        <v>18</v>
      </c>
      <c r="AN87" s="8" t="str">
        <f t="shared" si="38"/>
        <v>n/a</v>
      </c>
      <c r="AO87" s="8" t="str">
        <f t="shared" si="39"/>
        <v>n/a</v>
      </c>
    </row>
    <row r="88" spans="1:41">
      <c r="A88" s="2" t="s">
        <v>62</v>
      </c>
      <c r="B88" s="2" t="s">
        <v>63</v>
      </c>
      <c r="C88" s="1" t="s">
        <v>360</v>
      </c>
      <c r="D88" s="1" t="s">
        <v>50</v>
      </c>
      <c r="E88" s="1" t="s">
        <v>51</v>
      </c>
      <c r="F88" s="2" t="str">
        <f>IF(ISERROR(VLOOKUP($C88,'DMW | Collateral Fields'!$K:$L, 1, FALSE)),"No", "Yes")</f>
        <v>Yes</v>
      </c>
      <c r="G88" s="1" t="str">
        <f>IFERROR(VLOOKUP($C88,'DMW | Collateral Fields'!$K:$L, 2, FALSE),"(not found)")</f>
        <v>This field is lookup to the collateral record owned by the Account (relationship).</v>
      </c>
      <c r="H88" s="2" t="s">
        <v>153</v>
      </c>
      <c r="I88" s="2" t="s">
        <v>131</v>
      </c>
      <c r="J88" s="1" t="s">
        <v>180</v>
      </c>
      <c r="K88" s="2">
        <v>18</v>
      </c>
      <c r="L88" s="2">
        <v>0</v>
      </c>
      <c r="M88" s="2">
        <v>0</v>
      </c>
      <c r="N88" s="2" t="str">
        <f t="shared" si="21"/>
        <v>reference(LLC_BI__Collateral__c)|18|0|0</v>
      </c>
      <c r="O88" t="str">
        <f>IFERROR(VLOOKUP('nCino | Field Mappings'!$A88,'nCino | Object Info'!$A:$H,5,FALSE),"(not found)")</f>
        <v>rskcsp_ds_css_collateral_ownership</v>
      </c>
      <c r="P88" t="str">
        <f t="shared" si="22"/>
        <v>LLC_BI__Collateral__c</v>
      </c>
      <c r="Q88" s="8">
        <f>IFERROR(VLOOKUP($N88,'nCino | BigQuery Type Lookup'!$A:$F,2,FALSE),"(not found)")</f>
        <v>18</v>
      </c>
      <c r="R88" t="str">
        <f>IFERROR(VLOOKUP('nCino | Field Mappings'!$A88,'nCino | Object Info'!$A:$H,6,FALSE),"(not found)")</f>
        <v>rskcsp_ds_css_collateral_ownership_staging</v>
      </c>
      <c r="S88" t="str">
        <f t="shared" si="23"/>
        <v>LLC_BI__Collateral__c</v>
      </c>
      <c r="T88" s="8" t="str">
        <f t="shared" si="24"/>
        <v>Foreign</v>
      </c>
      <c r="U88" s="8" t="str">
        <f t="shared" si="25"/>
        <v>no</v>
      </c>
      <c r="V88" s="2" t="str">
        <f>IFERROR(VLOOKUP($N88,'nCino | BigQuery Type Lookup'!$A:$F,3,FALSE),"(not found)")</f>
        <v>STRING</v>
      </c>
      <c r="W88" s="8">
        <f>IFERROR(VLOOKUP($N88,'nCino | BigQuery Type Lookup'!$A:$F,4,FALSE),"(not found)")</f>
        <v>18</v>
      </c>
      <c r="X88" s="8" t="str">
        <f>IFERROR(VLOOKUP($N88,'nCino | BigQuery Type Lookup'!$A:$F,5,FALSE),"(not found)")</f>
        <v>n/a</v>
      </c>
      <c r="Y88" s="8" t="str">
        <f>IFERROR(VLOOKUP($N88,'nCino | BigQuery Type Lookup'!$A:$F,6,FALSE),"(not found)")</f>
        <v>n/a</v>
      </c>
      <c r="Z88" t="str">
        <f>IFERROR(VLOOKUP('nCino | Field Mappings'!$A88,'nCino | Object Info'!$A:$H,7,FALSE),"(not found)")</f>
        <v>rskcsp_ds_css_collateral_ownership_curated</v>
      </c>
      <c r="AA88" t="str">
        <f t="shared" si="26"/>
        <v>LLC_BI__Collateral__c</v>
      </c>
      <c r="AB88" s="8" t="str">
        <f t="shared" si="27"/>
        <v>Foreign</v>
      </c>
      <c r="AC88" s="8" t="str">
        <f t="shared" si="28"/>
        <v>no</v>
      </c>
      <c r="AD88" s="2" t="str">
        <f t="shared" si="29"/>
        <v>STRING</v>
      </c>
      <c r="AE88" s="8">
        <f t="shared" si="34"/>
        <v>18</v>
      </c>
      <c r="AF88" s="8" t="str">
        <f t="shared" si="35"/>
        <v>n/a</v>
      </c>
      <c r="AG88" s="8" t="str">
        <f t="shared" si="36"/>
        <v>n/a</v>
      </c>
      <c r="AH88" t="str">
        <f>IFERROR(VLOOKUP('nCino | Field Mappings'!$A88,'nCino | Object Info'!$A:$H,8,FALSE),"(not found)")</f>
        <v>rskcsp_ds_css_collateral_ownership_consumption</v>
      </c>
      <c r="AI88" t="str">
        <f t="shared" si="30"/>
        <v>LLC_BI__Collateral__c</v>
      </c>
      <c r="AJ88" s="8" t="str">
        <f t="shared" si="31"/>
        <v>Foreign</v>
      </c>
      <c r="AK88" s="8" t="str">
        <f t="shared" si="32"/>
        <v>no</v>
      </c>
      <c r="AL88" s="2" t="str">
        <f t="shared" si="33"/>
        <v>STRING</v>
      </c>
      <c r="AM88" s="8">
        <f t="shared" si="37"/>
        <v>18</v>
      </c>
      <c r="AN88" s="8" t="str">
        <f t="shared" si="38"/>
        <v>n/a</v>
      </c>
      <c r="AO88" s="8" t="str">
        <f t="shared" si="39"/>
        <v>n/a</v>
      </c>
    </row>
    <row r="89" spans="1:41">
      <c r="A89" s="2" t="s">
        <v>62</v>
      </c>
      <c r="B89" s="2" t="s">
        <v>63</v>
      </c>
      <c r="C89" s="1" t="s">
        <v>361</v>
      </c>
      <c r="D89" s="1" t="s">
        <v>362</v>
      </c>
      <c r="E89" s="1" t="s">
        <v>363</v>
      </c>
      <c r="F89" s="2" t="str">
        <f>IF(ISERROR(VLOOKUP($C89,'DMW | Collateral Fields'!$K:$L, 1, FALSE)),"No", "Yes")</f>
        <v>Yes</v>
      </c>
      <c r="G89" s="1" t="str">
        <f>IFERROR(VLOOKUP($C89,'DMW | Collateral Fields'!$K:$L, 2, FALSE),"(not found)")</f>
        <v>The end date of the collateral ownership.</v>
      </c>
      <c r="H89" s="2" t="s">
        <v>136</v>
      </c>
      <c r="I89" s="2" t="s">
        <v>144</v>
      </c>
      <c r="J89" s="1" t="s">
        <v>202</v>
      </c>
      <c r="K89" s="2">
        <v>0</v>
      </c>
      <c r="L89" s="2">
        <v>0</v>
      </c>
      <c r="M89" s="2">
        <v>0</v>
      </c>
      <c r="N89" s="2" t="str">
        <f t="shared" si="21"/>
        <v>date|0|0|0</v>
      </c>
      <c r="O89" t="str">
        <f>IFERROR(VLOOKUP('nCino | Field Mappings'!$A89,'nCino | Object Info'!$A:$H,5,FALSE),"(not found)")</f>
        <v>rskcsp_ds_css_collateral_ownership</v>
      </c>
      <c r="P89" t="str">
        <f t="shared" si="22"/>
        <v>LLC_BI__End_Date__c</v>
      </c>
      <c r="Q89" s="8">
        <f>IFERROR(VLOOKUP($N89,'nCino | BigQuery Type Lookup'!$A:$F,2,FALSE),"(not found)")</f>
        <v>8</v>
      </c>
      <c r="R89" t="str">
        <f>IFERROR(VLOOKUP('nCino | Field Mappings'!$A89,'nCino | Object Info'!$A:$H,6,FALSE),"(not found)")</f>
        <v>rskcsp_ds_css_collateral_ownership_staging</v>
      </c>
      <c r="S89" t="str">
        <f t="shared" si="23"/>
        <v>LLC_BI__End_Date__c</v>
      </c>
      <c r="T89" s="8" t="str">
        <f t="shared" si="24"/>
        <v>n/a</v>
      </c>
      <c r="U89" s="8" t="str">
        <f t="shared" si="25"/>
        <v>yes</v>
      </c>
      <c r="V89" s="2" t="str">
        <f>IFERROR(VLOOKUP($N89,'nCino | BigQuery Type Lookup'!$A:$F,3,FALSE),"(not found)")</f>
        <v>DATE</v>
      </c>
      <c r="W89" s="8" t="str">
        <f>IFERROR(VLOOKUP($N89,'nCino | BigQuery Type Lookup'!$A:$F,4,FALSE),"(not found)")</f>
        <v>n/a</v>
      </c>
      <c r="X89" s="8" t="str">
        <f>IFERROR(VLOOKUP($N89,'nCino | BigQuery Type Lookup'!$A:$F,5,FALSE),"(not found)")</f>
        <v>n/a</v>
      </c>
      <c r="Y89" s="8" t="str">
        <f>IFERROR(VLOOKUP($N89,'nCino | BigQuery Type Lookup'!$A:$F,6,FALSE),"(not found)")</f>
        <v>n/a</v>
      </c>
      <c r="Z89" t="str">
        <f>IFERROR(VLOOKUP('nCino | Field Mappings'!$A89,'nCino | Object Info'!$A:$H,7,FALSE),"(not found)")</f>
        <v>rskcsp_ds_css_collateral_ownership_curated</v>
      </c>
      <c r="AA89" t="str">
        <f t="shared" si="26"/>
        <v>LLC_BI__End_Date__c</v>
      </c>
      <c r="AB89" s="8" t="str">
        <f t="shared" si="27"/>
        <v>n/a</v>
      </c>
      <c r="AC89" s="8" t="str">
        <f t="shared" si="28"/>
        <v>yes</v>
      </c>
      <c r="AD89" s="2" t="str">
        <f t="shared" si="29"/>
        <v>DATE</v>
      </c>
      <c r="AE89" s="8" t="str">
        <f t="shared" si="34"/>
        <v>n/a</v>
      </c>
      <c r="AF89" s="8" t="str">
        <f t="shared" si="35"/>
        <v>n/a</v>
      </c>
      <c r="AG89" s="8" t="str">
        <f t="shared" si="36"/>
        <v>n/a</v>
      </c>
      <c r="AH89" t="str">
        <f>IFERROR(VLOOKUP('nCino | Field Mappings'!$A89,'nCino | Object Info'!$A:$H,8,FALSE),"(not found)")</f>
        <v>rskcsp_ds_css_collateral_ownership_consumption</v>
      </c>
      <c r="AI89" t="str">
        <f t="shared" si="30"/>
        <v>LLC_BI__End_Date__c</v>
      </c>
      <c r="AJ89" s="8" t="str">
        <f t="shared" si="31"/>
        <v>n/a</v>
      </c>
      <c r="AK89" s="8" t="str">
        <f t="shared" si="32"/>
        <v>yes</v>
      </c>
      <c r="AL89" s="2" t="str">
        <f t="shared" si="33"/>
        <v>DATE</v>
      </c>
      <c r="AM89" s="8" t="str">
        <f t="shared" si="37"/>
        <v>n/a</v>
      </c>
      <c r="AN89" s="8" t="str">
        <f t="shared" si="38"/>
        <v>n/a</v>
      </c>
      <c r="AO89" s="8" t="str">
        <f t="shared" si="39"/>
        <v>n/a</v>
      </c>
    </row>
    <row r="90" spans="1:41">
      <c r="A90" s="2" t="s">
        <v>62</v>
      </c>
      <c r="B90" s="2" t="s">
        <v>63</v>
      </c>
      <c r="C90" s="1" t="s">
        <v>364</v>
      </c>
      <c r="D90" s="1" t="s">
        <v>365</v>
      </c>
      <c r="E90" s="1" t="s">
        <v>366</v>
      </c>
      <c r="F90" s="2" t="str">
        <f>IF(ISERROR(VLOOKUP($C90,'DMW | Collateral Fields'!$K:$L, 1, FALSE)),"No", "Yes")</f>
        <v>Yes</v>
      </c>
      <c r="G90" s="1" t="str">
        <f>IFERROR(VLOOKUP($C90,'DMW | Collateral Fields'!$K:$L, 2, FALSE),"(not found)")</f>
        <v>The percentage of the collateral that the relationship owns.</v>
      </c>
      <c r="H90" s="2" t="s">
        <v>136</v>
      </c>
      <c r="I90" s="2" t="s">
        <v>144</v>
      </c>
      <c r="J90" s="1" t="s">
        <v>294</v>
      </c>
      <c r="K90" s="2">
        <v>0</v>
      </c>
      <c r="L90" s="2">
        <v>18</v>
      </c>
      <c r="M90" s="2">
        <v>2</v>
      </c>
      <c r="N90" s="2" t="str">
        <f t="shared" si="21"/>
        <v>percent|0|18|2</v>
      </c>
      <c r="O90" t="str">
        <f>IFERROR(VLOOKUP('nCino | Field Mappings'!$A90,'nCino | Object Info'!$A:$H,5,FALSE),"(not found)")</f>
        <v>rskcsp_ds_css_collateral_ownership</v>
      </c>
      <c r="P90" t="str">
        <f t="shared" si="22"/>
        <v>LLC_BI__Ownership_Percentage__c</v>
      </c>
      <c r="Q90" s="8">
        <f>IFERROR(VLOOKUP($N90,'nCino | BigQuery Type Lookup'!$A:$F,2,FALSE),"(not found)")</f>
        <v>21</v>
      </c>
      <c r="R90" t="str">
        <f>IFERROR(VLOOKUP('nCino | Field Mappings'!$A90,'nCino | Object Info'!$A:$H,6,FALSE),"(not found)")</f>
        <v>rskcsp_ds_css_collateral_ownership_staging</v>
      </c>
      <c r="S90" t="str">
        <f t="shared" si="23"/>
        <v>LLC_BI__Ownership_Percentage__c</v>
      </c>
      <c r="T90" s="8" t="str">
        <f t="shared" si="24"/>
        <v>n/a</v>
      </c>
      <c r="U90" s="8" t="str">
        <f t="shared" si="25"/>
        <v>yes</v>
      </c>
      <c r="V90" s="2" t="str">
        <f>IFERROR(VLOOKUP($N90,'nCino | BigQuery Type Lookup'!$A:$F,3,FALSE),"(not found)")</f>
        <v>NUMERIC</v>
      </c>
      <c r="W90" s="8" t="str">
        <f>IFERROR(VLOOKUP($N90,'nCino | BigQuery Type Lookup'!$A:$F,4,FALSE),"(not found)")</f>
        <v>n/a</v>
      </c>
      <c r="X90" s="8">
        <f>IFERROR(VLOOKUP($N90,'nCino | BigQuery Type Lookup'!$A:$F,5,FALSE),"(not found)")</f>
        <v>18</v>
      </c>
      <c r="Y90" s="8">
        <f>IFERROR(VLOOKUP($N90,'nCino | BigQuery Type Lookup'!$A:$F,6,FALSE),"(not found)")</f>
        <v>2</v>
      </c>
      <c r="Z90" t="str">
        <f>IFERROR(VLOOKUP('nCino | Field Mappings'!$A90,'nCino | Object Info'!$A:$H,7,FALSE),"(not found)")</f>
        <v>rskcsp_ds_css_collateral_ownership_curated</v>
      </c>
      <c r="AA90" t="str">
        <f t="shared" si="26"/>
        <v>LLC_BI__Ownership_Percentage__c</v>
      </c>
      <c r="AB90" s="8" t="str">
        <f t="shared" si="27"/>
        <v>n/a</v>
      </c>
      <c r="AC90" s="8" t="str">
        <f t="shared" si="28"/>
        <v>yes</v>
      </c>
      <c r="AD90" s="2" t="str">
        <f t="shared" si="29"/>
        <v>NUMERIC</v>
      </c>
      <c r="AE90" s="8" t="str">
        <f t="shared" si="34"/>
        <v>n/a</v>
      </c>
      <c r="AF90" s="8">
        <f t="shared" si="35"/>
        <v>18</v>
      </c>
      <c r="AG90" s="8">
        <f t="shared" si="36"/>
        <v>2</v>
      </c>
      <c r="AH90" t="str">
        <f>IFERROR(VLOOKUP('nCino | Field Mappings'!$A90,'nCino | Object Info'!$A:$H,8,FALSE),"(not found)")</f>
        <v>rskcsp_ds_css_collateral_ownership_consumption</v>
      </c>
      <c r="AI90" t="str">
        <f t="shared" si="30"/>
        <v>LLC_BI__Ownership_Percentage__c</v>
      </c>
      <c r="AJ90" s="8" t="str">
        <f t="shared" si="31"/>
        <v>n/a</v>
      </c>
      <c r="AK90" s="8" t="str">
        <f t="shared" si="32"/>
        <v>yes</v>
      </c>
      <c r="AL90" s="2" t="str">
        <f t="shared" si="33"/>
        <v>NUMERIC</v>
      </c>
      <c r="AM90" s="8" t="str">
        <f t="shared" si="37"/>
        <v>n/a</v>
      </c>
      <c r="AN90" s="8">
        <f t="shared" si="38"/>
        <v>18</v>
      </c>
      <c r="AO90" s="8">
        <f t="shared" si="39"/>
        <v>2</v>
      </c>
    </row>
    <row r="91" spans="1:41">
      <c r="A91" s="2" t="s">
        <v>62</v>
      </c>
      <c r="B91" s="2" t="s">
        <v>63</v>
      </c>
      <c r="C91" s="1" t="s">
        <v>367</v>
      </c>
      <c r="D91" s="1" t="s">
        <v>368</v>
      </c>
      <c r="E91" s="1" t="s">
        <v>369</v>
      </c>
      <c r="F91" s="2" t="str">
        <f>IF(ISERROR(VLOOKUP($C91,'DMW | Collateral Fields'!$K:$L, 1, FALSE)),"No", "Yes")</f>
        <v>Yes</v>
      </c>
      <c r="G91" s="1" t="str">
        <f>IFERROR(VLOOKUP($C91,'DMW | Collateral Fields'!$K:$L, 2, FALSE),"(not found)")</f>
        <v>Does the Relationship have authority to pledge this collateral</v>
      </c>
      <c r="H91" s="2" t="s">
        <v>136</v>
      </c>
      <c r="I91" s="2" t="s">
        <v>131</v>
      </c>
      <c r="J91" s="1" t="s">
        <v>137</v>
      </c>
      <c r="K91" s="2">
        <v>0</v>
      </c>
      <c r="L91" s="2">
        <v>0</v>
      </c>
      <c r="M91" s="2">
        <v>0</v>
      </c>
      <c r="N91" s="2" t="str">
        <f t="shared" si="21"/>
        <v>boolean|0|0|0</v>
      </c>
      <c r="O91" t="str">
        <f>IFERROR(VLOOKUP('nCino | Field Mappings'!$A91,'nCino | Object Info'!$A:$H,5,FALSE),"(not found)")</f>
        <v>rskcsp_ds_css_collateral_ownership</v>
      </c>
      <c r="P91" t="str">
        <f t="shared" si="22"/>
        <v>LLC_BI__Pledging_Authority__c</v>
      </c>
      <c r="Q91" s="8">
        <f>IFERROR(VLOOKUP($N91,'nCino | BigQuery Type Lookup'!$A:$F,2,FALSE),"(not found)")</f>
        <v>1</v>
      </c>
      <c r="R91" t="str">
        <f>IFERROR(VLOOKUP('nCino | Field Mappings'!$A91,'nCino | Object Info'!$A:$H,6,FALSE),"(not found)")</f>
        <v>rskcsp_ds_css_collateral_ownership_staging</v>
      </c>
      <c r="S91" t="str">
        <f t="shared" si="23"/>
        <v>LLC_BI__Pledging_Authority__c</v>
      </c>
      <c r="T91" s="8" t="str">
        <f t="shared" si="24"/>
        <v>n/a</v>
      </c>
      <c r="U91" s="8" t="str">
        <f t="shared" si="25"/>
        <v>no</v>
      </c>
      <c r="V91" s="2" t="str">
        <f>IFERROR(VLOOKUP($N91,'nCino | BigQuery Type Lookup'!$A:$F,3,FALSE),"(not found)")</f>
        <v>BOOL</v>
      </c>
      <c r="W91" s="8" t="str">
        <f>IFERROR(VLOOKUP($N91,'nCino | BigQuery Type Lookup'!$A:$F,4,FALSE),"(not found)")</f>
        <v>n/a</v>
      </c>
      <c r="X91" s="8" t="str">
        <f>IFERROR(VLOOKUP($N91,'nCino | BigQuery Type Lookup'!$A:$F,5,FALSE),"(not found)")</f>
        <v>n/a</v>
      </c>
      <c r="Y91" s="8" t="str">
        <f>IFERROR(VLOOKUP($N91,'nCino | BigQuery Type Lookup'!$A:$F,6,FALSE),"(not found)")</f>
        <v>n/a</v>
      </c>
      <c r="Z91" t="str">
        <f>IFERROR(VLOOKUP('nCino | Field Mappings'!$A91,'nCino | Object Info'!$A:$H,7,FALSE),"(not found)")</f>
        <v>rskcsp_ds_css_collateral_ownership_curated</v>
      </c>
      <c r="AA91" t="str">
        <f t="shared" si="26"/>
        <v>LLC_BI__Pledging_Authority__c</v>
      </c>
      <c r="AB91" s="8" t="str">
        <f t="shared" si="27"/>
        <v>n/a</v>
      </c>
      <c r="AC91" s="8" t="str">
        <f t="shared" si="28"/>
        <v>no</v>
      </c>
      <c r="AD91" s="2" t="str">
        <f t="shared" si="29"/>
        <v>BOOL</v>
      </c>
      <c r="AE91" s="8" t="str">
        <f t="shared" si="34"/>
        <v>n/a</v>
      </c>
      <c r="AF91" s="8" t="str">
        <f t="shared" si="35"/>
        <v>n/a</v>
      </c>
      <c r="AG91" s="8" t="str">
        <f t="shared" si="36"/>
        <v>n/a</v>
      </c>
      <c r="AH91" t="str">
        <f>IFERROR(VLOOKUP('nCino | Field Mappings'!$A91,'nCino | Object Info'!$A:$H,8,FALSE),"(not found)")</f>
        <v>rskcsp_ds_css_collateral_ownership_consumption</v>
      </c>
      <c r="AI91" t="str">
        <f t="shared" si="30"/>
        <v>LLC_BI__Pledging_Authority__c</v>
      </c>
      <c r="AJ91" s="8" t="str">
        <f t="shared" si="31"/>
        <v>n/a</v>
      </c>
      <c r="AK91" s="8" t="str">
        <f t="shared" si="32"/>
        <v>no</v>
      </c>
      <c r="AL91" s="2" t="str">
        <f t="shared" si="33"/>
        <v>BOOL</v>
      </c>
      <c r="AM91" s="8" t="str">
        <f t="shared" si="37"/>
        <v>n/a</v>
      </c>
      <c r="AN91" s="8" t="str">
        <f t="shared" si="38"/>
        <v>n/a</v>
      </c>
      <c r="AO91" s="8" t="str">
        <f t="shared" si="39"/>
        <v>n/a</v>
      </c>
    </row>
    <row r="92" spans="1:41">
      <c r="A92" s="2" t="s">
        <v>62</v>
      </c>
      <c r="B92" s="2" t="s">
        <v>63</v>
      </c>
      <c r="C92" s="1" t="s">
        <v>370</v>
      </c>
      <c r="D92" s="1" t="s">
        <v>371</v>
      </c>
      <c r="E92" s="1" t="s">
        <v>372</v>
      </c>
      <c r="F92" s="2" t="str">
        <f>IF(ISERROR(VLOOKUP($C92,'DMW | Collateral Fields'!$K:$L, 1, FALSE)),"No", "Yes")</f>
        <v>Yes</v>
      </c>
      <c r="G92" s="1" t="str">
        <f>IFERROR(VLOOKUP($C92,'DMW | Collateral Fields'!$K:$L, 2, FALSE),"(not found)")</f>
        <v>This is the Relationship Type.</v>
      </c>
      <c r="H92" s="2" t="s">
        <v>136</v>
      </c>
      <c r="I92" s="2" t="s">
        <v>144</v>
      </c>
      <c r="J92" s="1" t="s">
        <v>140</v>
      </c>
      <c r="K92" s="2">
        <v>1300</v>
      </c>
      <c r="L92" s="2">
        <v>0</v>
      </c>
      <c r="M92" s="2">
        <v>0</v>
      </c>
      <c r="N92" s="2" t="str">
        <f t="shared" si="21"/>
        <v>string|1300|0|0</v>
      </c>
      <c r="O92" t="str">
        <f>IFERROR(VLOOKUP('nCino | Field Mappings'!$A92,'nCino | Object Info'!$A:$H,5,FALSE),"(not found)")</f>
        <v>rskcsp_ds_css_collateral_ownership</v>
      </c>
      <c r="P92" t="str">
        <f t="shared" si="22"/>
        <v>LLC_BI__Relationship_Type__c</v>
      </c>
      <c r="Q92" s="8">
        <f>IFERROR(VLOOKUP($N92,'nCino | BigQuery Type Lookup'!$A:$F,2,FALSE),"(not found)")</f>
        <v>1300</v>
      </c>
      <c r="R92" t="str">
        <f>IFERROR(VLOOKUP('nCino | Field Mappings'!$A92,'nCino | Object Info'!$A:$H,6,FALSE),"(not found)")</f>
        <v>rskcsp_ds_css_collateral_ownership_staging</v>
      </c>
      <c r="S92" t="str">
        <f t="shared" si="23"/>
        <v>LLC_BI__Relationship_Type__c</v>
      </c>
      <c r="T92" s="8" t="str">
        <f t="shared" si="24"/>
        <v>n/a</v>
      </c>
      <c r="U92" s="8" t="str">
        <f t="shared" si="25"/>
        <v>yes</v>
      </c>
      <c r="V92" s="2" t="str">
        <f>IFERROR(VLOOKUP($N92,'nCino | BigQuery Type Lookup'!$A:$F,3,FALSE),"(not found)")</f>
        <v>STRING</v>
      </c>
      <c r="W92" s="8">
        <f>IFERROR(VLOOKUP($N92,'nCino | BigQuery Type Lookup'!$A:$F,4,FALSE),"(not found)")</f>
        <v>1300</v>
      </c>
      <c r="X92" s="8" t="str">
        <f>IFERROR(VLOOKUP($N92,'nCino | BigQuery Type Lookup'!$A:$F,5,FALSE),"(not found)")</f>
        <v>n/a</v>
      </c>
      <c r="Y92" s="8" t="str">
        <f>IFERROR(VLOOKUP($N92,'nCino | BigQuery Type Lookup'!$A:$F,6,FALSE),"(not found)")</f>
        <v>n/a</v>
      </c>
      <c r="Z92" t="str">
        <f>IFERROR(VLOOKUP('nCino | Field Mappings'!$A92,'nCino | Object Info'!$A:$H,7,FALSE),"(not found)")</f>
        <v>rskcsp_ds_css_collateral_ownership_curated</v>
      </c>
      <c r="AA92" t="str">
        <f t="shared" si="26"/>
        <v>LLC_BI__Relationship_Type__c</v>
      </c>
      <c r="AB92" s="8" t="str">
        <f t="shared" si="27"/>
        <v>n/a</v>
      </c>
      <c r="AC92" s="8" t="str">
        <f t="shared" si="28"/>
        <v>yes</v>
      </c>
      <c r="AD92" s="2" t="str">
        <f t="shared" si="29"/>
        <v>STRING</v>
      </c>
      <c r="AE92" s="8">
        <f t="shared" si="34"/>
        <v>1300</v>
      </c>
      <c r="AF92" s="8" t="str">
        <f t="shared" si="35"/>
        <v>n/a</v>
      </c>
      <c r="AG92" s="8" t="str">
        <f t="shared" si="36"/>
        <v>n/a</v>
      </c>
      <c r="AH92" t="str">
        <f>IFERROR(VLOOKUP('nCino | Field Mappings'!$A92,'nCino | Object Info'!$A:$H,8,FALSE),"(not found)")</f>
        <v>rskcsp_ds_css_collateral_ownership_consumption</v>
      </c>
      <c r="AI92" t="str">
        <f t="shared" si="30"/>
        <v>LLC_BI__Relationship_Type__c</v>
      </c>
      <c r="AJ92" s="8" t="str">
        <f t="shared" si="31"/>
        <v>n/a</v>
      </c>
      <c r="AK92" s="8" t="str">
        <f t="shared" si="32"/>
        <v>yes</v>
      </c>
      <c r="AL92" s="2" t="str">
        <f t="shared" si="33"/>
        <v>STRING</v>
      </c>
      <c r="AM92" s="8">
        <f t="shared" si="37"/>
        <v>1300</v>
      </c>
      <c r="AN92" s="8" t="str">
        <f t="shared" si="38"/>
        <v>n/a</v>
      </c>
      <c r="AO92" s="8" t="str">
        <f t="shared" si="39"/>
        <v>n/a</v>
      </c>
    </row>
    <row r="93" spans="1:41">
      <c r="A93" s="2" t="s">
        <v>62</v>
      </c>
      <c r="B93" s="2" t="s">
        <v>63</v>
      </c>
      <c r="C93" s="1" t="s">
        <v>373</v>
      </c>
      <c r="D93" s="1" t="s">
        <v>374</v>
      </c>
      <c r="E93" s="1" t="s">
        <v>375</v>
      </c>
      <c r="F93" s="2" t="str">
        <f>IF(ISERROR(VLOOKUP($C93,'DMW | Collateral Fields'!$K:$L, 1, FALSE)),"No", "Yes")</f>
        <v>Yes</v>
      </c>
      <c r="G93" s="1" t="str">
        <f>IFERROR(VLOOKUP($C93,'DMW | Collateral Fields'!$K:$L, 2, FALSE),"(not found)")</f>
        <v>The start date of the collateral ownership.</v>
      </c>
      <c r="H93" s="2" t="s">
        <v>136</v>
      </c>
      <c r="I93" s="2" t="s">
        <v>144</v>
      </c>
      <c r="J93" s="1" t="s">
        <v>202</v>
      </c>
      <c r="K93" s="2">
        <v>0</v>
      </c>
      <c r="L93" s="2">
        <v>0</v>
      </c>
      <c r="M93" s="2">
        <v>0</v>
      </c>
      <c r="N93" s="2" t="str">
        <f t="shared" si="21"/>
        <v>date|0|0|0</v>
      </c>
      <c r="O93" t="str">
        <f>IFERROR(VLOOKUP('nCino | Field Mappings'!$A93,'nCino | Object Info'!$A:$H,5,FALSE),"(not found)")</f>
        <v>rskcsp_ds_css_collateral_ownership</v>
      </c>
      <c r="P93" t="str">
        <f t="shared" si="22"/>
        <v>LLC_BI__Start_Date__c</v>
      </c>
      <c r="Q93" s="8">
        <f>IFERROR(VLOOKUP($N93,'nCino | BigQuery Type Lookup'!$A:$F,2,FALSE),"(not found)")</f>
        <v>8</v>
      </c>
      <c r="R93" t="str">
        <f>IFERROR(VLOOKUP('nCino | Field Mappings'!$A93,'nCino | Object Info'!$A:$H,6,FALSE),"(not found)")</f>
        <v>rskcsp_ds_css_collateral_ownership_staging</v>
      </c>
      <c r="S93" t="str">
        <f t="shared" si="23"/>
        <v>LLC_BI__Start_Date__c</v>
      </c>
      <c r="T93" s="8" t="str">
        <f t="shared" si="24"/>
        <v>n/a</v>
      </c>
      <c r="U93" s="8" t="str">
        <f t="shared" si="25"/>
        <v>yes</v>
      </c>
      <c r="V93" s="2" t="str">
        <f>IFERROR(VLOOKUP($N93,'nCino | BigQuery Type Lookup'!$A:$F,3,FALSE),"(not found)")</f>
        <v>DATE</v>
      </c>
      <c r="W93" s="8" t="str">
        <f>IFERROR(VLOOKUP($N93,'nCino | BigQuery Type Lookup'!$A:$F,4,FALSE),"(not found)")</f>
        <v>n/a</v>
      </c>
      <c r="X93" s="8" t="str">
        <f>IFERROR(VLOOKUP($N93,'nCino | BigQuery Type Lookup'!$A:$F,5,FALSE),"(not found)")</f>
        <v>n/a</v>
      </c>
      <c r="Y93" s="8" t="str">
        <f>IFERROR(VLOOKUP($N93,'nCino | BigQuery Type Lookup'!$A:$F,6,FALSE),"(not found)")</f>
        <v>n/a</v>
      </c>
      <c r="Z93" t="str">
        <f>IFERROR(VLOOKUP('nCino | Field Mappings'!$A93,'nCino | Object Info'!$A:$H,7,FALSE),"(not found)")</f>
        <v>rskcsp_ds_css_collateral_ownership_curated</v>
      </c>
      <c r="AA93" t="str">
        <f t="shared" si="26"/>
        <v>LLC_BI__Start_Date__c</v>
      </c>
      <c r="AB93" s="8" t="str">
        <f t="shared" si="27"/>
        <v>n/a</v>
      </c>
      <c r="AC93" s="8" t="str">
        <f t="shared" si="28"/>
        <v>yes</v>
      </c>
      <c r="AD93" s="2" t="str">
        <f t="shared" si="29"/>
        <v>DATE</v>
      </c>
      <c r="AE93" s="8" t="str">
        <f t="shared" si="34"/>
        <v>n/a</v>
      </c>
      <c r="AF93" s="8" t="str">
        <f t="shared" si="35"/>
        <v>n/a</v>
      </c>
      <c r="AG93" s="8" t="str">
        <f t="shared" si="36"/>
        <v>n/a</v>
      </c>
      <c r="AH93" t="str">
        <f>IFERROR(VLOOKUP('nCino | Field Mappings'!$A93,'nCino | Object Info'!$A:$H,8,FALSE),"(not found)")</f>
        <v>rskcsp_ds_css_collateral_ownership_consumption</v>
      </c>
      <c r="AI93" t="str">
        <f t="shared" si="30"/>
        <v>LLC_BI__Start_Date__c</v>
      </c>
      <c r="AJ93" s="8" t="str">
        <f t="shared" si="31"/>
        <v>n/a</v>
      </c>
      <c r="AK93" s="8" t="str">
        <f t="shared" si="32"/>
        <v>yes</v>
      </c>
      <c r="AL93" s="2" t="str">
        <f t="shared" si="33"/>
        <v>DATE</v>
      </c>
      <c r="AM93" s="8" t="str">
        <f t="shared" si="37"/>
        <v>n/a</v>
      </c>
      <c r="AN93" s="8" t="str">
        <f t="shared" si="38"/>
        <v>n/a</v>
      </c>
      <c r="AO93" s="8" t="str">
        <f t="shared" si="39"/>
        <v>n/a</v>
      </c>
    </row>
    <row r="94" spans="1:41">
      <c r="A94" s="2" t="s">
        <v>62</v>
      </c>
      <c r="B94" s="2" t="s">
        <v>63</v>
      </c>
      <c r="C94" s="1" t="s">
        <v>376</v>
      </c>
      <c r="D94" s="1" t="s">
        <v>377</v>
      </c>
      <c r="E94" s="1" t="s">
        <v>378</v>
      </c>
      <c r="F94" s="2" t="str">
        <f>IF(ISERROR(VLOOKUP($C94,'DMW | Collateral Fields'!$K:$L, 1, FALSE)),"No", "Yes")</f>
        <v>Yes</v>
      </c>
      <c r="G94" s="1" t="str">
        <f>IFERROR(VLOOKUP($C94,'DMW | Collateral Fields'!$K:$L, 2, FALSE),"(not found)")</f>
        <v>This field designates whether this is the primary owner of a piece of collateral.</v>
      </c>
      <c r="H94" s="2" t="s">
        <v>136</v>
      </c>
      <c r="I94" s="2" t="s">
        <v>131</v>
      </c>
      <c r="J94" s="1" t="s">
        <v>137</v>
      </c>
      <c r="K94" s="2">
        <v>0</v>
      </c>
      <c r="L94" s="2">
        <v>0</v>
      </c>
      <c r="M94" s="2">
        <v>0</v>
      </c>
      <c r="N94" s="2" t="str">
        <f t="shared" si="21"/>
        <v>boolean|0|0|0</v>
      </c>
      <c r="O94" t="str">
        <f>IFERROR(VLOOKUP('nCino | Field Mappings'!$A94,'nCino | Object Info'!$A:$H,5,FALSE),"(not found)")</f>
        <v>rskcsp_ds_css_collateral_ownership</v>
      </c>
      <c r="P94" t="str">
        <f t="shared" si="22"/>
        <v>LLC_BI__Primary_Owner__c</v>
      </c>
      <c r="Q94" s="8">
        <f>IFERROR(VLOOKUP($N94,'nCino | BigQuery Type Lookup'!$A:$F,2,FALSE),"(not found)")</f>
        <v>1</v>
      </c>
      <c r="R94" t="str">
        <f>IFERROR(VLOOKUP('nCino | Field Mappings'!$A94,'nCino | Object Info'!$A:$H,6,FALSE),"(not found)")</f>
        <v>rskcsp_ds_css_collateral_ownership_staging</v>
      </c>
      <c r="S94" t="str">
        <f t="shared" si="23"/>
        <v>LLC_BI__Primary_Owner__c</v>
      </c>
      <c r="T94" s="8" t="str">
        <f t="shared" si="24"/>
        <v>n/a</v>
      </c>
      <c r="U94" s="8" t="str">
        <f t="shared" si="25"/>
        <v>no</v>
      </c>
      <c r="V94" s="2" t="str">
        <f>IFERROR(VLOOKUP($N94,'nCino | BigQuery Type Lookup'!$A:$F,3,FALSE),"(not found)")</f>
        <v>BOOL</v>
      </c>
      <c r="W94" s="8" t="str">
        <f>IFERROR(VLOOKUP($N94,'nCino | BigQuery Type Lookup'!$A:$F,4,FALSE),"(not found)")</f>
        <v>n/a</v>
      </c>
      <c r="X94" s="8" t="str">
        <f>IFERROR(VLOOKUP($N94,'nCino | BigQuery Type Lookup'!$A:$F,5,FALSE),"(not found)")</f>
        <v>n/a</v>
      </c>
      <c r="Y94" s="8" t="str">
        <f>IFERROR(VLOOKUP($N94,'nCino | BigQuery Type Lookup'!$A:$F,6,FALSE),"(not found)")</f>
        <v>n/a</v>
      </c>
      <c r="Z94" t="str">
        <f>IFERROR(VLOOKUP('nCino | Field Mappings'!$A94,'nCino | Object Info'!$A:$H,7,FALSE),"(not found)")</f>
        <v>rskcsp_ds_css_collateral_ownership_curated</v>
      </c>
      <c r="AA94" t="str">
        <f t="shared" si="26"/>
        <v>LLC_BI__Primary_Owner__c</v>
      </c>
      <c r="AB94" s="8" t="str">
        <f t="shared" si="27"/>
        <v>n/a</v>
      </c>
      <c r="AC94" s="8" t="str">
        <f t="shared" si="28"/>
        <v>no</v>
      </c>
      <c r="AD94" s="2" t="str">
        <f t="shared" si="29"/>
        <v>BOOL</v>
      </c>
      <c r="AE94" s="8" t="str">
        <f t="shared" si="34"/>
        <v>n/a</v>
      </c>
      <c r="AF94" s="8" t="str">
        <f t="shared" si="35"/>
        <v>n/a</v>
      </c>
      <c r="AG94" s="8" t="str">
        <f t="shared" si="36"/>
        <v>n/a</v>
      </c>
      <c r="AH94" t="str">
        <f>IFERROR(VLOOKUP('nCino | Field Mappings'!$A94,'nCino | Object Info'!$A:$H,8,FALSE),"(not found)")</f>
        <v>rskcsp_ds_css_collateral_ownership_consumption</v>
      </c>
      <c r="AI94" t="str">
        <f t="shared" si="30"/>
        <v>LLC_BI__Primary_Owner__c</v>
      </c>
      <c r="AJ94" s="8" t="str">
        <f t="shared" si="31"/>
        <v>n/a</v>
      </c>
      <c r="AK94" s="8" t="str">
        <f t="shared" si="32"/>
        <v>no</v>
      </c>
      <c r="AL94" s="2" t="str">
        <f t="shared" si="33"/>
        <v>BOOL</v>
      </c>
      <c r="AM94" s="8" t="str">
        <f t="shared" si="37"/>
        <v>n/a</v>
      </c>
      <c r="AN94" s="8" t="str">
        <f t="shared" si="38"/>
        <v>n/a</v>
      </c>
      <c r="AO94" s="8" t="str">
        <f t="shared" si="39"/>
        <v>n/a</v>
      </c>
    </row>
    <row r="95" spans="1:41">
      <c r="A95" s="2" t="s">
        <v>62</v>
      </c>
      <c r="B95" s="2" t="s">
        <v>63</v>
      </c>
      <c r="C95" s="1" t="s">
        <v>379</v>
      </c>
      <c r="D95" s="1" t="s">
        <v>380</v>
      </c>
      <c r="E95" s="1" t="s">
        <v>381</v>
      </c>
      <c r="F95" s="2" t="str">
        <f>IF(ISERROR(VLOOKUP($C95,'DMW | Collateral Fields'!$K:$L, 1, FALSE)),"No", "Yes")</f>
        <v>Yes</v>
      </c>
      <c r="G95" s="1" t="str">
        <f>IFERROR(VLOOKUP($C95,'DMW | Collateral Fields'!$K:$L, 2, FALSE),"(not found)")</f>
        <v>The type of Security Ownership.</v>
      </c>
      <c r="H95" s="2" t="s">
        <v>136</v>
      </c>
      <c r="I95" s="2" t="s">
        <v>144</v>
      </c>
      <c r="J95" s="1" t="s">
        <v>145</v>
      </c>
      <c r="K95" s="2">
        <v>255</v>
      </c>
      <c r="L95" s="2">
        <v>0</v>
      </c>
      <c r="M95" s="2">
        <v>0</v>
      </c>
      <c r="N95" s="2" t="str">
        <f t="shared" si="21"/>
        <v>picklist|255|0|0</v>
      </c>
      <c r="O95" t="str">
        <f>IFERROR(VLOOKUP('nCino | Field Mappings'!$A95,'nCino | Object Info'!$A:$H,5,FALSE),"(not found)")</f>
        <v>rskcsp_ds_css_collateral_ownership</v>
      </c>
      <c r="P95" t="str">
        <f t="shared" si="22"/>
        <v>LLC_BI__Collateral_Association__c</v>
      </c>
      <c r="Q95" s="8">
        <f>IFERROR(VLOOKUP($N95,'nCino | BigQuery Type Lookup'!$A:$F,2,FALSE),"(not found)")</f>
        <v>255</v>
      </c>
      <c r="R95" t="str">
        <f>IFERROR(VLOOKUP('nCino | Field Mappings'!$A95,'nCino | Object Info'!$A:$H,6,FALSE),"(not found)")</f>
        <v>rskcsp_ds_css_collateral_ownership_staging</v>
      </c>
      <c r="S95" t="str">
        <f t="shared" si="23"/>
        <v>LLC_BI__Collateral_Association__c</v>
      </c>
      <c r="T95" s="8" t="str">
        <f t="shared" si="24"/>
        <v>n/a</v>
      </c>
      <c r="U95" s="8" t="str">
        <f t="shared" si="25"/>
        <v>yes</v>
      </c>
      <c r="V95" s="2" t="str">
        <f>IFERROR(VLOOKUP($N95,'nCino | BigQuery Type Lookup'!$A:$F,3,FALSE),"(not found)")</f>
        <v>STRING</v>
      </c>
      <c r="W95" s="8">
        <f>IFERROR(VLOOKUP($N95,'nCino | BigQuery Type Lookup'!$A:$F,4,FALSE),"(not found)")</f>
        <v>255</v>
      </c>
      <c r="X95" s="8" t="str">
        <f>IFERROR(VLOOKUP($N95,'nCino | BigQuery Type Lookup'!$A:$F,5,FALSE),"(not found)")</f>
        <v>n/a</v>
      </c>
      <c r="Y95" s="8" t="str">
        <f>IFERROR(VLOOKUP($N95,'nCino | BigQuery Type Lookup'!$A:$F,6,FALSE),"(not found)")</f>
        <v>n/a</v>
      </c>
      <c r="Z95" t="str">
        <f>IFERROR(VLOOKUP('nCino | Field Mappings'!$A95,'nCino | Object Info'!$A:$H,7,FALSE),"(not found)")</f>
        <v>rskcsp_ds_css_collateral_ownership_curated</v>
      </c>
      <c r="AA95" t="str">
        <f t="shared" si="26"/>
        <v>LLC_BI__Collateral_Association__c</v>
      </c>
      <c r="AB95" s="8" t="str">
        <f t="shared" si="27"/>
        <v>n/a</v>
      </c>
      <c r="AC95" s="8" t="str">
        <f t="shared" si="28"/>
        <v>yes</v>
      </c>
      <c r="AD95" s="2" t="str">
        <f t="shared" si="29"/>
        <v>STRING</v>
      </c>
      <c r="AE95" s="8">
        <f t="shared" si="34"/>
        <v>255</v>
      </c>
      <c r="AF95" s="8" t="str">
        <f t="shared" si="35"/>
        <v>n/a</v>
      </c>
      <c r="AG95" s="8" t="str">
        <f t="shared" si="36"/>
        <v>n/a</v>
      </c>
      <c r="AH95" t="str">
        <f>IFERROR(VLOOKUP('nCino | Field Mappings'!$A95,'nCino | Object Info'!$A:$H,8,FALSE),"(not found)")</f>
        <v>rskcsp_ds_css_collateral_ownership_consumption</v>
      </c>
      <c r="AI95" t="str">
        <f t="shared" si="30"/>
        <v>LLC_BI__Collateral_Association__c</v>
      </c>
      <c r="AJ95" s="8" t="str">
        <f t="shared" si="31"/>
        <v>n/a</v>
      </c>
      <c r="AK95" s="8" t="str">
        <f t="shared" si="32"/>
        <v>yes</v>
      </c>
      <c r="AL95" s="2" t="str">
        <f t="shared" si="33"/>
        <v>STRING</v>
      </c>
      <c r="AM95" s="8">
        <f t="shared" si="37"/>
        <v>255</v>
      </c>
      <c r="AN95" s="8" t="str">
        <f t="shared" si="38"/>
        <v>n/a</v>
      </c>
      <c r="AO95" s="8" t="str">
        <f t="shared" si="39"/>
        <v>n/a</v>
      </c>
    </row>
    <row r="96" spans="1:41">
      <c r="A96" s="2" t="s">
        <v>62</v>
      </c>
      <c r="B96" s="2" t="s">
        <v>63</v>
      </c>
      <c r="C96" s="1" t="s">
        <v>382</v>
      </c>
      <c r="D96" s="1" t="s">
        <v>383</v>
      </c>
      <c r="E96" s="1" t="s">
        <v>384</v>
      </c>
      <c r="F96" s="2" t="str">
        <f>IF(ISERROR(VLOOKUP($C96,'DMW | Collateral Fields'!$K:$L, 1, FALSE)),"No", "Yes")</f>
        <v>Yes</v>
      </c>
      <c r="G96" s="1" t="str">
        <f>IFERROR(VLOOKUP($C96,'DMW | Collateral Fields'!$K:$L, 2, FALSE),"(not found)")</f>
        <v>The user populates this picklist to specify how a relationship is associated to the collateral group. By default, it is blank.</v>
      </c>
      <c r="H96" s="2" t="s">
        <v>136</v>
      </c>
      <c r="I96" s="2" t="s">
        <v>144</v>
      </c>
      <c r="J96" s="1" t="s">
        <v>145</v>
      </c>
      <c r="K96" s="2">
        <v>255</v>
      </c>
      <c r="L96" s="2">
        <v>0</v>
      </c>
      <c r="M96" s="2">
        <v>0</v>
      </c>
      <c r="N96" s="2" t="str">
        <f t="shared" si="21"/>
        <v>picklist|255|0|0</v>
      </c>
      <c r="O96" t="str">
        <f>IFERROR(VLOOKUP('nCino | Field Mappings'!$A96,'nCino | Object Info'!$A:$H,5,FALSE),"(not found)")</f>
        <v>rskcsp_ds_css_collateral_ownership</v>
      </c>
      <c r="P96" t="str">
        <f t="shared" si="22"/>
        <v>LLC_BI__Group_Association__c</v>
      </c>
      <c r="Q96" s="8">
        <f>IFERROR(VLOOKUP($N96,'nCino | BigQuery Type Lookup'!$A:$F,2,FALSE),"(not found)")</f>
        <v>255</v>
      </c>
      <c r="R96" t="str">
        <f>IFERROR(VLOOKUP('nCino | Field Mappings'!$A96,'nCino | Object Info'!$A:$H,6,FALSE),"(not found)")</f>
        <v>rskcsp_ds_css_collateral_ownership_staging</v>
      </c>
      <c r="S96" t="str">
        <f t="shared" si="23"/>
        <v>LLC_BI__Group_Association__c</v>
      </c>
      <c r="T96" s="8" t="str">
        <f t="shared" si="24"/>
        <v>n/a</v>
      </c>
      <c r="U96" s="8" t="str">
        <f t="shared" si="25"/>
        <v>yes</v>
      </c>
      <c r="V96" s="2" t="str">
        <f>IFERROR(VLOOKUP($N96,'nCino | BigQuery Type Lookup'!$A:$F,3,FALSE),"(not found)")</f>
        <v>STRING</v>
      </c>
      <c r="W96" s="8">
        <f>IFERROR(VLOOKUP($N96,'nCino | BigQuery Type Lookup'!$A:$F,4,FALSE),"(not found)")</f>
        <v>255</v>
      </c>
      <c r="X96" s="8" t="str">
        <f>IFERROR(VLOOKUP($N96,'nCino | BigQuery Type Lookup'!$A:$F,5,FALSE),"(not found)")</f>
        <v>n/a</v>
      </c>
      <c r="Y96" s="8" t="str">
        <f>IFERROR(VLOOKUP($N96,'nCino | BigQuery Type Lookup'!$A:$F,6,FALSE),"(not found)")</f>
        <v>n/a</v>
      </c>
      <c r="Z96" t="str">
        <f>IFERROR(VLOOKUP('nCino | Field Mappings'!$A96,'nCino | Object Info'!$A:$H,7,FALSE),"(not found)")</f>
        <v>rskcsp_ds_css_collateral_ownership_curated</v>
      </c>
      <c r="AA96" t="str">
        <f t="shared" si="26"/>
        <v>LLC_BI__Group_Association__c</v>
      </c>
      <c r="AB96" s="8" t="str">
        <f t="shared" si="27"/>
        <v>n/a</v>
      </c>
      <c r="AC96" s="8" t="str">
        <f t="shared" si="28"/>
        <v>yes</v>
      </c>
      <c r="AD96" s="2" t="str">
        <f t="shared" si="29"/>
        <v>STRING</v>
      </c>
      <c r="AE96" s="8">
        <f t="shared" si="34"/>
        <v>255</v>
      </c>
      <c r="AF96" s="8" t="str">
        <f t="shared" si="35"/>
        <v>n/a</v>
      </c>
      <c r="AG96" s="8" t="str">
        <f t="shared" si="36"/>
        <v>n/a</v>
      </c>
      <c r="AH96" t="str">
        <f>IFERROR(VLOOKUP('nCino | Field Mappings'!$A96,'nCino | Object Info'!$A:$H,8,FALSE),"(not found)")</f>
        <v>rskcsp_ds_css_collateral_ownership_consumption</v>
      </c>
      <c r="AI96" t="str">
        <f t="shared" si="30"/>
        <v>LLC_BI__Group_Association__c</v>
      </c>
      <c r="AJ96" s="8" t="str">
        <f t="shared" si="31"/>
        <v>n/a</v>
      </c>
      <c r="AK96" s="8" t="str">
        <f t="shared" si="32"/>
        <v>yes</v>
      </c>
      <c r="AL96" s="2" t="str">
        <f t="shared" si="33"/>
        <v>STRING</v>
      </c>
      <c r="AM96" s="8">
        <f t="shared" si="37"/>
        <v>255</v>
      </c>
      <c r="AN96" s="8" t="str">
        <f t="shared" si="38"/>
        <v>n/a</v>
      </c>
      <c r="AO96" s="8" t="str">
        <f t="shared" si="39"/>
        <v>n/a</v>
      </c>
    </row>
    <row r="97" spans="1:41">
      <c r="A97" s="2" t="s">
        <v>62</v>
      </c>
      <c r="B97" s="2" t="s">
        <v>63</v>
      </c>
      <c r="C97" s="1" t="s">
        <v>385</v>
      </c>
      <c r="D97" s="1" t="s">
        <v>386</v>
      </c>
      <c r="E97" s="1" t="s">
        <v>387</v>
      </c>
      <c r="F97" s="2" t="str">
        <f>IF(ISERROR(VLOOKUP($C97,'DMW | Collateral Fields'!$K:$L, 1, FALSE)),"No", "Yes")</f>
        <v>Yes</v>
      </c>
      <c r="G97" s="1" t="str">
        <f>IFERROR(VLOOKUP($C97,'DMW | Collateral Fields'!$K:$L, 2, FALSE),"(not found)")</f>
        <v>The % of Security Lending Value allocated to the Relationship. This is used exclusively for Credit analysis purposes and does not indicate actual ownership.</v>
      </c>
      <c r="H97" s="2" t="s">
        <v>136</v>
      </c>
      <c r="I97" s="2" t="s">
        <v>144</v>
      </c>
      <c r="J97" s="1" t="s">
        <v>294</v>
      </c>
      <c r="K97" s="2">
        <v>0</v>
      </c>
      <c r="L97" s="2">
        <v>18</v>
      </c>
      <c r="M97" s="2">
        <v>0</v>
      </c>
      <c r="N97" s="2" t="str">
        <f t="shared" si="21"/>
        <v>percent|0|18|0</v>
      </c>
      <c r="O97" t="str">
        <f>IFERROR(VLOOKUP('nCino | Field Mappings'!$A97,'nCino | Object Info'!$A:$H,5,FALSE),"(not found)")</f>
        <v>rskcsp_ds_css_collateral_ownership</v>
      </c>
      <c r="P97" t="str">
        <f t="shared" si="22"/>
        <v>CCS_Lending_Value_Allocation__c</v>
      </c>
      <c r="Q97" s="8">
        <f>IFERROR(VLOOKUP($N97,'nCino | BigQuery Type Lookup'!$A:$F,2,FALSE),"(not found)")</f>
        <v>18</v>
      </c>
      <c r="R97" t="str">
        <f>IFERROR(VLOOKUP('nCino | Field Mappings'!$A97,'nCino | Object Info'!$A:$H,6,FALSE),"(not found)")</f>
        <v>rskcsp_ds_css_collateral_ownership_staging</v>
      </c>
      <c r="S97" t="str">
        <f t="shared" si="23"/>
        <v>CCS_Lending_Value_Allocation__c</v>
      </c>
      <c r="T97" s="8" t="str">
        <f t="shared" si="24"/>
        <v>n/a</v>
      </c>
      <c r="U97" s="8" t="str">
        <f t="shared" si="25"/>
        <v>yes</v>
      </c>
      <c r="V97" s="2" t="str">
        <f>IFERROR(VLOOKUP($N97,'nCino | BigQuery Type Lookup'!$A:$F,3,FALSE),"(not found)")</f>
        <v>INT64</v>
      </c>
      <c r="W97" s="8" t="str">
        <f>IFERROR(VLOOKUP($N97,'nCino | BigQuery Type Lookup'!$A:$F,4,FALSE),"(not found)")</f>
        <v>n/a</v>
      </c>
      <c r="X97" s="8" t="str">
        <f>IFERROR(VLOOKUP($N97,'nCino | BigQuery Type Lookup'!$A:$F,5,FALSE),"(not found)")</f>
        <v>n/a</v>
      </c>
      <c r="Y97" s="8" t="str">
        <f>IFERROR(VLOOKUP($N97,'nCino | BigQuery Type Lookup'!$A:$F,6,FALSE),"(not found)")</f>
        <v>n/a</v>
      </c>
      <c r="Z97" t="str">
        <f>IFERROR(VLOOKUP('nCino | Field Mappings'!$A97,'nCino | Object Info'!$A:$H,7,FALSE),"(not found)")</f>
        <v>rskcsp_ds_css_collateral_ownership_curated</v>
      </c>
      <c r="AA97" t="str">
        <f t="shared" si="26"/>
        <v>CCS_Lending_Value_Allocation__c</v>
      </c>
      <c r="AB97" s="8" t="str">
        <f t="shared" si="27"/>
        <v>n/a</v>
      </c>
      <c r="AC97" s="8" t="str">
        <f t="shared" si="28"/>
        <v>yes</v>
      </c>
      <c r="AD97" s="2" t="str">
        <f t="shared" si="29"/>
        <v>INT64</v>
      </c>
      <c r="AE97" s="8" t="str">
        <f t="shared" si="34"/>
        <v>n/a</v>
      </c>
      <c r="AF97" s="8" t="str">
        <f t="shared" si="35"/>
        <v>n/a</v>
      </c>
      <c r="AG97" s="8" t="str">
        <f t="shared" si="36"/>
        <v>n/a</v>
      </c>
      <c r="AH97" t="str">
        <f>IFERROR(VLOOKUP('nCino | Field Mappings'!$A97,'nCino | Object Info'!$A:$H,8,FALSE),"(not found)")</f>
        <v>rskcsp_ds_css_collateral_ownership_consumption</v>
      </c>
      <c r="AI97" t="str">
        <f t="shared" si="30"/>
        <v>CCS_Lending_Value_Allocation__c</v>
      </c>
      <c r="AJ97" s="8" t="str">
        <f t="shared" si="31"/>
        <v>n/a</v>
      </c>
      <c r="AK97" s="8" t="str">
        <f t="shared" si="32"/>
        <v>yes</v>
      </c>
      <c r="AL97" s="2" t="str">
        <f t="shared" si="33"/>
        <v>INT64</v>
      </c>
      <c r="AM97" s="8" t="str">
        <f t="shared" si="37"/>
        <v>n/a</v>
      </c>
      <c r="AN97" s="8" t="str">
        <f t="shared" si="38"/>
        <v>n/a</v>
      </c>
      <c r="AO97" s="8" t="str">
        <f t="shared" si="39"/>
        <v>n/a</v>
      </c>
    </row>
    <row r="98" spans="1:41">
      <c r="A98" s="2" t="s">
        <v>62</v>
      </c>
      <c r="B98" s="2" t="s">
        <v>63</v>
      </c>
      <c r="C98" s="1" t="s">
        <v>388</v>
      </c>
      <c r="D98" s="1" t="s">
        <v>389</v>
      </c>
      <c r="E98" s="1" t="s">
        <v>390</v>
      </c>
      <c r="F98" s="2" t="str">
        <f>IF(ISERROR(VLOOKUP($C98,'DMW | Collateral Fields'!$K:$L, 1, FALSE)),"No", "Yes")</f>
        <v>Yes</v>
      </c>
      <c r="G98" s="1" t="str">
        <f>IFERROR(VLOOKUP($C98,'DMW | Collateral Fields'!$K:$L, 2, FALSE),"(not found)")</f>
        <v>Field to display Perfection Status of Security</v>
      </c>
      <c r="H98" s="2" t="s">
        <v>136</v>
      </c>
      <c r="I98" s="2" t="s">
        <v>144</v>
      </c>
      <c r="J98" s="1" t="s">
        <v>140</v>
      </c>
      <c r="K98" s="2">
        <v>1300</v>
      </c>
      <c r="L98" s="2">
        <v>0</v>
      </c>
      <c r="M98" s="2">
        <v>0</v>
      </c>
      <c r="N98" s="2" t="str">
        <f t="shared" si="21"/>
        <v>string|1300|0|0</v>
      </c>
      <c r="O98" t="str">
        <f>IFERROR(VLOOKUP('nCino | Field Mappings'!$A98,'nCino | Object Info'!$A:$H,5,FALSE),"(not found)")</f>
        <v>rskcsp_ds_css_collateral_ownership</v>
      </c>
      <c r="P98" t="str">
        <f t="shared" si="22"/>
        <v>CCS_Perfection_Status__c</v>
      </c>
      <c r="Q98" s="8">
        <f>IFERROR(VLOOKUP($N98,'nCino | BigQuery Type Lookup'!$A:$F,2,FALSE),"(not found)")</f>
        <v>1300</v>
      </c>
      <c r="R98" t="str">
        <f>IFERROR(VLOOKUP('nCino | Field Mappings'!$A98,'nCino | Object Info'!$A:$H,6,FALSE),"(not found)")</f>
        <v>rskcsp_ds_css_collateral_ownership_staging</v>
      </c>
      <c r="S98" t="str">
        <f t="shared" si="23"/>
        <v>CCS_Perfection_Status__c</v>
      </c>
      <c r="T98" s="8" t="str">
        <f t="shared" si="24"/>
        <v>n/a</v>
      </c>
      <c r="U98" s="8" t="str">
        <f t="shared" si="25"/>
        <v>yes</v>
      </c>
      <c r="V98" s="2" t="str">
        <f>IFERROR(VLOOKUP($N98,'nCino | BigQuery Type Lookup'!$A:$F,3,FALSE),"(not found)")</f>
        <v>STRING</v>
      </c>
      <c r="W98" s="8">
        <f>IFERROR(VLOOKUP($N98,'nCino | BigQuery Type Lookup'!$A:$F,4,FALSE),"(not found)")</f>
        <v>1300</v>
      </c>
      <c r="X98" s="8" t="str">
        <f>IFERROR(VLOOKUP($N98,'nCino | BigQuery Type Lookup'!$A:$F,5,FALSE),"(not found)")</f>
        <v>n/a</v>
      </c>
      <c r="Y98" s="8" t="str">
        <f>IFERROR(VLOOKUP($N98,'nCino | BigQuery Type Lookup'!$A:$F,6,FALSE),"(not found)")</f>
        <v>n/a</v>
      </c>
      <c r="Z98" t="str">
        <f>IFERROR(VLOOKUP('nCino | Field Mappings'!$A98,'nCino | Object Info'!$A:$H,7,FALSE),"(not found)")</f>
        <v>rskcsp_ds_css_collateral_ownership_curated</v>
      </c>
      <c r="AA98" t="str">
        <f t="shared" si="26"/>
        <v>CCS_Perfection_Status__c</v>
      </c>
      <c r="AB98" s="8" t="str">
        <f t="shared" si="27"/>
        <v>n/a</v>
      </c>
      <c r="AC98" s="8" t="str">
        <f t="shared" si="28"/>
        <v>yes</v>
      </c>
      <c r="AD98" s="2" t="str">
        <f t="shared" si="29"/>
        <v>STRING</v>
      </c>
      <c r="AE98" s="8">
        <f t="shared" si="34"/>
        <v>1300</v>
      </c>
      <c r="AF98" s="8" t="str">
        <f t="shared" si="35"/>
        <v>n/a</v>
      </c>
      <c r="AG98" s="8" t="str">
        <f t="shared" si="36"/>
        <v>n/a</v>
      </c>
      <c r="AH98" t="str">
        <f>IFERROR(VLOOKUP('nCino | Field Mappings'!$A98,'nCino | Object Info'!$A:$H,8,FALSE),"(not found)")</f>
        <v>rskcsp_ds_css_collateral_ownership_consumption</v>
      </c>
      <c r="AI98" t="str">
        <f t="shared" si="30"/>
        <v>CCS_Perfection_Status__c</v>
      </c>
      <c r="AJ98" s="8" t="str">
        <f t="shared" si="31"/>
        <v>n/a</v>
      </c>
      <c r="AK98" s="8" t="str">
        <f t="shared" si="32"/>
        <v>yes</v>
      </c>
      <c r="AL98" s="2" t="str">
        <f t="shared" si="33"/>
        <v>STRING</v>
      </c>
      <c r="AM98" s="8">
        <f t="shared" si="37"/>
        <v>1300</v>
      </c>
      <c r="AN98" s="8" t="str">
        <f t="shared" si="38"/>
        <v>n/a</v>
      </c>
      <c r="AO98" s="8" t="str">
        <f t="shared" si="39"/>
        <v>n/a</v>
      </c>
    </row>
    <row r="99" spans="1:41">
      <c r="A99" s="2" t="s">
        <v>62</v>
      </c>
      <c r="B99" s="2" t="s">
        <v>63</v>
      </c>
      <c r="C99" s="1" t="s">
        <v>391</v>
      </c>
      <c r="D99" s="1" t="s">
        <v>392</v>
      </c>
      <c r="E99" s="1" t="s">
        <v>393</v>
      </c>
      <c r="F99" s="2" t="str">
        <f>IF(ISERROR(VLOOKUP($C99,'DMW | Collateral Fields'!$K:$L, 1, FALSE)),"No", "Yes")</f>
        <v>Yes</v>
      </c>
      <c r="G99" s="1" t="str">
        <f>IFERROR(VLOOKUP($C99,'DMW | Collateral Fields'!$K:$L, 2, FALSE),"(not found)")</f>
        <v>Formula to display OGSA record link for the record</v>
      </c>
      <c r="H99" s="2" t="s">
        <v>136</v>
      </c>
      <c r="I99" s="2" t="s">
        <v>144</v>
      </c>
      <c r="J99" s="1" t="s">
        <v>140</v>
      </c>
      <c r="K99" s="2">
        <v>1300</v>
      </c>
      <c r="L99" s="2">
        <v>0</v>
      </c>
      <c r="M99" s="2">
        <v>0</v>
      </c>
      <c r="N99" s="2" t="str">
        <f t="shared" si="21"/>
        <v>string|1300|0|0</v>
      </c>
      <c r="O99" t="str">
        <f>IFERROR(VLOOKUP('nCino | Field Mappings'!$A99,'nCino | Object Info'!$A:$H,5,FALSE),"(not found)")</f>
        <v>rskcsp_ds_css_collateral_ownership</v>
      </c>
      <c r="P99" t="str">
        <f t="shared" si="22"/>
        <v>CCS_Security_Hyperlink__c</v>
      </c>
      <c r="Q99" s="8">
        <f>IFERROR(VLOOKUP($N99,'nCino | BigQuery Type Lookup'!$A:$F,2,FALSE),"(not found)")</f>
        <v>1300</v>
      </c>
      <c r="R99" t="str">
        <f>IFERROR(VLOOKUP('nCino | Field Mappings'!$A99,'nCino | Object Info'!$A:$H,6,FALSE),"(not found)")</f>
        <v>rskcsp_ds_css_collateral_ownership_staging</v>
      </c>
      <c r="S99" t="str">
        <f t="shared" si="23"/>
        <v>CCS_Security_Hyperlink__c</v>
      </c>
      <c r="T99" s="8" t="str">
        <f t="shared" si="24"/>
        <v>n/a</v>
      </c>
      <c r="U99" s="8" t="str">
        <f t="shared" si="25"/>
        <v>yes</v>
      </c>
      <c r="V99" s="2" t="str">
        <f>IFERROR(VLOOKUP($N99,'nCino | BigQuery Type Lookup'!$A:$F,3,FALSE),"(not found)")</f>
        <v>STRING</v>
      </c>
      <c r="W99" s="8">
        <f>IFERROR(VLOOKUP($N99,'nCino | BigQuery Type Lookup'!$A:$F,4,FALSE),"(not found)")</f>
        <v>1300</v>
      </c>
      <c r="X99" s="8" t="str">
        <f>IFERROR(VLOOKUP($N99,'nCino | BigQuery Type Lookup'!$A:$F,5,FALSE),"(not found)")</f>
        <v>n/a</v>
      </c>
      <c r="Y99" s="8" t="str">
        <f>IFERROR(VLOOKUP($N99,'nCino | BigQuery Type Lookup'!$A:$F,6,FALSE),"(not found)")</f>
        <v>n/a</v>
      </c>
      <c r="Z99" t="str">
        <f>IFERROR(VLOOKUP('nCino | Field Mappings'!$A99,'nCino | Object Info'!$A:$H,7,FALSE),"(not found)")</f>
        <v>rskcsp_ds_css_collateral_ownership_curated</v>
      </c>
      <c r="AA99" t="str">
        <f t="shared" si="26"/>
        <v>CCS_Security_Hyperlink__c</v>
      </c>
      <c r="AB99" s="8" t="str">
        <f t="shared" si="27"/>
        <v>n/a</v>
      </c>
      <c r="AC99" s="8" t="str">
        <f t="shared" si="28"/>
        <v>yes</v>
      </c>
      <c r="AD99" s="2" t="str">
        <f t="shared" si="29"/>
        <v>STRING</v>
      </c>
      <c r="AE99" s="8">
        <f t="shared" si="34"/>
        <v>1300</v>
      </c>
      <c r="AF99" s="8" t="str">
        <f t="shared" si="35"/>
        <v>n/a</v>
      </c>
      <c r="AG99" s="8" t="str">
        <f t="shared" si="36"/>
        <v>n/a</v>
      </c>
      <c r="AH99" t="str">
        <f>IFERROR(VLOOKUP('nCino | Field Mappings'!$A99,'nCino | Object Info'!$A:$H,8,FALSE),"(not found)")</f>
        <v>rskcsp_ds_css_collateral_ownership_consumption</v>
      </c>
      <c r="AI99" t="str">
        <f t="shared" si="30"/>
        <v>CCS_Security_Hyperlink__c</v>
      </c>
      <c r="AJ99" s="8" t="str">
        <f t="shared" si="31"/>
        <v>n/a</v>
      </c>
      <c r="AK99" s="8" t="str">
        <f t="shared" si="32"/>
        <v>yes</v>
      </c>
      <c r="AL99" s="2" t="str">
        <f t="shared" si="33"/>
        <v>STRING</v>
      </c>
      <c r="AM99" s="8">
        <f t="shared" si="37"/>
        <v>1300</v>
      </c>
      <c r="AN99" s="8" t="str">
        <f t="shared" si="38"/>
        <v>n/a</v>
      </c>
      <c r="AO99" s="8" t="str">
        <f t="shared" si="39"/>
        <v>n/a</v>
      </c>
    </row>
    <row r="100" spans="1:41">
      <c r="A100" s="2" t="s">
        <v>62</v>
      </c>
      <c r="B100" s="2" t="s">
        <v>63</v>
      </c>
      <c r="C100" s="1" t="s">
        <v>394</v>
      </c>
      <c r="D100" s="1" t="s">
        <v>395</v>
      </c>
      <c r="E100" s="1" t="s">
        <v>396</v>
      </c>
      <c r="F100" s="2" t="str">
        <f>IF(ISERROR(VLOOKUP($C100,'DMW | Collateral Fields'!$K:$L, 1, FALSE)),"No", "Yes")</f>
        <v>Yes</v>
      </c>
      <c r="G100" s="1" t="str">
        <f>IFERROR(VLOOKUP($C100,'DMW | Collateral Fields'!$K:$L, 2, FALSE),"(not found)")</f>
        <v>Field to display total current hard limits</v>
      </c>
      <c r="H100" s="2" t="s">
        <v>136</v>
      </c>
      <c r="I100" s="2" t="s">
        <v>144</v>
      </c>
      <c r="J100" s="1" t="s">
        <v>215</v>
      </c>
      <c r="K100" s="2">
        <v>0</v>
      </c>
      <c r="L100" s="2">
        <v>18</v>
      </c>
      <c r="M100" s="2">
        <v>2</v>
      </c>
      <c r="N100" s="2" t="str">
        <f t="shared" si="21"/>
        <v>currency|0|18|2</v>
      </c>
      <c r="O100" t="str">
        <f>IFERROR(VLOOKUP('nCino | Field Mappings'!$A100,'nCino | Object Info'!$A:$H,5,FALSE),"(not found)")</f>
        <v>rskcsp_ds_css_collateral_ownership</v>
      </c>
      <c r="P100" t="str">
        <f t="shared" si="22"/>
        <v>CCS_Total_Current_Hard_Limits__c</v>
      </c>
      <c r="Q100" s="8">
        <f>IFERROR(VLOOKUP($N100,'nCino | BigQuery Type Lookup'!$A:$F,2,FALSE),"(not found)")</f>
        <v>21</v>
      </c>
      <c r="R100" t="str">
        <f>IFERROR(VLOOKUP('nCino | Field Mappings'!$A100,'nCino | Object Info'!$A:$H,6,FALSE),"(not found)")</f>
        <v>rskcsp_ds_css_collateral_ownership_staging</v>
      </c>
      <c r="S100" t="str">
        <f t="shared" si="23"/>
        <v>CCS_Total_Current_Hard_Limits__c</v>
      </c>
      <c r="T100" s="8" t="str">
        <f t="shared" si="24"/>
        <v>n/a</v>
      </c>
      <c r="U100" s="8" t="str">
        <f t="shared" si="25"/>
        <v>yes</v>
      </c>
      <c r="V100" s="2" t="str">
        <f>IFERROR(VLOOKUP($N100,'nCino | BigQuery Type Lookup'!$A:$F,3,FALSE),"(not found)")</f>
        <v>NUMERIC</v>
      </c>
      <c r="W100" s="8" t="str">
        <f>IFERROR(VLOOKUP($N100,'nCino | BigQuery Type Lookup'!$A:$F,4,FALSE),"(not found)")</f>
        <v>n/a</v>
      </c>
      <c r="X100" s="8">
        <f>IFERROR(VLOOKUP($N100,'nCino | BigQuery Type Lookup'!$A:$F,5,FALSE),"(not found)")</f>
        <v>18</v>
      </c>
      <c r="Y100" s="8">
        <f>IFERROR(VLOOKUP($N100,'nCino | BigQuery Type Lookup'!$A:$F,6,FALSE),"(not found)")</f>
        <v>2</v>
      </c>
      <c r="Z100" t="str">
        <f>IFERROR(VLOOKUP('nCino | Field Mappings'!$A100,'nCino | Object Info'!$A:$H,7,FALSE),"(not found)")</f>
        <v>rskcsp_ds_css_collateral_ownership_curated</v>
      </c>
      <c r="AA100" t="str">
        <f t="shared" si="26"/>
        <v>CCS_Total_Current_Hard_Limits__c</v>
      </c>
      <c r="AB100" s="8" t="str">
        <f t="shared" si="27"/>
        <v>n/a</v>
      </c>
      <c r="AC100" s="8" t="str">
        <f t="shared" si="28"/>
        <v>yes</v>
      </c>
      <c r="AD100" s="2" t="str">
        <f t="shared" si="29"/>
        <v>NUMERIC</v>
      </c>
      <c r="AE100" s="8" t="str">
        <f t="shared" si="34"/>
        <v>n/a</v>
      </c>
      <c r="AF100" s="8">
        <f t="shared" si="35"/>
        <v>18</v>
      </c>
      <c r="AG100" s="8">
        <f t="shared" si="36"/>
        <v>2</v>
      </c>
      <c r="AH100" t="str">
        <f>IFERROR(VLOOKUP('nCino | Field Mappings'!$A100,'nCino | Object Info'!$A:$H,8,FALSE),"(not found)")</f>
        <v>rskcsp_ds_css_collateral_ownership_consumption</v>
      </c>
      <c r="AI100" t="str">
        <f t="shared" si="30"/>
        <v>CCS_Total_Current_Hard_Limits__c</v>
      </c>
      <c r="AJ100" s="8" t="str">
        <f t="shared" si="31"/>
        <v>n/a</v>
      </c>
      <c r="AK100" s="8" t="str">
        <f t="shared" si="32"/>
        <v>yes</v>
      </c>
      <c r="AL100" s="2" t="str">
        <f t="shared" si="33"/>
        <v>NUMERIC</v>
      </c>
      <c r="AM100" s="8" t="str">
        <f t="shared" si="37"/>
        <v>n/a</v>
      </c>
      <c r="AN100" s="8">
        <f t="shared" si="38"/>
        <v>18</v>
      </c>
      <c r="AO100" s="8">
        <f t="shared" si="39"/>
        <v>2</v>
      </c>
    </row>
    <row r="101" spans="1:41">
      <c r="A101" s="2" t="s">
        <v>62</v>
      </c>
      <c r="B101" s="2" t="s">
        <v>63</v>
      </c>
      <c r="C101" s="1" t="s">
        <v>397</v>
      </c>
      <c r="D101" s="1" t="s">
        <v>398</v>
      </c>
      <c r="E101" s="1" t="s">
        <v>399</v>
      </c>
      <c r="F101" s="2" t="str">
        <f>IF(ISERROR(VLOOKUP($C101,'DMW | Collateral Fields'!$K:$L, 1, FALSE)),"No", "Yes")</f>
        <v>Yes</v>
      </c>
      <c r="G101" s="1" t="str">
        <f>IFERROR(VLOOKUP($C101,'DMW | Collateral Fields'!$K:$L, 2, FALSE),"(not found)")</f>
        <v>To display total lending value of the owner</v>
      </c>
      <c r="H101" s="2" t="s">
        <v>136</v>
      </c>
      <c r="I101" s="2" t="s">
        <v>144</v>
      </c>
      <c r="J101" s="1" t="s">
        <v>215</v>
      </c>
      <c r="K101" s="2">
        <v>0</v>
      </c>
      <c r="L101" s="2">
        <v>18</v>
      </c>
      <c r="M101" s="2">
        <v>2</v>
      </c>
      <c r="N101" s="2" t="str">
        <f t="shared" si="21"/>
        <v>currency|0|18|2</v>
      </c>
      <c r="O101" t="str">
        <f>IFERROR(VLOOKUP('nCino | Field Mappings'!$A101,'nCino | Object Info'!$A:$H,5,FALSE),"(not found)")</f>
        <v>rskcsp_ds_css_collateral_ownership</v>
      </c>
      <c r="P101" t="str">
        <f t="shared" si="22"/>
        <v>CCS_Total_Lending_Value__c</v>
      </c>
      <c r="Q101" s="8">
        <f>IFERROR(VLOOKUP($N101,'nCino | BigQuery Type Lookup'!$A:$F,2,FALSE),"(not found)")</f>
        <v>21</v>
      </c>
      <c r="R101" t="str">
        <f>IFERROR(VLOOKUP('nCino | Field Mappings'!$A101,'nCino | Object Info'!$A:$H,6,FALSE),"(not found)")</f>
        <v>rskcsp_ds_css_collateral_ownership_staging</v>
      </c>
      <c r="S101" t="str">
        <f t="shared" si="23"/>
        <v>CCS_Total_Lending_Value__c</v>
      </c>
      <c r="T101" s="8" t="str">
        <f t="shared" si="24"/>
        <v>n/a</v>
      </c>
      <c r="U101" s="8" t="str">
        <f t="shared" si="25"/>
        <v>yes</v>
      </c>
      <c r="V101" s="2" t="str">
        <f>IFERROR(VLOOKUP($N101,'nCino | BigQuery Type Lookup'!$A:$F,3,FALSE),"(not found)")</f>
        <v>NUMERIC</v>
      </c>
      <c r="W101" s="8" t="str">
        <f>IFERROR(VLOOKUP($N101,'nCino | BigQuery Type Lookup'!$A:$F,4,FALSE),"(not found)")</f>
        <v>n/a</v>
      </c>
      <c r="X101" s="8">
        <f>IFERROR(VLOOKUP($N101,'nCino | BigQuery Type Lookup'!$A:$F,5,FALSE),"(not found)")</f>
        <v>18</v>
      </c>
      <c r="Y101" s="8">
        <f>IFERROR(VLOOKUP($N101,'nCino | BigQuery Type Lookup'!$A:$F,6,FALSE),"(not found)")</f>
        <v>2</v>
      </c>
      <c r="Z101" t="str">
        <f>IFERROR(VLOOKUP('nCino | Field Mappings'!$A101,'nCino | Object Info'!$A:$H,7,FALSE),"(not found)")</f>
        <v>rskcsp_ds_css_collateral_ownership_curated</v>
      </c>
      <c r="AA101" t="str">
        <f t="shared" si="26"/>
        <v>CCS_Total_Lending_Value__c</v>
      </c>
      <c r="AB101" s="8" t="str">
        <f t="shared" si="27"/>
        <v>n/a</v>
      </c>
      <c r="AC101" s="8" t="str">
        <f t="shared" si="28"/>
        <v>yes</v>
      </c>
      <c r="AD101" s="2" t="str">
        <f t="shared" si="29"/>
        <v>NUMERIC</v>
      </c>
      <c r="AE101" s="8" t="str">
        <f t="shared" si="34"/>
        <v>n/a</v>
      </c>
      <c r="AF101" s="8">
        <f t="shared" si="35"/>
        <v>18</v>
      </c>
      <c r="AG101" s="8">
        <f t="shared" si="36"/>
        <v>2</v>
      </c>
      <c r="AH101" t="str">
        <f>IFERROR(VLOOKUP('nCino | Field Mappings'!$A101,'nCino | Object Info'!$A:$H,8,FALSE),"(not found)")</f>
        <v>rskcsp_ds_css_collateral_ownership_consumption</v>
      </c>
      <c r="AI101" t="str">
        <f t="shared" si="30"/>
        <v>CCS_Total_Lending_Value__c</v>
      </c>
      <c r="AJ101" s="8" t="str">
        <f t="shared" si="31"/>
        <v>n/a</v>
      </c>
      <c r="AK101" s="8" t="str">
        <f t="shared" si="32"/>
        <v>yes</v>
      </c>
      <c r="AL101" s="2" t="str">
        <f t="shared" si="33"/>
        <v>NUMERIC</v>
      </c>
      <c r="AM101" s="8" t="str">
        <f t="shared" si="37"/>
        <v>n/a</v>
      </c>
      <c r="AN101" s="8">
        <f t="shared" si="38"/>
        <v>18</v>
      </c>
      <c r="AO101" s="8">
        <f t="shared" si="39"/>
        <v>2</v>
      </c>
    </row>
    <row r="102" spans="1:41">
      <c r="A102" s="2" t="s">
        <v>62</v>
      </c>
      <c r="B102" s="2" t="s">
        <v>63</v>
      </c>
      <c r="C102" s="1" t="s">
        <v>400</v>
      </c>
      <c r="D102" s="1" t="s">
        <v>401</v>
      </c>
      <c r="E102" s="1" t="s">
        <v>402</v>
      </c>
      <c r="F102" s="2" t="str">
        <f>IF(ISERROR(VLOOKUP($C102,'DMW | Collateral Fields'!$K:$L, 1, FALSE)),"No", "Yes")</f>
        <v>Yes</v>
      </c>
      <c r="G102" s="1" t="str">
        <f>IFERROR(VLOOKUP($C102,'DMW | Collateral Fields'!$K:$L, 2, FALSE),"(not found)")</f>
        <v>Used in data migration</v>
      </c>
      <c r="H102" s="2" t="s">
        <v>136</v>
      </c>
      <c r="I102" s="2" t="s">
        <v>144</v>
      </c>
      <c r="J102" s="1" t="s">
        <v>140</v>
      </c>
      <c r="K102" s="2">
        <v>255</v>
      </c>
      <c r="L102" s="2">
        <v>0</v>
      </c>
      <c r="M102" s="2">
        <v>0</v>
      </c>
      <c r="N102" s="2" t="str">
        <f t="shared" si="21"/>
        <v>string|255|0|0</v>
      </c>
      <c r="O102" t="str">
        <f>IFERROR(VLOOKUP('nCino | Field Mappings'!$A102,'nCino | Object Info'!$A:$H,5,FALSE),"(not found)")</f>
        <v>rskcsp_ds_css_collateral_ownership</v>
      </c>
      <c r="P102" t="str">
        <f t="shared" si="22"/>
        <v>CCS_Migration_Id__c</v>
      </c>
      <c r="Q102" s="8">
        <f>IFERROR(VLOOKUP($N102,'nCino | BigQuery Type Lookup'!$A:$F,2,FALSE),"(not found)")</f>
        <v>255</v>
      </c>
      <c r="R102" t="str">
        <f>IFERROR(VLOOKUP('nCino | Field Mappings'!$A102,'nCino | Object Info'!$A:$H,6,FALSE),"(not found)")</f>
        <v>rskcsp_ds_css_collateral_ownership_staging</v>
      </c>
      <c r="S102" t="str">
        <f t="shared" si="23"/>
        <v>CCS_Migration_Id__c</v>
      </c>
      <c r="T102" s="8" t="str">
        <f t="shared" si="24"/>
        <v>n/a</v>
      </c>
      <c r="U102" s="8" t="str">
        <f t="shared" si="25"/>
        <v>yes</v>
      </c>
      <c r="V102" s="2" t="str">
        <f>IFERROR(VLOOKUP($N102,'nCino | BigQuery Type Lookup'!$A:$F,3,FALSE),"(not found)")</f>
        <v>STRING</v>
      </c>
      <c r="W102" s="8">
        <f>IFERROR(VLOOKUP($N102,'nCino | BigQuery Type Lookup'!$A:$F,4,FALSE),"(not found)")</f>
        <v>255</v>
      </c>
      <c r="X102" s="8" t="str">
        <f>IFERROR(VLOOKUP($N102,'nCino | BigQuery Type Lookup'!$A:$F,5,FALSE),"(not found)")</f>
        <v>n/a</v>
      </c>
      <c r="Y102" s="8" t="str">
        <f>IFERROR(VLOOKUP($N102,'nCino | BigQuery Type Lookup'!$A:$F,6,FALSE),"(not found)")</f>
        <v>n/a</v>
      </c>
      <c r="Z102" t="str">
        <f>IFERROR(VLOOKUP('nCino | Field Mappings'!$A102,'nCino | Object Info'!$A:$H,7,FALSE),"(not found)")</f>
        <v>rskcsp_ds_css_collateral_ownership_curated</v>
      </c>
      <c r="AA102" t="str">
        <f t="shared" si="26"/>
        <v>CCS_Migration_Id__c</v>
      </c>
      <c r="AB102" s="8" t="str">
        <f t="shared" si="27"/>
        <v>n/a</v>
      </c>
      <c r="AC102" s="8" t="str">
        <f t="shared" si="28"/>
        <v>yes</v>
      </c>
      <c r="AD102" s="2" t="str">
        <f t="shared" si="29"/>
        <v>STRING</v>
      </c>
      <c r="AE102" s="8">
        <f t="shared" si="34"/>
        <v>255</v>
      </c>
      <c r="AF102" s="8" t="str">
        <f t="shared" si="35"/>
        <v>n/a</v>
      </c>
      <c r="AG102" s="8" t="str">
        <f t="shared" si="36"/>
        <v>n/a</v>
      </c>
      <c r="AH102" t="str">
        <f>IFERROR(VLOOKUP('nCino | Field Mappings'!$A102,'nCino | Object Info'!$A:$H,8,FALSE),"(not found)")</f>
        <v>rskcsp_ds_css_collateral_ownership_consumption</v>
      </c>
      <c r="AI102" t="str">
        <f t="shared" si="30"/>
        <v>CCS_Migration_Id__c</v>
      </c>
      <c r="AJ102" s="8" t="str">
        <f t="shared" si="31"/>
        <v>n/a</v>
      </c>
      <c r="AK102" s="8" t="str">
        <f t="shared" si="32"/>
        <v>yes</v>
      </c>
      <c r="AL102" s="2" t="str">
        <f t="shared" si="33"/>
        <v>STRING</v>
      </c>
      <c r="AM102" s="8">
        <f t="shared" si="37"/>
        <v>255</v>
      </c>
      <c r="AN102" s="8" t="str">
        <f t="shared" si="38"/>
        <v>n/a</v>
      </c>
      <c r="AO102" s="8" t="str">
        <f t="shared" si="39"/>
        <v>n/a</v>
      </c>
    </row>
    <row r="103" spans="1:41">
      <c r="A103" s="2" t="s">
        <v>56</v>
      </c>
      <c r="B103" s="2" t="s">
        <v>57</v>
      </c>
      <c r="C103" s="1" t="s">
        <v>403</v>
      </c>
      <c r="D103" s="1" t="s">
        <v>128</v>
      </c>
      <c r="E103" s="1" t="s">
        <v>129</v>
      </c>
      <c r="F103" s="2" t="str">
        <f>IF(ISERROR(VLOOKUP($C103,'DMW | Collateral Fields'!$K:$L, 1, FALSE)),"No", "Yes")</f>
        <v>Yes</v>
      </c>
      <c r="G103" s="1" t="str">
        <f>IFERROR(VLOOKUP($C103,'DMW | Collateral Fields'!$K:$L, 2, FALSE),"(not found)")</f>
        <v>Id</v>
      </c>
      <c r="H103" s="2" t="s">
        <v>130</v>
      </c>
      <c r="I103" s="2" t="s">
        <v>131</v>
      </c>
      <c r="J103" s="1" t="s">
        <v>132</v>
      </c>
      <c r="K103" s="2">
        <v>18</v>
      </c>
      <c r="L103" s="2">
        <v>0</v>
      </c>
      <c r="M103" s="2">
        <v>0</v>
      </c>
      <c r="N103" s="2" t="str">
        <f t="shared" si="21"/>
        <v>id|18|0|0</v>
      </c>
      <c r="O103" t="str">
        <f>IFERROR(VLOOKUP('nCino | Field Mappings'!$A103,'nCino | Object Info'!$A:$H,5,FALSE),"(not found)")</f>
        <v>rskcsp_ds_css_collateral_type</v>
      </c>
      <c r="P103" t="str">
        <f t="shared" si="22"/>
        <v>Id</v>
      </c>
      <c r="Q103" s="8">
        <f>IFERROR(VLOOKUP($N103,'nCino | BigQuery Type Lookup'!$A:$F,2,FALSE),"(not found)")</f>
        <v>18</v>
      </c>
      <c r="R103" t="str">
        <f>IFERROR(VLOOKUP('nCino | Field Mappings'!$A103,'nCino | Object Info'!$A:$H,6,FALSE),"(not found)")</f>
        <v>rskcsp_ds_css_collateral_type_staging</v>
      </c>
      <c r="S103" t="str">
        <f t="shared" si="23"/>
        <v>Id</v>
      </c>
      <c r="T103" s="8" t="str">
        <f t="shared" si="24"/>
        <v>Primary</v>
      </c>
      <c r="U103" s="8" t="str">
        <f t="shared" si="25"/>
        <v>no</v>
      </c>
      <c r="V103" s="2" t="str">
        <f>IFERROR(VLOOKUP($N103,'nCino | BigQuery Type Lookup'!$A:$F,3,FALSE),"(not found)")</f>
        <v>STRING</v>
      </c>
      <c r="W103" s="8">
        <f>IFERROR(VLOOKUP($N103,'nCino | BigQuery Type Lookup'!$A:$F,4,FALSE),"(not found)")</f>
        <v>18</v>
      </c>
      <c r="X103" s="8" t="str">
        <f>IFERROR(VLOOKUP($N103,'nCino | BigQuery Type Lookup'!$A:$F,5,FALSE),"(not found)")</f>
        <v>n/a</v>
      </c>
      <c r="Y103" s="8" t="str">
        <f>IFERROR(VLOOKUP($N103,'nCino | BigQuery Type Lookup'!$A:$F,6,FALSE),"(not found)")</f>
        <v>n/a</v>
      </c>
      <c r="Z103" t="str">
        <f>IFERROR(VLOOKUP('nCino | Field Mappings'!$A103,'nCino | Object Info'!$A:$H,7,FALSE),"(not found)")</f>
        <v>rskcsp_ds_css_collateral_type_curated</v>
      </c>
      <c r="AA103" t="str">
        <f t="shared" si="26"/>
        <v>Id</v>
      </c>
      <c r="AB103" s="8" t="str">
        <f t="shared" si="27"/>
        <v>Primary</v>
      </c>
      <c r="AC103" s="8" t="str">
        <f t="shared" si="28"/>
        <v>no</v>
      </c>
      <c r="AD103" s="2" t="str">
        <f t="shared" si="29"/>
        <v>STRING</v>
      </c>
      <c r="AE103" s="8">
        <f t="shared" si="34"/>
        <v>18</v>
      </c>
      <c r="AF103" s="8" t="str">
        <f t="shared" si="35"/>
        <v>n/a</v>
      </c>
      <c r="AG103" s="8" t="str">
        <f t="shared" si="36"/>
        <v>n/a</v>
      </c>
      <c r="AH103" t="str">
        <f>IFERROR(VLOOKUP('nCino | Field Mappings'!$A103,'nCino | Object Info'!$A:$H,8,FALSE),"(not found)")</f>
        <v>rskcsp_ds_css_collateral_type_consumption</v>
      </c>
      <c r="AI103" t="str">
        <f t="shared" si="30"/>
        <v>Id</v>
      </c>
      <c r="AJ103" s="8" t="str">
        <f t="shared" si="31"/>
        <v>Primary</v>
      </c>
      <c r="AK103" s="8" t="str">
        <f t="shared" si="32"/>
        <v>no</v>
      </c>
      <c r="AL103" s="2" t="str">
        <f t="shared" si="33"/>
        <v>STRING</v>
      </c>
      <c r="AM103" s="8">
        <f t="shared" si="37"/>
        <v>18</v>
      </c>
      <c r="AN103" s="8" t="str">
        <f t="shared" si="38"/>
        <v>n/a</v>
      </c>
      <c r="AO103" s="8" t="str">
        <f t="shared" si="39"/>
        <v>n/a</v>
      </c>
    </row>
    <row r="104" spans="1:41">
      <c r="A104" s="2" t="s">
        <v>56</v>
      </c>
      <c r="B104" s="2" t="s">
        <v>57</v>
      </c>
      <c r="C104" s="1" t="s">
        <v>404</v>
      </c>
      <c r="D104" s="1" t="s">
        <v>183</v>
      </c>
      <c r="E104" s="1" t="s">
        <v>184</v>
      </c>
      <c r="F104" s="2" t="str">
        <f>IF(ISERROR(VLOOKUP($C104,'DMW | Collateral Fields'!$K:$L, 1, FALSE)),"No", "Yes")</f>
        <v>No</v>
      </c>
      <c r="G104" s="1" t="str">
        <f>IFERROR(VLOOKUP($C104,'DMW | Collateral Fields'!$K:$L, 2, FALSE),"(not found)")</f>
        <v>(not found)</v>
      </c>
      <c r="H104" s="2" t="s">
        <v>153</v>
      </c>
      <c r="I104" s="2" t="s">
        <v>131</v>
      </c>
      <c r="J104" s="1" t="s">
        <v>185</v>
      </c>
      <c r="K104" s="2">
        <v>18</v>
      </c>
      <c r="L104" s="2">
        <v>0</v>
      </c>
      <c r="M104" s="2">
        <v>0</v>
      </c>
      <c r="N104" s="2" t="str">
        <f t="shared" si="21"/>
        <v>reference(Group,User)|18|0|0</v>
      </c>
      <c r="O104" t="str">
        <f>IFERROR(VLOOKUP('nCino | Field Mappings'!$A104,'nCino | Object Info'!$A:$H,5,FALSE),"(not found)")</f>
        <v>rskcsp_ds_css_collateral_type</v>
      </c>
      <c r="P104" t="str">
        <f t="shared" si="22"/>
        <v>OwnerId</v>
      </c>
      <c r="Q104" s="8">
        <f>IFERROR(VLOOKUP($N104,'nCino | BigQuery Type Lookup'!$A:$F,2,FALSE),"(not found)")</f>
        <v>18</v>
      </c>
      <c r="R104" t="str">
        <f>IFERROR(VLOOKUP('nCino | Field Mappings'!$A104,'nCino | Object Info'!$A:$H,6,FALSE),"(not found)")</f>
        <v>rskcsp_ds_css_collateral_type_staging</v>
      </c>
      <c r="S104" t="str">
        <f t="shared" si="23"/>
        <v>OwnerId</v>
      </c>
      <c r="T104" s="8" t="str">
        <f t="shared" si="24"/>
        <v>Foreign</v>
      </c>
      <c r="U104" s="8" t="str">
        <f t="shared" si="25"/>
        <v>no</v>
      </c>
      <c r="V104" s="2" t="str">
        <f>IFERROR(VLOOKUP($N104,'nCino | BigQuery Type Lookup'!$A:$F,3,FALSE),"(not found)")</f>
        <v>STRING</v>
      </c>
      <c r="W104" s="8">
        <f>IFERROR(VLOOKUP($N104,'nCino | BigQuery Type Lookup'!$A:$F,4,FALSE),"(not found)")</f>
        <v>18</v>
      </c>
      <c r="X104" s="8" t="str">
        <f>IFERROR(VLOOKUP($N104,'nCino | BigQuery Type Lookup'!$A:$F,5,FALSE),"(not found)")</f>
        <v>n/a</v>
      </c>
      <c r="Y104" s="8" t="str">
        <f>IFERROR(VLOOKUP($N104,'nCino | BigQuery Type Lookup'!$A:$F,6,FALSE),"(not found)")</f>
        <v>n/a</v>
      </c>
      <c r="Z104" t="str">
        <f>IFERROR(VLOOKUP('nCino | Field Mappings'!$A104,'nCino | Object Info'!$A:$H,7,FALSE),"(not found)")</f>
        <v>rskcsp_ds_css_collateral_type_curated</v>
      </c>
      <c r="AA104" t="str">
        <f t="shared" si="26"/>
        <v>OwnerId</v>
      </c>
      <c r="AB104" s="8" t="str">
        <f t="shared" si="27"/>
        <v>Foreign</v>
      </c>
      <c r="AC104" s="8" t="str">
        <f t="shared" si="28"/>
        <v>no</v>
      </c>
      <c r="AD104" s="2" t="str">
        <f t="shared" si="29"/>
        <v>STRING</v>
      </c>
      <c r="AE104" s="8">
        <f t="shared" si="34"/>
        <v>18</v>
      </c>
      <c r="AF104" s="8" t="str">
        <f t="shared" si="35"/>
        <v>n/a</v>
      </c>
      <c r="AG104" s="8" t="str">
        <f t="shared" si="36"/>
        <v>n/a</v>
      </c>
      <c r="AH104" t="str">
        <f>IFERROR(VLOOKUP('nCino | Field Mappings'!$A104,'nCino | Object Info'!$A:$H,8,FALSE),"(not found)")</f>
        <v>rskcsp_ds_css_collateral_type_consumption</v>
      </c>
      <c r="AI104" t="str">
        <f t="shared" si="30"/>
        <v>OwnerId</v>
      </c>
      <c r="AJ104" s="8" t="str">
        <f t="shared" si="31"/>
        <v>Foreign</v>
      </c>
      <c r="AK104" s="8" t="str">
        <f t="shared" si="32"/>
        <v>no</v>
      </c>
      <c r="AL104" s="2" t="str">
        <f t="shared" si="33"/>
        <v>STRING</v>
      </c>
      <c r="AM104" s="8">
        <f t="shared" si="37"/>
        <v>18</v>
      </c>
      <c r="AN104" s="8" t="str">
        <f t="shared" si="38"/>
        <v>n/a</v>
      </c>
      <c r="AO104" s="8" t="str">
        <f t="shared" si="39"/>
        <v>n/a</v>
      </c>
    </row>
    <row r="105" spans="1:41">
      <c r="A105" s="2" t="s">
        <v>56</v>
      </c>
      <c r="B105" s="2" t="s">
        <v>57</v>
      </c>
      <c r="C105" s="1" t="s">
        <v>405</v>
      </c>
      <c r="D105" s="1" t="s">
        <v>134</v>
      </c>
      <c r="E105" s="1" t="s">
        <v>135</v>
      </c>
      <c r="F105" s="2" t="str">
        <f>IF(ISERROR(VLOOKUP($C105,'DMW | Collateral Fields'!$K:$L, 1, FALSE)),"No", "Yes")</f>
        <v>No</v>
      </c>
      <c r="G105" s="1" t="str">
        <f>IFERROR(VLOOKUP($C105,'DMW | Collateral Fields'!$K:$L, 2, FALSE),"(not found)")</f>
        <v>(not found)</v>
      </c>
      <c r="H105" s="2" t="s">
        <v>136</v>
      </c>
      <c r="I105" s="2" t="s">
        <v>131</v>
      </c>
      <c r="J105" s="1" t="s">
        <v>137</v>
      </c>
      <c r="K105" s="2">
        <v>0</v>
      </c>
      <c r="L105" s="2">
        <v>0</v>
      </c>
      <c r="M105" s="2">
        <v>0</v>
      </c>
      <c r="N105" s="2" t="str">
        <f t="shared" si="21"/>
        <v>boolean|0|0|0</v>
      </c>
      <c r="O105" t="str">
        <f>IFERROR(VLOOKUP('nCino | Field Mappings'!$A105,'nCino | Object Info'!$A:$H,5,FALSE),"(not found)")</f>
        <v>rskcsp_ds_css_collateral_type</v>
      </c>
      <c r="P105" t="str">
        <f t="shared" si="22"/>
        <v>IsDeleted</v>
      </c>
      <c r="Q105" s="8">
        <f>IFERROR(VLOOKUP($N105,'nCino | BigQuery Type Lookup'!$A:$F,2,FALSE),"(not found)")</f>
        <v>1</v>
      </c>
      <c r="R105" t="str">
        <f>IFERROR(VLOOKUP('nCino | Field Mappings'!$A105,'nCino | Object Info'!$A:$H,6,FALSE),"(not found)")</f>
        <v>rskcsp_ds_css_collateral_type_staging</v>
      </c>
      <c r="S105" t="str">
        <f t="shared" si="23"/>
        <v>IsDeleted</v>
      </c>
      <c r="T105" s="8" t="str">
        <f t="shared" si="24"/>
        <v>n/a</v>
      </c>
      <c r="U105" s="8" t="str">
        <f t="shared" si="25"/>
        <v>no</v>
      </c>
      <c r="V105" s="2" t="str">
        <f>IFERROR(VLOOKUP($N105,'nCino | BigQuery Type Lookup'!$A:$F,3,FALSE),"(not found)")</f>
        <v>BOOL</v>
      </c>
      <c r="W105" s="8" t="str">
        <f>IFERROR(VLOOKUP($N105,'nCino | BigQuery Type Lookup'!$A:$F,4,FALSE),"(not found)")</f>
        <v>n/a</v>
      </c>
      <c r="X105" s="8" t="str">
        <f>IFERROR(VLOOKUP($N105,'nCino | BigQuery Type Lookup'!$A:$F,5,FALSE),"(not found)")</f>
        <v>n/a</v>
      </c>
      <c r="Y105" s="8" t="str">
        <f>IFERROR(VLOOKUP($N105,'nCino | BigQuery Type Lookup'!$A:$F,6,FALSE),"(not found)")</f>
        <v>n/a</v>
      </c>
      <c r="Z105" t="str">
        <f>IFERROR(VLOOKUP('nCino | Field Mappings'!$A105,'nCino | Object Info'!$A:$H,7,FALSE),"(not found)")</f>
        <v>rskcsp_ds_css_collateral_type_curated</v>
      </c>
      <c r="AA105" t="str">
        <f t="shared" si="26"/>
        <v>IsDeleted</v>
      </c>
      <c r="AB105" s="8" t="str">
        <f t="shared" si="27"/>
        <v>n/a</v>
      </c>
      <c r="AC105" s="8" t="str">
        <f t="shared" si="28"/>
        <v>no</v>
      </c>
      <c r="AD105" s="2" t="str">
        <f t="shared" si="29"/>
        <v>BOOL</v>
      </c>
      <c r="AE105" s="8" t="str">
        <f t="shared" si="34"/>
        <v>n/a</v>
      </c>
      <c r="AF105" s="8" t="str">
        <f t="shared" si="35"/>
        <v>n/a</v>
      </c>
      <c r="AG105" s="8" t="str">
        <f t="shared" si="36"/>
        <v>n/a</v>
      </c>
      <c r="AH105" t="str">
        <f>IFERROR(VLOOKUP('nCino | Field Mappings'!$A105,'nCino | Object Info'!$A:$H,8,FALSE),"(not found)")</f>
        <v>rskcsp_ds_css_collateral_type_consumption</v>
      </c>
      <c r="AI105" t="str">
        <f t="shared" si="30"/>
        <v>IsDeleted</v>
      </c>
      <c r="AJ105" s="8" t="str">
        <f t="shared" si="31"/>
        <v>n/a</v>
      </c>
      <c r="AK105" s="8" t="str">
        <f t="shared" si="32"/>
        <v>no</v>
      </c>
      <c r="AL105" s="2" t="str">
        <f t="shared" si="33"/>
        <v>BOOL</v>
      </c>
      <c r="AM105" s="8" t="str">
        <f t="shared" si="37"/>
        <v>n/a</v>
      </c>
      <c r="AN105" s="8" t="str">
        <f t="shared" si="38"/>
        <v>n/a</v>
      </c>
      <c r="AO105" s="8" t="str">
        <f t="shared" si="39"/>
        <v>n/a</v>
      </c>
    </row>
    <row r="106" spans="1:41">
      <c r="A106" s="2" t="s">
        <v>56</v>
      </c>
      <c r="B106" s="2" t="s">
        <v>57</v>
      </c>
      <c r="C106" s="1" t="s">
        <v>406</v>
      </c>
      <c r="D106" s="1" t="s">
        <v>2</v>
      </c>
      <c r="E106" s="1" t="s">
        <v>407</v>
      </c>
      <c r="F106" s="2" t="str">
        <f>IF(ISERROR(VLOOKUP($C106,'DMW | Collateral Fields'!$K:$L, 1, FALSE)),"No", "Yes")</f>
        <v>No</v>
      </c>
      <c r="G106" s="1" t="str">
        <f>IFERROR(VLOOKUP($C106,'DMW | Collateral Fields'!$K:$L, 2, FALSE),"(not found)")</f>
        <v>(not found)</v>
      </c>
      <c r="H106" s="2" t="s">
        <v>136</v>
      </c>
      <c r="I106" s="2" t="s">
        <v>144</v>
      </c>
      <c r="J106" s="1" t="s">
        <v>140</v>
      </c>
      <c r="K106" s="2">
        <v>80</v>
      </c>
      <c r="L106" s="2">
        <v>0</v>
      </c>
      <c r="M106" s="2">
        <v>0</v>
      </c>
      <c r="N106" s="2" t="str">
        <f t="shared" si="21"/>
        <v>string|80|0|0</v>
      </c>
      <c r="O106" t="str">
        <f>IFERROR(VLOOKUP('nCino | Field Mappings'!$A106,'nCino | Object Info'!$A:$H,5,FALSE),"(not found)")</f>
        <v>rskcsp_ds_css_collateral_type</v>
      </c>
      <c r="P106" t="str">
        <f t="shared" si="22"/>
        <v>Name</v>
      </c>
      <c r="Q106" s="8">
        <f>IFERROR(VLOOKUP($N106,'nCino | BigQuery Type Lookup'!$A:$F,2,FALSE),"(not found)")</f>
        <v>80</v>
      </c>
      <c r="R106" t="str">
        <f>IFERROR(VLOOKUP('nCino | Field Mappings'!$A106,'nCino | Object Info'!$A:$H,6,FALSE),"(not found)")</f>
        <v>rskcsp_ds_css_collateral_type_staging</v>
      </c>
      <c r="S106" t="str">
        <f t="shared" si="23"/>
        <v>Name</v>
      </c>
      <c r="T106" s="8" t="str">
        <f t="shared" si="24"/>
        <v>n/a</v>
      </c>
      <c r="U106" s="8" t="str">
        <f t="shared" si="25"/>
        <v>yes</v>
      </c>
      <c r="V106" s="2" t="str">
        <f>IFERROR(VLOOKUP($N106,'nCino | BigQuery Type Lookup'!$A:$F,3,FALSE),"(not found)")</f>
        <v>STRING</v>
      </c>
      <c r="W106" s="8">
        <f>IFERROR(VLOOKUP($N106,'nCino | BigQuery Type Lookup'!$A:$F,4,FALSE),"(not found)")</f>
        <v>80</v>
      </c>
      <c r="X106" s="8" t="str">
        <f>IFERROR(VLOOKUP($N106,'nCino | BigQuery Type Lookup'!$A:$F,5,FALSE),"(not found)")</f>
        <v>n/a</v>
      </c>
      <c r="Y106" s="8" t="str">
        <f>IFERROR(VLOOKUP($N106,'nCino | BigQuery Type Lookup'!$A:$F,6,FALSE),"(not found)")</f>
        <v>n/a</v>
      </c>
      <c r="Z106" t="str">
        <f>IFERROR(VLOOKUP('nCino | Field Mappings'!$A106,'nCino | Object Info'!$A:$H,7,FALSE),"(not found)")</f>
        <v>rskcsp_ds_css_collateral_type_curated</v>
      </c>
      <c r="AA106" t="str">
        <f t="shared" si="26"/>
        <v>Name</v>
      </c>
      <c r="AB106" s="8" t="str">
        <f t="shared" si="27"/>
        <v>n/a</v>
      </c>
      <c r="AC106" s="8" t="str">
        <f t="shared" si="28"/>
        <v>yes</v>
      </c>
      <c r="AD106" s="2" t="str">
        <f t="shared" si="29"/>
        <v>STRING</v>
      </c>
      <c r="AE106" s="8">
        <f t="shared" si="34"/>
        <v>80</v>
      </c>
      <c r="AF106" s="8" t="str">
        <f t="shared" si="35"/>
        <v>n/a</v>
      </c>
      <c r="AG106" s="8" t="str">
        <f t="shared" si="36"/>
        <v>n/a</v>
      </c>
      <c r="AH106" t="str">
        <f>IFERROR(VLOOKUP('nCino | Field Mappings'!$A106,'nCino | Object Info'!$A:$H,8,FALSE),"(not found)")</f>
        <v>rskcsp_ds_css_collateral_type_consumption</v>
      </c>
      <c r="AI106" t="str">
        <f t="shared" si="30"/>
        <v>Name</v>
      </c>
      <c r="AJ106" s="8" t="str">
        <f t="shared" si="31"/>
        <v>n/a</v>
      </c>
      <c r="AK106" s="8" t="str">
        <f t="shared" si="32"/>
        <v>yes</v>
      </c>
      <c r="AL106" s="2" t="str">
        <f t="shared" si="33"/>
        <v>STRING</v>
      </c>
      <c r="AM106" s="8">
        <f t="shared" si="37"/>
        <v>80</v>
      </c>
      <c r="AN106" s="8" t="str">
        <f t="shared" si="38"/>
        <v>n/a</v>
      </c>
      <c r="AO106" s="8" t="str">
        <f t="shared" si="39"/>
        <v>n/a</v>
      </c>
    </row>
    <row r="107" spans="1:41">
      <c r="A107" s="2" t="s">
        <v>56</v>
      </c>
      <c r="B107" s="2" t="s">
        <v>57</v>
      </c>
      <c r="C107" s="1" t="s">
        <v>408</v>
      </c>
      <c r="D107" s="1" t="s">
        <v>142</v>
      </c>
      <c r="E107" s="1" t="s">
        <v>143</v>
      </c>
      <c r="F107" s="2" t="str">
        <f>IF(ISERROR(VLOOKUP($C107,'DMW | Collateral Fields'!$K:$L, 1, FALSE)),"No", "Yes")</f>
        <v>No</v>
      </c>
      <c r="G107" s="1" t="str">
        <f>IFERROR(VLOOKUP($C107,'DMW | Collateral Fields'!$K:$L, 2, FALSE),"(not found)")</f>
        <v>(not found)</v>
      </c>
      <c r="H107" s="2" t="s">
        <v>136</v>
      </c>
      <c r="I107" s="2" t="s">
        <v>144</v>
      </c>
      <c r="J107" s="1" t="s">
        <v>145</v>
      </c>
      <c r="K107" s="2">
        <v>3</v>
      </c>
      <c r="L107" s="2">
        <v>0</v>
      </c>
      <c r="M107" s="2">
        <v>0</v>
      </c>
      <c r="N107" s="2" t="str">
        <f t="shared" si="21"/>
        <v>picklist|3|0|0</v>
      </c>
      <c r="O107" t="str">
        <f>IFERROR(VLOOKUP('nCino | Field Mappings'!$A107,'nCino | Object Info'!$A:$H,5,FALSE),"(not found)")</f>
        <v>rskcsp_ds_css_collateral_type</v>
      </c>
      <c r="P107" t="str">
        <f t="shared" si="22"/>
        <v>CurrencyIsoCode</v>
      </c>
      <c r="Q107" s="8">
        <f>IFERROR(VLOOKUP($N107,'nCino | BigQuery Type Lookup'!$A:$F,2,FALSE),"(not found)")</f>
        <v>3</v>
      </c>
      <c r="R107" t="str">
        <f>IFERROR(VLOOKUP('nCino | Field Mappings'!$A107,'nCino | Object Info'!$A:$H,6,FALSE),"(not found)")</f>
        <v>rskcsp_ds_css_collateral_type_staging</v>
      </c>
      <c r="S107" t="str">
        <f t="shared" si="23"/>
        <v>CurrencyIsoCode</v>
      </c>
      <c r="T107" s="8" t="str">
        <f t="shared" si="24"/>
        <v>n/a</v>
      </c>
      <c r="U107" s="8" t="str">
        <f t="shared" si="25"/>
        <v>yes</v>
      </c>
      <c r="V107" s="2" t="str">
        <f>IFERROR(VLOOKUP($N107,'nCino | BigQuery Type Lookup'!$A:$F,3,FALSE),"(not found)")</f>
        <v>STRING</v>
      </c>
      <c r="W107" s="8">
        <f>IFERROR(VLOOKUP($N107,'nCino | BigQuery Type Lookup'!$A:$F,4,FALSE),"(not found)")</f>
        <v>3</v>
      </c>
      <c r="X107" s="8" t="str">
        <f>IFERROR(VLOOKUP($N107,'nCino | BigQuery Type Lookup'!$A:$F,5,FALSE),"(not found)")</f>
        <v>n/a</v>
      </c>
      <c r="Y107" s="8" t="str">
        <f>IFERROR(VLOOKUP($N107,'nCino | BigQuery Type Lookup'!$A:$F,6,FALSE),"(not found)")</f>
        <v>n/a</v>
      </c>
      <c r="Z107" t="str">
        <f>IFERROR(VLOOKUP('nCino | Field Mappings'!$A107,'nCino | Object Info'!$A:$H,7,FALSE),"(not found)")</f>
        <v>rskcsp_ds_css_collateral_type_curated</v>
      </c>
      <c r="AA107" t="str">
        <f t="shared" si="26"/>
        <v>CurrencyIsoCode</v>
      </c>
      <c r="AB107" s="8" t="str">
        <f t="shared" si="27"/>
        <v>n/a</v>
      </c>
      <c r="AC107" s="8" t="str">
        <f t="shared" si="28"/>
        <v>yes</v>
      </c>
      <c r="AD107" s="2" t="str">
        <f t="shared" si="29"/>
        <v>STRING</v>
      </c>
      <c r="AE107" s="8">
        <f t="shared" si="34"/>
        <v>3</v>
      </c>
      <c r="AF107" s="8" t="str">
        <f t="shared" si="35"/>
        <v>n/a</v>
      </c>
      <c r="AG107" s="8" t="str">
        <f t="shared" si="36"/>
        <v>n/a</v>
      </c>
      <c r="AH107" t="str">
        <f>IFERROR(VLOOKUP('nCino | Field Mappings'!$A107,'nCino | Object Info'!$A:$H,8,FALSE),"(not found)")</f>
        <v>rskcsp_ds_css_collateral_type_consumption</v>
      </c>
      <c r="AI107" t="str">
        <f t="shared" si="30"/>
        <v>CurrencyIsoCode</v>
      </c>
      <c r="AJ107" s="8" t="str">
        <f t="shared" si="31"/>
        <v>n/a</v>
      </c>
      <c r="AK107" s="8" t="str">
        <f t="shared" si="32"/>
        <v>yes</v>
      </c>
      <c r="AL107" s="2" t="str">
        <f t="shared" si="33"/>
        <v>STRING</v>
      </c>
      <c r="AM107" s="8">
        <f t="shared" si="37"/>
        <v>3</v>
      </c>
      <c r="AN107" s="8" t="str">
        <f t="shared" si="38"/>
        <v>n/a</v>
      </c>
      <c r="AO107" s="8" t="str">
        <f t="shared" si="39"/>
        <v>n/a</v>
      </c>
    </row>
    <row r="108" spans="1:41">
      <c r="A108" s="2" t="s">
        <v>56</v>
      </c>
      <c r="B108" s="2" t="s">
        <v>57</v>
      </c>
      <c r="C108" s="1" t="s">
        <v>409</v>
      </c>
      <c r="D108" s="1" t="s">
        <v>147</v>
      </c>
      <c r="E108" s="1" t="s">
        <v>148</v>
      </c>
      <c r="F108" s="2" t="str">
        <f>IF(ISERROR(VLOOKUP($C108,'DMW | Collateral Fields'!$K:$L, 1, FALSE)),"No", "Yes")</f>
        <v>Yes</v>
      </c>
      <c r="G108" s="1" t="str">
        <f>IFERROR(VLOOKUP($C108,'DMW | Collateral Fields'!$K:$L, 2, FALSE),"(not found)")</f>
        <v>Record created date.</v>
      </c>
      <c r="H108" s="2" t="s">
        <v>136</v>
      </c>
      <c r="I108" s="2" t="s">
        <v>131</v>
      </c>
      <c r="J108" s="1" t="s">
        <v>149</v>
      </c>
      <c r="K108" s="2">
        <v>0</v>
      </c>
      <c r="L108" s="2">
        <v>0</v>
      </c>
      <c r="M108" s="2">
        <v>0</v>
      </c>
      <c r="N108" s="2" t="str">
        <f t="shared" si="21"/>
        <v>datetime|0|0|0</v>
      </c>
      <c r="O108" t="str">
        <f>IFERROR(VLOOKUP('nCino | Field Mappings'!$A108,'nCino | Object Info'!$A:$H,5,FALSE),"(not found)")</f>
        <v>rskcsp_ds_css_collateral_type</v>
      </c>
      <c r="P108" t="str">
        <f t="shared" si="22"/>
        <v>CreatedDate</v>
      </c>
      <c r="Q108" s="8">
        <f>IFERROR(VLOOKUP($N108,'nCino | BigQuery Type Lookup'!$A:$F,2,FALSE),"(not found)")</f>
        <v>14</v>
      </c>
      <c r="R108" t="str">
        <f>IFERROR(VLOOKUP('nCino | Field Mappings'!$A108,'nCino | Object Info'!$A:$H,6,FALSE),"(not found)")</f>
        <v>rskcsp_ds_css_collateral_type_staging</v>
      </c>
      <c r="S108" t="str">
        <f t="shared" si="23"/>
        <v>CreatedDate</v>
      </c>
      <c r="T108" s="8" t="str">
        <f t="shared" si="24"/>
        <v>n/a</v>
      </c>
      <c r="U108" s="8" t="str">
        <f t="shared" si="25"/>
        <v>no</v>
      </c>
      <c r="V108" s="2" t="str">
        <f>IFERROR(VLOOKUP($N108,'nCino | BigQuery Type Lookup'!$A:$F,3,FALSE),"(not found)")</f>
        <v>DATETIME</v>
      </c>
      <c r="W108" s="8" t="str">
        <f>IFERROR(VLOOKUP($N108,'nCino | BigQuery Type Lookup'!$A:$F,4,FALSE),"(not found)")</f>
        <v>n/a</v>
      </c>
      <c r="X108" s="8" t="str">
        <f>IFERROR(VLOOKUP($N108,'nCino | BigQuery Type Lookup'!$A:$F,5,FALSE),"(not found)")</f>
        <v>n/a</v>
      </c>
      <c r="Y108" s="8" t="str">
        <f>IFERROR(VLOOKUP($N108,'nCino | BigQuery Type Lookup'!$A:$F,6,FALSE),"(not found)")</f>
        <v>n/a</v>
      </c>
      <c r="Z108" t="str">
        <f>IFERROR(VLOOKUP('nCino | Field Mappings'!$A108,'nCino | Object Info'!$A:$H,7,FALSE),"(not found)")</f>
        <v>rskcsp_ds_css_collateral_type_curated</v>
      </c>
      <c r="AA108" t="str">
        <f t="shared" si="26"/>
        <v>CreatedDate</v>
      </c>
      <c r="AB108" s="8" t="str">
        <f t="shared" si="27"/>
        <v>n/a</v>
      </c>
      <c r="AC108" s="8" t="str">
        <f t="shared" si="28"/>
        <v>no</v>
      </c>
      <c r="AD108" s="2" t="str">
        <f t="shared" si="29"/>
        <v>DATETIME</v>
      </c>
      <c r="AE108" s="8" t="str">
        <f t="shared" si="34"/>
        <v>n/a</v>
      </c>
      <c r="AF108" s="8" t="str">
        <f t="shared" si="35"/>
        <v>n/a</v>
      </c>
      <c r="AG108" s="8" t="str">
        <f t="shared" si="36"/>
        <v>n/a</v>
      </c>
      <c r="AH108" t="str">
        <f>IFERROR(VLOOKUP('nCino | Field Mappings'!$A108,'nCino | Object Info'!$A:$H,8,FALSE),"(not found)")</f>
        <v>rskcsp_ds_css_collateral_type_consumption</v>
      </c>
      <c r="AI108" t="str">
        <f t="shared" si="30"/>
        <v>CreatedDate</v>
      </c>
      <c r="AJ108" s="8" t="str">
        <f t="shared" si="31"/>
        <v>n/a</v>
      </c>
      <c r="AK108" s="8" t="str">
        <f t="shared" si="32"/>
        <v>no</v>
      </c>
      <c r="AL108" s="2" t="str">
        <f t="shared" si="33"/>
        <v>DATETIME</v>
      </c>
      <c r="AM108" s="8" t="str">
        <f t="shared" si="37"/>
        <v>n/a</v>
      </c>
      <c r="AN108" s="8" t="str">
        <f t="shared" si="38"/>
        <v>n/a</v>
      </c>
      <c r="AO108" s="8" t="str">
        <f t="shared" si="39"/>
        <v>n/a</v>
      </c>
    </row>
    <row r="109" spans="1:41">
      <c r="A109" s="2" t="s">
        <v>56</v>
      </c>
      <c r="B109" s="2" t="s">
        <v>57</v>
      </c>
      <c r="C109" s="1" t="s">
        <v>410</v>
      </c>
      <c r="D109" s="1" t="s">
        <v>151</v>
      </c>
      <c r="E109" s="1" t="s">
        <v>152</v>
      </c>
      <c r="F109" s="2" t="str">
        <f>IF(ISERROR(VLOOKUP($C109,'DMW | Collateral Fields'!$K:$L, 1, FALSE)),"No", "Yes")</f>
        <v>Yes</v>
      </c>
      <c r="G109" s="1" t="str">
        <f>IFERROR(VLOOKUP($C109,'DMW | Collateral Fields'!$K:$L, 2, FALSE),"(not found)")</f>
        <v>Record created by user.</v>
      </c>
      <c r="H109" s="2" t="s">
        <v>153</v>
      </c>
      <c r="I109" s="2" t="s">
        <v>131</v>
      </c>
      <c r="J109" s="1" t="s">
        <v>154</v>
      </c>
      <c r="K109" s="2">
        <v>18</v>
      </c>
      <c r="L109" s="2">
        <v>0</v>
      </c>
      <c r="M109" s="2">
        <v>0</v>
      </c>
      <c r="N109" s="2" t="str">
        <f t="shared" si="21"/>
        <v>reference(User)|18|0|0</v>
      </c>
      <c r="O109" t="str">
        <f>IFERROR(VLOOKUP('nCino | Field Mappings'!$A109,'nCino | Object Info'!$A:$H,5,FALSE),"(not found)")</f>
        <v>rskcsp_ds_css_collateral_type</v>
      </c>
      <c r="P109" t="str">
        <f t="shared" si="22"/>
        <v>CreatedById</v>
      </c>
      <c r="Q109" s="8">
        <f>IFERROR(VLOOKUP($N109,'nCino | BigQuery Type Lookup'!$A:$F,2,FALSE),"(not found)")</f>
        <v>18</v>
      </c>
      <c r="R109" t="str">
        <f>IFERROR(VLOOKUP('nCino | Field Mappings'!$A109,'nCino | Object Info'!$A:$H,6,FALSE),"(not found)")</f>
        <v>rskcsp_ds_css_collateral_type_staging</v>
      </c>
      <c r="S109" t="str">
        <f t="shared" si="23"/>
        <v>CreatedById</v>
      </c>
      <c r="T109" s="8" t="str">
        <f t="shared" si="24"/>
        <v>Foreign</v>
      </c>
      <c r="U109" s="8" t="str">
        <f t="shared" si="25"/>
        <v>no</v>
      </c>
      <c r="V109" s="2" t="str">
        <f>IFERROR(VLOOKUP($N109,'nCino | BigQuery Type Lookup'!$A:$F,3,FALSE),"(not found)")</f>
        <v>STRING</v>
      </c>
      <c r="W109" s="8">
        <f>IFERROR(VLOOKUP($N109,'nCino | BigQuery Type Lookup'!$A:$F,4,FALSE),"(not found)")</f>
        <v>18</v>
      </c>
      <c r="X109" s="8" t="str">
        <f>IFERROR(VLOOKUP($N109,'nCino | BigQuery Type Lookup'!$A:$F,5,FALSE),"(not found)")</f>
        <v>n/a</v>
      </c>
      <c r="Y109" s="8" t="str">
        <f>IFERROR(VLOOKUP($N109,'nCino | BigQuery Type Lookup'!$A:$F,6,FALSE),"(not found)")</f>
        <v>n/a</v>
      </c>
      <c r="Z109" t="str">
        <f>IFERROR(VLOOKUP('nCino | Field Mappings'!$A109,'nCino | Object Info'!$A:$H,7,FALSE),"(not found)")</f>
        <v>rskcsp_ds_css_collateral_type_curated</v>
      </c>
      <c r="AA109" t="str">
        <f t="shared" si="26"/>
        <v>CreatedById</v>
      </c>
      <c r="AB109" s="8" t="str">
        <f t="shared" si="27"/>
        <v>Foreign</v>
      </c>
      <c r="AC109" s="8" t="str">
        <f t="shared" si="28"/>
        <v>no</v>
      </c>
      <c r="AD109" s="2" t="str">
        <f t="shared" si="29"/>
        <v>STRING</v>
      </c>
      <c r="AE109" s="8">
        <f t="shared" si="34"/>
        <v>18</v>
      </c>
      <c r="AF109" s="8" t="str">
        <f t="shared" si="35"/>
        <v>n/a</v>
      </c>
      <c r="AG109" s="8" t="str">
        <f t="shared" si="36"/>
        <v>n/a</v>
      </c>
      <c r="AH109" t="str">
        <f>IFERROR(VLOOKUP('nCino | Field Mappings'!$A109,'nCino | Object Info'!$A:$H,8,FALSE),"(not found)")</f>
        <v>rskcsp_ds_css_collateral_type_consumption</v>
      </c>
      <c r="AI109" t="str">
        <f t="shared" si="30"/>
        <v>CreatedById</v>
      </c>
      <c r="AJ109" s="8" t="str">
        <f t="shared" si="31"/>
        <v>Foreign</v>
      </c>
      <c r="AK109" s="8" t="str">
        <f t="shared" si="32"/>
        <v>no</v>
      </c>
      <c r="AL109" s="2" t="str">
        <f t="shared" si="33"/>
        <v>STRING</v>
      </c>
      <c r="AM109" s="8">
        <f t="shared" si="37"/>
        <v>18</v>
      </c>
      <c r="AN109" s="8" t="str">
        <f t="shared" si="38"/>
        <v>n/a</v>
      </c>
      <c r="AO109" s="8" t="str">
        <f t="shared" si="39"/>
        <v>n/a</v>
      </c>
    </row>
    <row r="110" spans="1:41">
      <c r="A110" s="2" t="s">
        <v>56</v>
      </c>
      <c r="B110" s="2" t="s">
        <v>57</v>
      </c>
      <c r="C110" s="1" t="s">
        <v>411</v>
      </c>
      <c r="D110" s="1" t="s">
        <v>156</v>
      </c>
      <c r="E110" s="1" t="s">
        <v>157</v>
      </c>
      <c r="F110" s="2" t="str">
        <f>IF(ISERROR(VLOOKUP($C110,'DMW | Collateral Fields'!$K:$L, 1, FALSE)),"No", "Yes")</f>
        <v>Yes</v>
      </c>
      <c r="G110" s="1" t="str">
        <f>IFERROR(VLOOKUP($C110,'DMW | Collateral Fields'!$K:$L, 2, FALSE),"(not found)")</f>
        <v>Last modified date.</v>
      </c>
      <c r="H110" s="2" t="s">
        <v>136</v>
      </c>
      <c r="I110" s="2" t="s">
        <v>131</v>
      </c>
      <c r="J110" s="1" t="s">
        <v>149</v>
      </c>
      <c r="K110" s="2">
        <v>0</v>
      </c>
      <c r="L110" s="2">
        <v>0</v>
      </c>
      <c r="M110" s="2">
        <v>0</v>
      </c>
      <c r="N110" s="2" t="str">
        <f t="shared" si="21"/>
        <v>datetime|0|0|0</v>
      </c>
      <c r="O110" t="str">
        <f>IFERROR(VLOOKUP('nCino | Field Mappings'!$A110,'nCino | Object Info'!$A:$H,5,FALSE),"(not found)")</f>
        <v>rskcsp_ds_css_collateral_type</v>
      </c>
      <c r="P110" t="str">
        <f t="shared" si="22"/>
        <v>LastModifiedDate</v>
      </c>
      <c r="Q110" s="8">
        <f>IFERROR(VLOOKUP($N110,'nCino | BigQuery Type Lookup'!$A:$F,2,FALSE),"(not found)")</f>
        <v>14</v>
      </c>
      <c r="R110" t="str">
        <f>IFERROR(VLOOKUP('nCino | Field Mappings'!$A110,'nCino | Object Info'!$A:$H,6,FALSE),"(not found)")</f>
        <v>rskcsp_ds_css_collateral_type_staging</v>
      </c>
      <c r="S110" t="str">
        <f t="shared" si="23"/>
        <v>LastModifiedDate</v>
      </c>
      <c r="T110" s="8" t="str">
        <f t="shared" si="24"/>
        <v>n/a</v>
      </c>
      <c r="U110" s="8" t="str">
        <f t="shared" si="25"/>
        <v>no</v>
      </c>
      <c r="V110" s="2" t="str">
        <f>IFERROR(VLOOKUP($N110,'nCino | BigQuery Type Lookup'!$A:$F,3,FALSE),"(not found)")</f>
        <v>DATETIME</v>
      </c>
      <c r="W110" s="8" t="str">
        <f>IFERROR(VLOOKUP($N110,'nCino | BigQuery Type Lookup'!$A:$F,4,FALSE),"(not found)")</f>
        <v>n/a</v>
      </c>
      <c r="X110" s="8" t="str">
        <f>IFERROR(VLOOKUP($N110,'nCino | BigQuery Type Lookup'!$A:$F,5,FALSE),"(not found)")</f>
        <v>n/a</v>
      </c>
      <c r="Y110" s="8" t="str">
        <f>IFERROR(VLOOKUP($N110,'nCino | BigQuery Type Lookup'!$A:$F,6,FALSE),"(not found)")</f>
        <v>n/a</v>
      </c>
      <c r="Z110" t="str">
        <f>IFERROR(VLOOKUP('nCino | Field Mappings'!$A110,'nCino | Object Info'!$A:$H,7,FALSE),"(not found)")</f>
        <v>rskcsp_ds_css_collateral_type_curated</v>
      </c>
      <c r="AA110" t="str">
        <f t="shared" si="26"/>
        <v>LastModifiedDate</v>
      </c>
      <c r="AB110" s="8" t="str">
        <f t="shared" si="27"/>
        <v>n/a</v>
      </c>
      <c r="AC110" s="8" t="str">
        <f t="shared" si="28"/>
        <v>no</v>
      </c>
      <c r="AD110" s="2" t="str">
        <f t="shared" si="29"/>
        <v>DATETIME</v>
      </c>
      <c r="AE110" s="8" t="str">
        <f t="shared" si="34"/>
        <v>n/a</v>
      </c>
      <c r="AF110" s="8" t="str">
        <f t="shared" si="35"/>
        <v>n/a</v>
      </c>
      <c r="AG110" s="8" t="str">
        <f t="shared" si="36"/>
        <v>n/a</v>
      </c>
      <c r="AH110" t="str">
        <f>IFERROR(VLOOKUP('nCino | Field Mappings'!$A110,'nCino | Object Info'!$A:$H,8,FALSE),"(not found)")</f>
        <v>rskcsp_ds_css_collateral_type_consumption</v>
      </c>
      <c r="AI110" t="str">
        <f t="shared" si="30"/>
        <v>LastModifiedDate</v>
      </c>
      <c r="AJ110" s="8" t="str">
        <f t="shared" si="31"/>
        <v>n/a</v>
      </c>
      <c r="AK110" s="8" t="str">
        <f t="shared" si="32"/>
        <v>no</v>
      </c>
      <c r="AL110" s="2" t="str">
        <f t="shared" si="33"/>
        <v>DATETIME</v>
      </c>
      <c r="AM110" s="8" t="str">
        <f t="shared" si="37"/>
        <v>n/a</v>
      </c>
      <c r="AN110" s="8" t="str">
        <f t="shared" si="38"/>
        <v>n/a</v>
      </c>
      <c r="AO110" s="8" t="str">
        <f t="shared" si="39"/>
        <v>n/a</v>
      </c>
    </row>
    <row r="111" spans="1:41">
      <c r="A111" s="2" t="s">
        <v>56</v>
      </c>
      <c r="B111" s="2" t="s">
        <v>57</v>
      </c>
      <c r="C111" s="1" t="s">
        <v>412</v>
      </c>
      <c r="D111" s="1" t="s">
        <v>159</v>
      </c>
      <c r="E111" s="1" t="s">
        <v>160</v>
      </c>
      <c r="F111" s="2" t="str">
        <f>IF(ISERROR(VLOOKUP($C111,'DMW | Collateral Fields'!$K:$L, 1, FALSE)),"No", "Yes")</f>
        <v>Yes</v>
      </c>
      <c r="G111" s="1" t="str">
        <f>IFERROR(VLOOKUP($C111,'DMW | Collateral Fields'!$K:$L, 2, FALSE),"(not found)")</f>
        <v>Last modified by user.</v>
      </c>
      <c r="H111" s="2" t="s">
        <v>153</v>
      </c>
      <c r="I111" s="2" t="s">
        <v>131</v>
      </c>
      <c r="J111" s="1" t="s">
        <v>154</v>
      </c>
      <c r="K111" s="2">
        <v>18</v>
      </c>
      <c r="L111" s="2">
        <v>0</v>
      </c>
      <c r="M111" s="2">
        <v>0</v>
      </c>
      <c r="N111" s="2" t="str">
        <f t="shared" si="21"/>
        <v>reference(User)|18|0|0</v>
      </c>
      <c r="O111" t="str">
        <f>IFERROR(VLOOKUP('nCino | Field Mappings'!$A111,'nCino | Object Info'!$A:$H,5,FALSE),"(not found)")</f>
        <v>rskcsp_ds_css_collateral_type</v>
      </c>
      <c r="P111" t="str">
        <f t="shared" si="22"/>
        <v>LastModifiedById</v>
      </c>
      <c r="Q111" s="8">
        <f>IFERROR(VLOOKUP($N111,'nCino | BigQuery Type Lookup'!$A:$F,2,FALSE),"(not found)")</f>
        <v>18</v>
      </c>
      <c r="R111" t="str">
        <f>IFERROR(VLOOKUP('nCino | Field Mappings'!$A111,'nCino | Object Info'!$A:$H,6,FALSE),"(not found)")</f>
        <v>rskcsp_ds_css_collateral_type_staging</v>
      </c>
      <c r="S111" t="str">
        <f t="shared" si="23"/>
        <v>LastModifiedById</v>
      </c>
      <c r="T111" s="8" t="str">
        <f t="shared" si="24"/>
        <v>Foreign</v>
      </c>
      <c r="U111" s="8" t="str">
        <f t="shared" si="25"/>
        <v>no</v>
      </c>
      <c r="V111" s="2" t="str">
        <f>IFERROR(VLOOKUP($N111,'nCino | BigQuery Type Lookup'!$A:$F,3,FALSE),"(not found)")</f>
        <v>STRING</v>
      </c>
      <c r="W111" s="8">
        <f>IFERROR(VLOOKUP($N111,'nCino | BigQuery Type Lookup'!$A:$F,4,FALSE),"(not found)")</f>
        <v>18</v>
      </c>
      <c r="X111" s="8" t="str">
        <f>IFERROR(VLOOKUP($N111,'nCino | BigQuery Type Lookup'!$A:$F,5,FALSE),"(not found)")</f>
        <v>n/a</v>
      </c>
      <c r="Y111" s="8" t="str">
        <f>IFERROR(VLOOKUP($N111,'nCino | BigQuery Type Lookup'!$A:$F,6,FALSE),"(not found)")</f>
        <v>n/a</v>
      </c>
      <c r="Z111" t="str">
        <f>IFERROR(VLOOKUP('nCino | Field Mappings'!$A111,'nCino | Object Info'!$A:$H,7,FALSE),"(not found)")</f>
        <v>rskcsp_ds_css_collateral_type_curated</v>
      </c>
      <c r="AA111" t="str">
        <f t="shared" si="26"/>
        <v>LastModifiedById</v>
      </c>
      <c r="AB111" s="8" t="str">
        <f t="shared" si="27"/>
        <v>Foreign</v>
      </c>
      <c r="AC111" s="8" t="str">
        <f t="shared" si="28"/>
        <v>no</v>
      </c>
      <c r="AD111" s="2" t="str">
        <f t="shared" si="29"/>
        <v>STRING</v>
      </c>
      <c r="AE111" s="8">
        <f t="shared" si="34"/>
        <v>18</v>
      </c>
      <c r="AF111" s="8" t="str">
        <f t="shared" si="35"/>
        <v>n/a</v>
      </c>
      <c r="AG111" s="8" t="str">
        <f t="shared" si="36"/>
        <v>n/a</v>
      </c>
      <c r="AH111" t="str">
        <f>IFERROR(VLOOKUP('nCino | Field Mappings'!$A111,'nCino | Object Info'!$A:$H,8,FALSE),"(not found)")</f>
        <v>rskcsp_ds_css_collateral_type_consumption</v>
      </c>
      <c r="AI111" t="str">
        <f t="shared" si="30"/>
        <v>LastModifiedById</v>
      </c>
      <c r="AJ111" s="8" t="str">
        <f t="shared" si="31"/>
        <v>Foreign</v>
      </c>
      <c r="AK111" s="8" t="str">
        <f t="shared" si="32"/>
        <v>no</v>
      </c>
      <c r="AL111" s="2" t="str">
        <f t="shared" si="33"/>
        <v>STRING</v>
      </c>
      <c r="AM111" s="8">
        <f t="shared" si="37"/>
        <v>18</v>
      </c>
      <c r="AN111" s="8" t="str">
        <f t="shared" si="38"/>
        <v>n/a</v>
      </c>
      <c r="AO111" s="8" t="str">
        <f t="shared" si="39"/>
        <v>n/a</v>
      </c>
    </row>
    <row r="112" spans="1:41">
      <c r="A112" s="2" t="s">
        <v>56</v>
      </c>
      <c r="B112" s="2" t="s">
        <v>57</v>
      </c>
      <c r="C112" s="1" t="s">
        <v>413</v>
      </c>
      <c r="D112" s="1" t="s">
        <v>162</v>
      </c>
      <c r="E112" s="1" t="s">
        <v>163</v>
      </c>
      <c r="F112" s="2" t="str">
        <f>IF(ISERROR(VLOOKUP($C112,'DMW | Collateral Fields'!$K:$L, 1, FALSE)),"No", "Yes")</f>
        <v>No</v>
      </c>
      <c r="G112" s="1" t="str">
        <f>IFERROR(VLOOKUP($C112,'DMW | Collateral Fields'!$K:$L, 2, FALSE),"(not found)")</f>
        <v>(not found)</v>
      </c>
      <c r="H112" s="2" t="s">
        <v>136</v>
      </c>
      <c r="I112" s="2" t="s">
        <v>131</v>
      </c>
      <c r="J112" s="1" t="s">
        <v>149</v>
      </c>
      <c r="K112" s="2">
        <v>0</v>
      </c>
      <c r="L112" s="2">
        <v>0</v>
      </c>
      <c r="M112" s="2">
        <v>0</v>
      </c>
      <c r="N112" s="2" t="str">
        <f t="shared" si="21"/>
        <v>datetime|0|0|0</v>
      </c>
      <c r="O112" t="str">
        <f>IFERROR(VLOOKUP('nCino | Field Mappings'!$A112,'nCino | Object Info'!$A:$H,5,FALSE),"(not found)")</f>
        <v>rskcsp_ds_css_collateral_type</v>
      </c>
      <c r="P112" t="str">
        <f t="shared" si="22"/>
        <v>SystemModstamp</v>
      </c>
      <c r="Q112" s="8">
        <f>IFERROR(VLOOKUP($N112,'nCino | BigQuery Type Lookup'!$A:$F,2,FALSE),"(not found)")</f>
        <v>14</v>
      </c>
      <c r="R112" t="str">
        <f>IFERROR(VLOOKUP('nCino | Field Mappings'!$A112,'nCino | Object Info'!$A:$H,6,FALSE),"(not found)")</f>
        <v>rskcsp_ds_css_collateral_type_staging</v>
      </c>
      <c r="S112" t="str">
        <f t="shared" si="23"/>
        <v>SystemModstamp</v>
      </c>
      <c r="T112" s="8" t="str">
        <f t="shared" si="24"/>
        <v>n/a</v>
      </c>
      <c r="U112" s="8" t="str">
        <f t="shared" si="25"/>
        <v>no</v>
      </c>
      <c r="V112" s="2" t="str">
        <f>IFERROR(VLOOKUP($N112,'nCino | BigQuery Type Lookup'!$A:$F,3,FALSE),"(not found)")</f>
        <v>DATETIME</v>
      </c>
      <c r="W112" s="8" t="str">
        <f>IFERROR(VLOOKUP($N112,'nCino | BigQuery Type Lookup'!$A:$F,4,FALSE),"(not found)")</f>
        <v>n/a</v>
      </c>
      <c r="X112" s="8" t="str">
        <f>IFERROR(VLOOKUP($N112,'nCino | BigQuery Type Lookup'!$A:$F,5,FALSE),"(not found)")</f>
        <v>n/a</v>
      </c>
      <c r="Y112" s="8" t="str">
        <f>IFERROR(VLOOKUP($N112,'nCino | BigQuery Type Lookup'!$A:$F,6,FALSE),"(not found)")</f>
        <v>n/a</v>
      </c>
      <c r="Z112" t="str">
        <f>IFERROR(VLOOKUP('nCino | Field Mappings'!$A112,'nCino | Object Info'!$A:$H,7,FALSE),"(not found)")</f>
        <v>rskcsp_ds_css_collateral_type_curated</v>
      </c>
      <c r="AA112" t="str">
        <f t="shared" si="26"/>
        <v>SystemModstamp</v>
      </c>
      <c r="AB112" s="8" t="str">
        <f t="shared" si="27"/>
        <v>n/a</v>
      </c>
      <c r="AC112" s="8" t="str">
        <f t="shared" si="28"/>
        <v>no</v>
      </c>
      <c r="AD112" s="2" t="str">
        <f t="shared" si="29"/>
        <v>DATETIME</v>
      </c>
      <c r="AE112" s="8" t="str">
        <f t="shared" si="34"/>
        <v>n/a</v>
      </c>
      <c r="AF112" s="8" t="str">
        <f t="shared" si="35"/>
        <v>n/a</v>
      </c>
      <c r="AG112" s="8" t="str">
        <f t="shared" si="36"/>
        <v>n/a</v>
      </c>
      <c r="AH112" t="str">
        <f>IFERROR(VLOOKUP('nCino | Field Mappings'!$A112,'nCino | Object Info'!$A:$H,8,FALSE),"(not found)")</f>
        <v>rskcsp_ds_css_collateral_type_consumption</v>
      </c>
      <c r="AI112" t="str">
        <f t="shared" si="30"/>
        <v>SystemModstamp</v>
      </c>
      <c r="AJ112" s="8" t="str">
        <f t="shared" si="31"/>
        <v>n/a</v>
      </c>
      <c r="AK112" s="8" t="str">
        <f t="shared" si="32"/>
        <v>no</v>
      </c>
      <c r="AL112" s="2" t="str">
        <f t="shared" si="33"/>
        <v>DATETIME</v>
      </c>
      <c r="AM112" s="8" t="str">
        <f t="shared" si="37"/>
        <v>n/a</v>
      </c>
      <c r="AN112" s="8" t="str">
        <f t="shared" si="38"/>
        <v>n/a</v>
      </c>
      <c r="AO112" s="8" t="str">
        <f t="shared" si="39"/>
        <v>n/a</v>
      </c>
    </row>
    <row r="113" spans="1:41">
      <c r="A113" s="2" t="s">
        <v>56</v>
      </c>
      <c r="B113" s="2" t="s">
        <v>57</v>
      </c>
      <c r="C113" s="1" t="s">
        <v>414</v>
      </c>
      <c r="D113" s="1" t="s">
        <v>200</v>
      </c>
      <c r="E113" s="1" t="s">
        <v>201</v>
      </c>
      <c r="F113" s="2" t="str">
        <f>IF(ISERROR(VLOOKUP($C113,'DMW | Collateral Fields'!$K:$L, 1, FALSE)),"No", "Yes")</f>
        <v>No</v>
      </c>
      <c r="G113" s="1" t="str">
        <f>IFERROR(VLOOKUP($C113,'DMW | Collateral Fields'!$K:$L, 2, FALSE),"(not found)")</f>
        <v>(not found)</v>
      </c>
      <c r="H113" s="2" t="s">
        <v>136</v>
      </c>
      <c r="I113" s="2" t="s">
        <v>144</v>
      </c>
      <c r="J113" s="1" t="s">
        <v>202</v>
      </c>
      <c r="K113" s="2">
        <v>0</v>
      </c>
      <c r="L113" s="2">
        <v>0</v>
      </c>
      <c r="M113" s="2">
        <v>0</v>
      </c>
      <c r="N113" s="2" t="str">
        <f t="shared" si="21"/>
        <v>date|0|0|0</v>
      </c>
      <c r="O113" t="str">
        <f>IFERROR(VLOOKUP('nCino | Field Mappings'!$A113,'nCino | Object Info'!$A:$H,5,FALSE),"(not found)")</f>
        <v>rskcsp_ds_css_collateral_type</v>
      </c>
      <c r="P113" t="str">
        <f t="shared" si="22"/>
        <v>LastActivityDate</v>
      </c>
      <c r="Q113" s="8">
        <f>IFERROR(VLOOKUP($N113,'nCino | BigQuery Type Lookup'!$A:$F,2,FALSE),"(not found)")</f>
        <v>8</v>
      </c>
      <c r="R113" t="str">
        <f>IFERROR(VLOOKUP('nCino | Field Mappings'!$A113,'nCino | Object Info'!$A:$H,6,FALSE),"(not found)")</f>
        <v>rskcsp_ds_css_collateral_type_staging</v>
      </c>
      <c r="S113" t="str">
        <f t="shared" si="23"/>
        <v>LastActivityDate</v>
      </c>
      <c r="T113" s="8" t="str">
        <f t="shared" si="24"/>
        <v>n/a</v>
      </c>
      <c r="U113" s="8" t="str">
        <f t="shared" si="25"/>
        <v>yes</v>
      </c>
      <c r="V113" s="2" t="str">
        <f>IFERROR(VLOOKUP($N113,'nCino | BigQuery Type Lookup'!$A:$F,3,FALSE),"(not found)")</f>
        <v>DATE</v>
      </c>
      <c r="W113" s="8" t="str">
        <f>IFERROR(VLOOKUP($N113,'nCino | BigQuery Type Lookup'!$A:$F,4,FALSE),"(not found)")</f>
        <v>n/a</v>
      </c>
      <c r="X113" s="8" t="str">
        <f>IFERROR(VLOOKUP($N113,'nCino | BigQuery Type Lookup'!$A:$F,5,FALSE),"(not found)")</f>
        <v>n/a</v>
      </c>
      <c r="Y113" s="8" t="str">
        <f>IFERROR(VLOOKUP($N113,'nCino | BigQuery Type Lookup'!$A:$F,6,FALSE),"(not found)")</f>
        <v>n/a</v>
      </c>
      <c r="Z113" t="str">
        <f>IFERROR(VLOOKUP('nCino | Field Mappings'!$A113,'nCino | Object Info'!$A:$H,7,FALSE),"(not found)")</f>
        <v>rskcsp_ds_css_collateral_type_curated</v>
      </c>
      <c r="AA113" t="str">
        <f t="shared" si="26"/>
        <v>LastActivityDate</v>
      </c>
      <c r="AB113" s="8" t="str">
        <f t="shared" si="27"/>
        <v>n/a</v>
      </c>
      <c r="AC113" s="8" t="str">
        <f t="shared" si="28"/>
        <v>yes</v>
      </c>
      <c r="AD113" s="2" t="str">
        <f t="shared" si="29"/>
        <v>DATE</v>
      </c>
      <c r="AE113" s="8" t="str">
        <f t="shared" si="34"/>
        <v>n/a</v>
      </c>
      <c r="AF113" s="8" t="str">
        <f t="shared" si="35"/>
        <v>n/a</v>
      </c>
      <c r="AG113" s="8" t="str">
        <f t="shared" si="36"/>
        <v>n/a</v>
      </c>
      <c r="AH113" t="str">
        <f>IFERROR(VLOOKUP('nCino | Field Mappings'!$A113,'nCino | Object Info'!$A:$H,8,FALSE),"(not found)")</f>
        <v>rskcsp_ds_css_collateral_type_consumption</v>
      </c>
      <c r="AI113" t="str">
        <f t="shared" si="30"/>
        <v>LastActivityDate</v>
      </c>
      <c r="AJ113" s="8" t="str">
        <f t="shared" si="31"/>
        <v>n/a</v>
      </c>
      <c r="AK113" s="8" t="str">
        <f t="shared" si="32"/>
        <v>yes</v>
      </c>
      <c r="AL113" s="2" t="str">
        <f t="shared" si="33"/>
        <v>DATE</v>
      </c>
      <c r="AM113" s="8" t="str">
        <f t="shared" si="37"/>
        <v>n/a</v>
      </c>
      <c r="AN113" s="8" t="str">
        <f t="shared" si="38"/>
        <v>n/a</v>
      </c>
      <c r="AO113" s="8" t="str">
        <f t="shared" si="39"/>
        <v>n/a</v>
      </c>
    </row>
    <row r="114" spans="1:41">
      <c r="A114" s="2" t="s">
        <v>56</v>
      </c>
      <c r="B114" s="2" t="s">
        <v>57</v>
      </c>
      <c r="C114" s="1" t="s">
        <v>415</v>
      </c>
      <c r="D114" s="1" t="s">
        <v>416</v>
      </c>
      <c r="E114" s="1" t="s">
        <v>417</v>
      </c>
      <c r="F114" s="2" t="str">
        <f>IF(ISERROR(VLOOKUP($C114,'DMW | Collateral Fields'!$K:$L, 1, FALSE)),"No", "Yes")</f>
        <v>No</v>
      </c>
      <c r="G114" s="1" t="str">
        <f>IFERROR(VLOOKUP($C114,'DMW | Collateral Fields'!$K:$L, 2, FALSE),"(not found)")</f>
        <v>(not found)</v>
      </c>
      <c r="H114" s="2" t="s">
        <v>136</v>
      </c>
      <c r="I114" s="2" t="s">
        <v>144</v>
      </c>
      <c r="J114" s="1" t="s">
        <v>149</v>
      </c>
      <c r="K114" s="2">
        <v>0</v>
      </c>
      <c r="L114" s="2">
        <v>0</v>
      </c>
      <c r="M114" s="2">
        <v>0</v>
      </c>
      <c r="N114" s="2" t="str">
        <f t="shared" si="21"/>
        <v>datetime|0|0|0</v>
      </c>
      <c r="O114" t="str">
        <f>IFERROR(VLOOKUP('nCino | Field Mappings'!$A114,'nCino | Object Info'!$A:$H,5,FALSE),"(not found)")</f>
        <v>rskcsp_ds_css_collateral_type</v>
      </c>
      <c r="P114" t="str">
        <f t="shared" si="22"/>
        <v>LastViewedDate</v>
      </c>
      <c r="Q114" s="8">
        <f>IFERROR(VLOOKUP($N114,'nCino | BigQuery Type Lookup'!$A:$F,2,FALSE),"(not found)")</f>
        <v>14</v>
      </c>
      <c r="R114" t="str">
        <f>IFERROR(VLOOKUP('nCino | Field Mappings'!$A114,'nCino | Object Info'!$A:$H,6,FALSE),"(not found)")</f>
        <v>rskcsp_ds_css_collateral_type_staging</v>
      </c>
      <c r="S114" t="str">
        <f t="shared" si="23"/>
        <v>LastViewedDate</v>
      </c>
      <c r="T114" s="8" t="str">
        <f t="shared" si="24"/>
        <v>n/a</v>
      </c>
      <c r="U114" s="8" t="str">
        <f t="shared" si="25"/>
        <v>yes</v>
      </c>
      <c r="V114" s="2" t="str">
        <f>IFERROR(VLOOKUP($N114,'nCino | BigQuery Type Lookup'!$A:$F,3,FALSE),"(not found)")</f>
        <v>DATETIME</v>
      </c>
      <c r="W114" s="8" t="str">
        <f>IFERROR(VLOOKUP($N114,'nCino | BigQuery Type Lookup'!$A:$F,4,FALSE),"(not found)")</f>
        <v>n/a</v>
      </c>
      <c r="X114" s="8" t="str">
        <f>IFERROR(VLOOKUP($N114,'nCino | BigQuery Type Lookup'!$A:$F,5,FALSE),"(not found)")</f>
        <v>n/a</v>
      </c>
      <c r="Y114" s="8" t="str">
        <f>IFERROR(VLOOKUP($N114,'nCino | BigQuery Type Lookup'!$A:$F,6,FALSE),"(not found)")</f>
        <v>n/a</v>
      </c>
      <c r="Z114" t="str">
        <f>IFERROR(VLOOKUP('nCino | Field Mappings'!$A114,'nCino | Object Info'!$A:$H,7,FALSE),"(not found)")</f>
        <v>rskcsp_ds_css_collateral_type_curated</v>
      </c>
      <c r="AA114" t="str">
        <f t="shared" si="26"/>
        <v>LastViewedDate</v>
      </c>
      <c r="AB114" s="8" t="str">
        <f t="shared" si="27"/>
        <v>n/a</v>
      </c>
      <c r="AC114" s="8" t="str">
        <f t="shared" si="28"/>
        <v>yes</v>
      </c>
      <c r="AD114" s="2" t="str">
        <f t="shared" si="29"/>
        <v>DATETIME</v>
      </c>
      <c r="AE114" s="8" t="str">
        <f t="shared" si="34"/>
        <v>n/a</v>
      </c>
      <c r="AF114" s="8" t="str">
        <f t="shared" si="35"/>
        <v>n/a</v>
      </c>
      <c r="AG114" s="8" t="str">
        <f t="shared" si="36"/>
        <v>n/a</v>
      </c>
      <c r="AH114" t="str">
        <f>IFERROR(VLOOKUP('nCino | Field Mappings'!$A114,'nCino | Object Info'!$A:$H,8,FALSE),"(not found)")</f>
        <v>rskcsp_ds_css_collateral_type_consumption</v>
      </c>
      <c r="AI114" t="str">
        <f t="shared" si="30"/>
        <v>LastViewedDate</v>
      </c>
      <c r="AJ114" s="8" t="str">
        <f t="shared" si="31"/>
        <v>n/a</v>
      </c>
      <c r="AK114" s="8" t="str">
        <f t="shared" si="32"/>
        <v>yes</v>
      </c>
      <c r="AL114" s="2" t="str">
        <f t="shared" si="33"/>
        <v>DATETIME</v>
      </c>
      <c r="AM114" s="8" t="str">
        <f t="shared" si="37"/>
        <v>n/a</v>
      </c>
      <c r="AN114" s="8" t="str">
        <f t="shared" si="38"/>
        <v>n/a</v>
      </c>
      <c r="AO114" s="8" t="str">
        <f t="shared" si="39"/>
        <v>n/a</v>
      </c>
    </row>
    <row r="115" spans="1:41">
      <c r="A115" s="2" t="s">
        <v>56</v>
      </c>
      <c r="B115" s="2" t="s">
        <v>57</v>
      </c>
      <c r="C115" s="1" t="s">
        <v>418</v>
      </c>
      <c r="D115" s="1" t="s">
        <v>419</v>
      </c>
      <c r="E115" s="1" t="s">
        <v>420</v>
      </c>
      <c r="F115" s="2" t="str">
        <f>IF(ISERROR(VLOOKUP($C115,'DMW | Collateral Fields'!$K:$L, 1, FALSE)),"No", "Yes")</f>
        <v>No</v>
      </c>
      <c r="G115" s="1" t="str">
        <f>IFERROR(VLOOKUP($C115,'DMW | Collateral Fields'!$K:$L, 2, FALSE),"(not found)")</f>
        <v>(not found)</v>
      </c>
      <c r="H115" s="2" t="s">
        <v>136</v>
      </c>
      <c r="I115" s="2" t="s">
        <v>144</v>
      </c>
      <c r="J115" s="1" t="s">
        <v>149</v>
      </c>
      <c r="K115" s="2">
        <v>0</v>
      </c>
      <c r="L115" s="2">
        <v>0</v>
      </c>
      <c r="M115" s="2">
        <v>0</v>
      </c>
      <c r="N115" s="2" t="str">
        <f t="shared" si="21"/>
        <v>datetime|0|0|0</v>
      </c>
      <c r="O115" t="str">
        <f>IFERROR(VLOOKUP('nCino | Field Mappings'!$A115,'nCino | Object Info'!$A:$H,5,FALSE),"(not found)")</f>
        <v>rskcsp_ds_css_collateral_type</v>
      </c>
      <c r="P115" t="str">
        <f t="shared" si="22"/>
        <v>LastReferencedDate</v>
      </c>
      <c r="Q115" s="8">
        <f>IFERROR(VLOOKUP($N115,'nCino | BigQuery Type Lookup'!$A:$F,2,FALSE),"(not found)")</f>
        <v>14</v>
      </c>
      <c r="R115" t="str">
        <f>IFERROR(VLOOKUP('nCino | Field Mappings'!$A115,'nCino | Object Info'!$A:$H,6,FALSE),"(not found)")</f>
        <v>rskcsp_ds_css_collateral_type_staging</v>
      </c>
      <c r="S115" t="str">
        <f t="shared" si="23"/>
        <v>LastReferencedDate</v>
      </c>
      <c r="T115" s="8" t="str">
        <f t="shared" si="24"/>
        <v>n/a</v>
      </c>
      <c r="U115" s="8" t="str">
        <f t="shared" si="25"/>
        <v>yes</v>
      </c>
      <c r="V115" s="2" t="str">
        <f>IFERROR(VLOOKUP($N115,'nCino | BigQuery Type Lookup'!$A:$F,3,FALSE),"(not found)")</f>
        <v>DATETIME</v>
      </c>
      <c r="W115" s="8" t="str">
        <f>IFERROR(VLOOKUP($N115,'nCino | BigQuery Type Lookup'!$A:$F,4,FALSE),"(not found)")</f>
        <v>n/a</v>
      </c>
      <c r="X115" s="8" t="str">
        <f>IFERROR(VLOOKUP($N115,'nCino | BigQuery Type Lookup'!$A:$F,5,FALSE),"(not found)")</f>
        <v>n/a</v>
      </c>
      <c r="Y115" s="8" t="str">
        <f>IFERROR(VLOOKUP($N115,'nCino | BigQuery Type Lookup'!$A:$F,6,FALSE),"(not found)")</f>
        <v>n/a</v>
      </c>
      <c r="Z115" t="str">
        <f>IFERROR(VLOOKUP('nCino | Field Mappings'!$A115,'nCino | Object Info'!$A:$H,7,FALSE),"(not found)")</f>
        <v>rskcsp_ds_css_collateral_type_curated</v>
      </c>
      <c r="AA115" t="str">
        <f t="shared" si="26"/>
        <v>LastReferencedDate</v>
      </c>
      <c r="AB115" s="8" t="str">
        <f t="shared" si="27"/>
        <v>n/a</v>
      </c>
      <c r="AC115" s="8" t="str">
        <f t="shared" si="28"/>
        <v>yes</v>
      </c>
      <c r="AD115" s="2" t="str">
        <f t="shared" si="29"/>
        <v>DATETIME</v>
      </c>
      <c r="AE115" s="8" t="str">
        <f t="shared" si="34"/>
        <v>n/a</v>
      </c>
      <c r="AF115" s="8" t="str">
        <f t="shared" si="35"/>
        <v>n/a</v>
      </c>
      <c r="AG115" s="8" t="str">
        <f t="shared" si="36"/>
        <v>n/a</v>
      </c>
      <c r="AH115" t="str">
        <f>IFERROR(VLOOKUP('nCino | Field Mappings'!$A115,'nCino | Object Info'!$A:$H,8,FALSE),"(not found)")</f>
        <v>rskcsp_ds_css_collateral_type_consumption</v>
      </c>
      <c r="AI115" t="str">
        <f t="shared" si="30"/>
        <v>LastReferencedDate</v>
      </c>
      <c r="AJ115" s="8" t="str">
        <f t="shared" si="31"/>
        <v>n/a</v>
      </c>
      <c r="AK115" s="8" t="str">
        <f t="shared" si="32"/>
        <v>yes</v>
      </c>
      <c r="AL115" s="2" t="str">
        <f t="shared" si="33"/>
        <v>DATETIME</v>
      </c>
      <c r="AM115" s="8" t="str">
        <f t="shared" si="37"/>
        <v>n/a</v>
      </c>
      <c r="AN115" s="8" t="str">
        <f t="shared" si="38"/>
        <v>n/a</v>
      </c>
      <c r="AO115" s="8" t="str">
        <f t="shared" si="39"/>
        <v>n/a</v>
      </c>
    </row>
    <row r="116" spans="1:41">
      <c r="A116" s="2" t="s">
        <v>56</v>
      </c>
      <c r="B116" s="2" t="s">
        <v>57</v>
      </c>
      <c r="C116" s="1" t="s">
        <v>421</v>
      </c>
      <c r="D116" s="1" t="s">
        <v>165</v>
      </c>
      <c r="E116" s="1" t="s">
        <v>166</v>
      </c>
      <c r="F116" s="2" t="str">
        <f>IF(ISERROR(VLOOKUP($C116,'DMW | Collateral Fields'!$K:$L, 1, FALSE)),"No", "Yes")</f>
        <v>No</v>
      </c>
      <c r="G116" s="1" t="str">
        <f>IFERROR(VLOOKUP($C116,'DMW | Collateral Fields'!$K:$L, 2, FALSE),"(not found)")</f>
        <v>(not found)</v>
      </c>
      <c r="H116" s="2" t="s">
        <v>153</v>
      </c>
      <c r="I116" s="2" t="s">
        <v>144</v>
      </c>
      <c r="J116" s="1" t="s">
        <v>167</v>
      </c>
      <c r="K116" s="2">
        <v>18</v>
      </c>
      <c r="L116" s="2">
        <v>0</v>
      </c>
      <c r="M116" s="2">
        <v>0</v>
      </c>
      <c r="N116" s="2" t="str">
        <f t="shared" si="21"/>
        <v>reference(PartnerNetworkConnection)|18|0|0</v>
      </c>
      <c r="O116" t="str">
        <f>IFERROR(VLOOKUP('nCino | Field Mappings'!$A116,'nCino | Object Info'!$A:$H,5,FALSE),"(not found)")</f>
        <v>rskcsp_ds_css_collateral_type</v>
      </c>
      <c r="P116" t="str">
        <f t="shared" si="22"/>
        <v>ConnectionReceivedId</v>
      </c>
      <c r="Q116" s="8">
        <f>IFERROR(VLOOKUP($N116,'nCino | BigQuery Type Lookup'!$A:$F,2,FALSE),"(not found)")</f>
        <v>18</v>
      </c>
      <c r="R116" t="str">
        <f>IFERROR(VLOOKUP('nCino | Field Mappings'!$A116,'nCino | Object Info'!$A:$H,6,FALSE),"(not found)")</f>
        <v>rskcsp_ds_css_collateral_type_staging</v>
      </c>
      <c r="S116" t="str">
        <f t="shared" si="23"/>
        <v>ConnectionReceivedId</v>
      </c>
      <c r="T116" s="8" t="str">
        <f t="shared" si="24"/>
        <v>Foreign</v>
      </c>
      <c r="U116" s="8" t="str">
        <f t="shared" si="25"/>
        <v>yes</v>
      </c>
      <c r="V116" s="2" t="str">
        <f>IFERROR(VLOOKUP($N116,'nCino | BigQuery Type Lookup'!$A:$F,3,FALSE),"(not found)")</f>
        <v>STRING</v>
      </c>
      <c r="W116" s="8">
        <f>IFERROR(VLOOKUP($N116,'nCino | BigQuery Type Lookup'!$A:$F,4,FALSE),"(not found)")</f>
        <v>18</v>
      </c>
      <c r="X116" s="8" t="str">
        <f>IFERROR(VLOOKUP($N116,'nCino | BigQuery Type Lookup'!$A:$F,5,FALSE),"(not found)")</f>
        <v>n/a</v>
      </c>
      <c r="Y116" s="8" t="str">
        <f>IFERROR(VLOOKUP($N116,'nCino | BigQuery Type Lookup'!$A:$F,6,FALSE),"(not found)")</f>
        <v>n/a</v>
      </c>
      <c r="Z116" t="str">
        <f>IFERROR(VLOOKUP('nCino | Field Mappings'!$A116,'nCino | Object Info'!$A:$H,7,FALSE),"(not found)")</f>
        <v>rskcsp_ds_css_collateral_type_curated</v>
      </c>
      <c r="AA116" t="str">
        <f t="shared" si="26"/>
        <v>ConnectionReceivedId</v>
      </c>
      <c r="AB116" s="8" t="str">
        <f t="shared" si="27"/>
        <v>Foreign</v>
      </c>
      <c r="AC116" s="8" t="str">
        <f t="shared" si="28"/>
        <v>yes</v>
      </c>
      <c r="AD116" s="2" t="str">
        <f t="shared" si="29"/>
        <v>STRING</v>
      </c>
      <c r="AE116" s="8">
        <f t="shared" si="34"/>
        <v>18</v>
      </c>
      <c r="AF116" s="8" t="str">
        <f t="shared" si="35"/>
        <v>n/a</v>
      </c>
      <c r="AG116" s="8" t="str">
        <f t="shared" si="36"/>
        <v>n/a</v>
      </c>
      <c r="AH116" t="str">
        <f>IFERROR(VLOOKUP('nCino | Field Mappings'!$A116,'nCino | Object Info'!$A:$H,8,FALSE),"(not found)")</f>
        <v>rskcsp_ds_css_collateral_type_consumption</v>
      </c>
      <c r="AI116" t="str">
        <f t="shared" si="30"/>
        <v>ConnectionReceivedId</v>
      </c>
      <c r="AJ116" s="8" t="str">
        <f t="shared" si="31"/>
        <v>Foreign</v>
      </c>
      <c r="AK116" s="8" t="str">
        <f t="shared" si="32"/>
        <v>yes</v>
      </c>
      <c r="AL116" s="2" t="str">
        <f t="shared" si="33"/>
        <v>STRING</v>
      </c>
      <c r="AM116" s="8">
        <f t="shared" si="37"/>
        <v>18</v>
      </c>
      <c r="AN116" s="8" t="str">
        <f t="shared" si="38"/>
        <v>n/a</v>
      </c>
      <c r="AO116" s="8" t="str">
        <f t="shared" si="39"/>
        <v>n/a</v>
      </c>
    </row>
    <row r="117" spans="1:41">
      <c r="A117" s="2" t="s">
        <v>56</v>
      </c>
      <c r="B117" s="2" t="s">
        <v>57</v>
      </c>
      <c r="C117" s="1" t="s">
        <v>422</v>
      </c>
      <c r="D117" s="1" t="s">
        <v>169</v>
      </c>
      <c r="E117" s="1" t="s">
        <v>170</v>
      </c>
      <c r="F117" s="2" t="str">
        <f>IF(ISERROR(VLOOKUP($C117,'DMW | Collateral Fields'!$K:$L, 1, FALSE)),"No", "Yes")</f>
        <v>No</v>
      </c>
      <c r="G117" s="1" t="str">
        <f>IFERROR(VLOOKUP($C117,'DMW | Collateral Fields'!$K:$L, 2, FALSE),"(not found)")</f>
        <v>(not found)</v>
      </c>
      <c r="H117" s="2" t="s">
        <v>153</v>
      </c>
      <c r="I117" s="2" t="s">
        <v>144</v>
      </c>
      <c r="J117" s="1" t="s">
        <v>167</v>
      </c>
      <c r="K117" s="2">
        <v>18</v>
      </c>
      <c r="L117" s="2">
        <v>0</v>
      </c>
      <c r="M117" s="2">
        <v>0</v>
      </c>
      <c r="N117" s="2" t="str">
        <f t="shared" si="21"/>
        <v>reference(PartnerNetworkConnection)|18|0|0</v>
      </c>
      <c r="O117" t="str">
        <f>IFERROR(VLOOKUP('nCino | Field Mappings'!$A117,'nCino | Object Info'!$A:$H,5,FALSE),"(not found)")</f>
        <v>rskcsp_ds_css_collateral_type</v>
      </c>
      <c r="P117" t="str">
        <f t="shared" si="22"/>
        <v>ConnectionSentId</v>
      </c>
      <c r="Q117" s="8">
        <f>IFERROR(VLOOKUP($N117,'nCino | BigQuery Type Lookup'!$A:$F,2,FALSE),"(not found)")</f>
        <v>18</v>
      </c>
      <c r="R117" t="str">
        <f>IFERROR(VLOOKUP('nCino | Field Mappings'!$A117,'nCino | Object Info'!$A:$H,6,FALSE),"(not found)")</f>
        <v>rskcsp_ds_css_collateral_type_staging</v>
      </c>
      <c r="S117" t="str">
        <f t="shared" si="23"/>
        <v>ConnectionSentId</v>
      </c>
      <c r="T117" s="8" t="str">
        <f t="shared" si="24"/>
        <v>Foreign</v>
      </c>
      <c r="U117" s="8" t="str">
        <f t="shared" si="25"/>
        <v>yes</v>
      </c>
      <c r="V117" s="2" t="str">
        <f>IFERROR(VLOOKUP($N117,'nCino | BigQuery Type Lookup'!$A:$F,3,FALSE),"(not found)")</f>
        <v>STRING</v>
      </c>
      <c r="W117" s="8">
        <f>IFERROR(VLOOKUP($N117,'nCino | BigQuery Type Lookup'!$A:$F,4,FALSE),"(not found)")</f>
        <v>18</v>
      </c>
      <c r="X117" s="8" t="str">
        <f>IFERROR(VLOOKUP($N117,'nCino | BigQuery Type Lookup'!$A:$F,5,FALSE),"(not found)")</f>
        <v>n/a</v>
      </c>
      <c r="Y117" s="8" t="str">
        <f>IFERROR(VLOOKUP($N117,'nCino | BigQuery Type Lookup'!$A:$F,6,FALSE),"(not found)")</f>
        <v>n/a</v>
      </c>
      <c r="Z117" t="str">
        <f>IFERROR(VLOOKUP('nCino | Field Mappings'!$A117,'nCino | Object Info'!$A:$H,7,FALSE),"(not found)")</f>
        <v>rskcsp_ds_css_collateral_type_curated</v>
      </c>
      <c r="AA117" t="str">
        <f t="shared" si="26"/>
        <v>ConnectionSentId</v>
      </c>
      <c r="AB117" s="8" t="str">
        <f t="shared" si="27"/>
        <v>Foreign</v>
      </c>
      <c r="AC117" s="8" t="str">
        <f t="shared" si="28"/>
        <v>yes</v>
      </c>
      <c r="AD117" s="2" t="str">
        <f t="shared" si="29"/>
        <v>STRING</v>
      </c>
      <c r="AE117" s="8">
        <f t="shared" si="34"/>
        <v>18</v>
      </c>
      <c r="AF117" s="8" t="str">
        <f t="shared" si="35"/>
        <v>n/a</v>
      </c>
      <c r="AG117" s="8" t="str">
        <f t="shared" si="36"/>
        <v>n/a</v>
      </c>
      <c r="AH117" t="str">
        <f>IFERROR(VLOOKUP('nCino | Field Mappings'!$A117,'nCino | Object Info'!$A:$H,8,FALSE),"(not found)")</f>
        <v>rskcsp_ds_css_collateral_type_consumption</v>
      </c>
      <c r="AI117" t="str">
        <f t="shared" si="30"/>
        <v>ConnectionSentId</v>
      </c>
      <c r="AJ117" s="8" t="str">
        <f t="shared" si="31"/>
        <v>Foreign</v>
      </c>
      <c r="AK117" s="8" t="str">
        <f t="shared" si="32"/>
        <v>yes</v>
      </c>
      <c r="AL117" s="2" t="str">
        <f t="shared" si="33"/>
        <v>STRING</v>
      </c>
      <c r="AM117" s="8">
        <f t="shared" si="37"/>
        <v>18</v>
      </c>
      <c r="AN117" s="8" t="str">
        <f t="shared" si="38"/>
        <v>n/a</v>
      </c>
      <c r="AO117" s="8" t="str">
        <f t="shared" si="39"/>
        <v>n/a</v>
      </c>
    </row>
    <row r="118" spans="1:41">
      <c r="A118" s="2" t="s">
        <v>56</v>
      </c>
      <c r="B118" s="2" t="s">
        <v>57</v>
      </c>
      <c r="C118" s="1" t="s">
        <v>423</v>
      </c>
      <c r="D118" s="1" t="s">
        <v>424</v>
      </c>
      <c r="E118" s="1" t="s">
        <v>425</v>
      </c>
      <c r="F118" s="2" t="str">
        <f>IF(ISERROR(VLOOKUP($C118,'DMW | Collateral Fields'!$K:$L, 1, FALSE)),"No", "Yes")</f>
        <v>Yes</v>
      </c>
      <c r="G118" s="1" t="str">
        <f>IFERROR(VLOOKUP($C118,'DMW | Collateral Fields'!$K:$L, 2, FALSE),"(not found)")</f>
        <v>This optional field indicates the collateral type. If the collateral type has an expiration date in the past this will be set to false. If the collateral type is inactive, it cannot be selected when adding collateral.</v>
      </c>
      <c r="H118" s="2" t="s">
        <v>136</v>
      </c>
      <c r="I118" s="2" t="s">
        <v>131</v>
      </c>
      <c r="J118" s="1" t="s">
        <v>137</v>
      </c>
      <c r="K118" s="2">
        <v>0</v>
      </c>
      <c r="L118" s="2">
        <v>0</v>
      </c>
      <c r="M118" s="2">
        <v>0</v>
      </c>
      <c r="N118" s="2" t="str">
        <f t="shared" si="21"/>
        <v>boolean|0|0|0</v>
      </c>
      <c r="O118" t="str">
        <f>IFERROR(VLOOKUP('nCino | Field Mappings'!$A118,'nCino | Object Info'!$A:$H,5,FALSE),"(not found)")</f>
        <v>rskcsp_ds_css_collateral_type</v>
      </c>
      <c r="P118" t="str">
        <f t="shared" si="22"/>
        <v>LLC_BI__Active__c</v>
      </c>
      <c r="Q118" s="8">
        <f>IFERROR(VLOOKUP($N118,'nCino | BigQuery Type Lookup'!$A:$F,2,FALSE),"(not found)")</f>
        <v>1</v>
      </c>
      <c r="R118" t="str">
        <f>IFERROR(VLOOKUP('nCino | Field Mappings'!$A118,'nCino | Object Info'!$A:$H,6,FALSE),"(not found)")</f>
        <v>rskcsp_ds_css_collateral_type_staging</v>
      </c>
      <c r="S118" t="str">
        <f t="shared" si="23"/>
        <v>LLC_BI__Active__c</v>
      </c>
      <c r="T118" s="8" t="str">
        <f t="shared" si="24"/>
        <v>n/a</v>
      </c>
      <c r="U118" s="8" t="str">
        <f t="shared" si="25"/>
        <v>no</v>
      </c>
      <c r="V118" s="2" t="str">
        <f>IFERROR(VLOOKUP($N118,'nCino | BigQuery Type Lookup'!$A:$F,3,FALSE),"(not found)")</f>
        <v>BOOL</v>
      </c>
      <c r="W118" s="8" t="str">
        <f>IFERROR(VLOOKUP($N118,'nCino | BigQuery Type Lookup'!$A:$F,4,FALSE),"(not found)")</f>
        <v>n/a</v>
      </c>
      <c r="X118" s="8" t="str">
        <f>IFERROR(VLOOKUP($N118,'nCino | BigQuery Type Lookup'!$A:$F,5,FALSE),"(not found)")</f>
        <v>n/a</v>
      </c>
      <c r="Y118" s="8" t="str">
        <f>IFERROR(VLOOKUP($N118,'nCino | BigQuery Type Lookup'!$A:$F,6,FALSE),"(not found)")</f>
        <v>n/a</v>
      </c>
      <c r="Z118" t="str">
        <f>IFERROR(VLOOKUP('nCino | Field Mappings'!$A118,'nCino | Object Info'!$A:$H,7,FALSE),"(not found)")</f>
        <v>rskcsp_ds_css_collateral_type_curated</v>
      </c>
      <c r="AA118" t="str">
        <f t="shared" si="26"/>
        <v>LLC_BI__Active__c</v>
      </c>
      <c r="AB118" s="8" t="str">
        <f t="shared" si="27"/>
        <v>n/a</v>
      </c>
      <c r="AC118" s="8" t="str">
        <f t="shared" si="28"/>
        <v>no</v>
      </c>
      <c r="AD118" s="2" t="str">
        <f t="shared" si="29"/>
        <v>BOOL</v>
      </c>
      <c r="AE118" s="8" t="str">
        <f t="shared" si="34"/>
        <v>n/a</v>
      </c>
      <c r="AF118" s="8" t="str">
        <f t="shared" si="35"/>
        <v>n/a</v>
      </c>
      <c r="AG118" s="8" t="str">
        <f t="shared" si="36"/>
        <v>n/a</v>
      </c>
      <c r="AH118" t="str">
        <f>IFERROR(VLOOKUP('nCino | Field Mappings'!$A118,'nCino | Object Info'!$A:$H,8,FALSE),"(not found)")</f>
        <v>rskcsp_ds_css_collateral_type_consumption</v>
      </c>
      <c r="AI118" t="str">
        <f t="shared" si="30"/>
        <v>LLC_BI__Active__c</v>
      </c>
      <c r="AJ118" s="8" t="str">
        <f t="shared" si="31"/>
        <v>n/a</v>
      </c>
      <c r="AK118" s="8" t="str">
        <f t="shared" si="32"/>
        <v>no</v>
      </c>
      <c r="AL118" s="2" t="str">
        <f t="shared" si="33"/>
        <v>BOOL</v>
      </c>
      <c r="AM118" s="8" t="str">
        <f t="shared" si="37"/>
        <v>n/a</v>
      </c>
      <c r="AN118" s="8" t="str">
        <f t="shared" si="38"/>
        <v>n/a</v>
      </c>
      <c r="AO118" s="8" t="str">
        <f t="shared" si="39"/>
        <v>n/a</v>
      </c>
    </row>
    <row r="119" spans="1:41">
      <c r="A119" s="2" t="s">
        <v>56</v>
      </c>
      <c r="B119" s="2" t="s">
        <v>57</v>
      </c>
      <c r="C119" s="1" t="s">
        <v>426</v>
      </c>
      <c r="D119" s="1" t="s">
        <v>427</v>
      </c>
      <c r="E119" s="1" t="s">
        <v>428</v>
      </c>
      <c r="F119" s="2" t="str">
        <f>IF(ISERROR(VLOOKUP($C119,'DMW | Collateral Fields'!$K:$L, 1, FALSE)),"No", "Yes")</f>
        <v>Yes</v>
      </c>
      <c r="G119" s="1" t="str">
        <f>IFERROR(VLOOKUP($C119,'DMW | Collateral Fields'!$K:$L, 2, FALSE),"(not found)")</f>
        <v>This field is manually populated. The percentage of the value of a collateral that a lender is willing to extend for a loan.</v>
      </c>
      <c r="H119" s="2" t="s">
        <v>136</v>
      </c>
      <c r="I119" s="2" t="s">
        <v>144</v>
      </c>
      <c r="J119" s="1" t="s">
        <v>294</v>
      </c>
      <c r="K119" s="2">
        <v>0</v>
      </c>
      <c r="L119" s="2">
        <v>18</v>
      </c>
      <c r="M119" s="2">
        <v>2</v>
      </c>
      <c r="N119" s="2" t="str">
        <f t="shared" si="21"/>
        <v>percent|0|18|2</v>
      </c>
      <c r="O119" t="str">
        <f>IFERROR(VLOOKUP('nCino | Field Mappings'!$A119,'nCino | Object Info'!$A:$H,5,FALSE),"(not found)")</f>
        <v>rskcsp_ds_css_collateral_type</v>
      </c>
      <c r="P119" t="str">
        <f t="shared" si="22"/>
        <v>LLC_BI__Advance_Rate__c</v>
      </c>
      <c r="Q119" s="8">
        <f>IFERROR(VLOOKUP($N119,'nCino | BigQuery Type Lookup'!$A:$F,2,FALSE),"(not found)")</f>
        <v>21</v>
      </c>
      <c r="R119" t="str">
        <f>IFERROR(VLOOKUP('nCino | Field Mappings'!$A119,'nCino | Object Info'!$A:$H,6,FALSE),"(not found)")</f>
        <v>rskcsp_ds_css_collateral_type_staging</v>
      </c>
      <c r="S119" t="str">
        <f t="shared" si="23"/>
        <v>LLC_BI__Advance_Rate__c</v>
      </c>
      <c r="T119" s="8" t="str">
        <f t="shared" si="24"/>
        <v>n/a</v>
      </c>
      <c r="U119" s="8" t="str">
        <f t="shared" si="25"/>
        <v>yes</v>
      </c>
      <c r="V119" s="2" t="str">
        <f>IFERROR(VLOOKUP($N119,'nCino | BigQuery Type Lookup'!$A:$F,3,FALSE),"(not found)")</f>
        <v>NUMERIC</v>
      </c>
      <c r="W119" s="8" t="str">
        <f>IFERROR(VLOOKUP($N119,'nCino | BigQuery Type Lookup'!$A:$F,4,FALSE),"(not found)")</f>
        <v>n/a</v>
      </c>
      <c r="X119" s="8">
        <f>IFERROR(VLOOKUP($N119,'nCino | BigQuery Type Lookup'!$A:$F,5,FALSE),"(not found)")</f>
        <v>18</v>
      </c>
      <c r="Y119" s="8">
        <f>IFERROR(VLOOKUP($N119,'nCino | BigQuery Type Lookup'!$A:$F,6,FALSE),"(not found)")</f>
        <v>2</v>
      </c>
      <c r="Z119" t="str">
        <f>IFERROR(VLOOKUP('nCino | Field Mappings'!$A119,'nCino | Object Info'!$A:$H,7,FALSE),"(not found)")</f>
        <v>rskcsp_ds_css_collateral_type_curated</v>
      </c>
      <c r="AA119" t="str">
        <f t="shared" si="26"/>
        <v>LLC_BI__Advance_Rate__c</v>
      </c>
      <c r="AB119" s="8" t="str">
        <f t="shared" si="27"/>
        <v>n/a</v>
      </c>
      <c r="AC119" s="8" t="str">
        <f t="shared" si="28"/>
        <v>yes</v>
      </c>
      <c r="AD119" s="2" t="str">
        <f t="shared" si="29"/>
        <v>NUMERIC</v>
      </c>
      <c r="AE119" s="8" t="str">
        <f t="shared" si="34"/>
        <v>n/a</v>
      </c>
      <c r="AF119" s="8">
        <f t="shared" si="35"/>
        <v>18</v>
      </c>
      <c r="AG119" s="8">
        <f t="shared" si="36"/>
        <v>2</v>
      </c>
      <c r="AH119" t="str">
        <f>IFERROR(VLOOKUP('nCino | Field Mappings'!$A119,'nCino | Object Info'!$A:$H,8,FALSE),"(not found)")</f>
        <v>rskcsp_ds_css_collateral_type_consumption</v>
      </c>
      <c r="AI119" t="str">
        <f t="shared" si="30"/>
        <v>LLC_BI__Advance_Rate__c</v>
      </c>
      <c r="AJ119" s="8" t="str">
        <f t="shared" si="31"/>
        <v>n/a</v>
      </c>
      <c r="AK119" s="8" t="str">
        <f t="shared" si="32"/>
        <v>yes</v>
      </c>
      <c r="AL119" s="2" t="str">
        <f t="shared" si="33"/>
        <v>NUMERIC</v>
      </c>
      <c r="AM119" s="8" t="str">
        <f t="shared" si="37"/>
        <v>n/a</v>
      </c>
      <c r="AN119" s="8">
        <f t="shared" si="38"/>
        <v>18</v>
      </c>
      <c r="AO119" s="8">
        <f t="shared" si="39"/>
        <v>2</v>
      </c>
    </row>
    <row r="120" spans="1:41">
      <c r="A120" s="2" t="s">
        <v>56</v>
      </c>
      <c r="B120" s="2" t="s">
        <v>57</v>
      </c>
      <c r="C120" s="1" t="s">
        <v>429</v>
      </c>
      <c r="D120" s="1" t="s">
        <v>430</v>
      </c>
      <c r="E120" s="1" t="s">
        <v>431</v>
      </c>
      <c r="F120" s="2" t="str">
        <f>IF(ISERROR(VLOOKUP($C120,'DMW | Collateral Fields'!$K:$L, 1, FALSE)),"No", "Yes")</f>
        <v>No</v>
      </c>
      <c r="G120" s="1" t="str">
        <f>IFERROR(VLOOKUP($C120,'DMW | Collateral Fields'!$K:$L, 2, FALSE),"(not found)")</f>
        <v>(not found)</v>
      </c>
      <c r="H120" s="2" t="s">
        <v>136</v>
      </c>
      <c r="I120" s="2" t="s">
        <v>144</v>
      </c>
      <c r="J120" s="1" t="s">
        <v>140</v>
      </c>
      <c r="K120" s="2">
        <v>40</v>
      </c>
      <c r="L120" s="2">
        <v>0</v>
      </c>
      <c r="M120" s="2">
        <v>0</v>
      </c>
      <c r="N120" s="2" t="str">
        <f t="shared" si="21"/>
        <v>string|40|0|0</v>
      </c>
      <c r="O120" t="str">
        <f>IFERROR(VLOOKUP('nCino | Field Mappings'!$A120,'nCino | Object Info'!$A:$H,5,FALSE),"(not found)")</f>
        <v>rskcsp_ds_css_collateral_type</v>
      </c>
      <c r="P120" t="str">
        <f t="shared" si="22"/>
        <v>LLC_BI__Collateral_Code__c</v>
      </c>
      <c r="Q120" s="8">
        <f>IFERROR(VLOOKUP($N120,'nCino | BigQuery Type Lookup'!$A:$F,2,FALSE),"(not found)")</f>
        <v>40</v>
      </c>
      <c r="R120" t="str">
        <f>IFERROR(VLOOKUP('nCino | Field Mappings'!$A120,'nCino | Object Info'!$A:$H,6,FALSE),"(not found)")</f>
        <v>rskcsp_ds_css_collateral_type_staging</v>
      </c>
      <c r="S120" t="str">
        <f t="shared" si="23"/>
        <v>LLC_BI__Collateral_Code__c</v>
      </c>
      <c r="T120" s="8" t="str">
        <f t="shared" si="24"/>
        <v>n/a</v>
      </c>
      <c r="U120" s="8" t="str">
        <f t="shared" si="25"/>
        <v>yes</v>
      </c>
      <c r="V120" s="2" t="str">
        <f>IFERROR(VLOOKUP($N120,'nCino | BigQuery Type Lookup'!$A:$F,3,FALSE),"(not found)")</f>
        <v>STRING</v>
      </c>
      <c r="W120" s="8">
        <f>IFERROR(VLOOKUP($N120,'nCino | BigQuery Type Lookup'!$A:$F,4,FALSE),"(not found)")</f>
        <v>40</v>
      </c>
      <c r="X120" s="8" t="str">
        <f>IFERROR(VLOOKUP($N120,'nCino | BigQuery Type Lookup'!$A:$F,5,FALSE),"(not found)")</f>
        <v>n/a</v>
      </c>
      <c r="Y120" s="8" t="str">
        <f>IFERROR(VLOOKUP($N120,'nCino | BigQuery Type Lookup'!$A:$F,6,FALSE),"(not found)")</f>
        <v>n/a</v>
      </c>
      <c r="Z120" t="str">
        <f>IFERROR(VLOOKUP('nCino | Field Mappings'!$A120,'nCino | Object Info'!$A:$H,7,FALSE),"(not found)")</f>
        <v>rskcsp_ds_css_collateral_type_curated</v>
      </c>
      <c r="AA120" t="str">
        <f t="shared" si="26"/>
        <v>LLC_BI__Collateral_Code__c</v>
      </c>
      <c r="AB120" s="8" t="str">
        <f t="shared" si="27"/>
        <v>n/a</v>
      </c>
      <c r="AC120" s="8" t="str">
        <f t="shared" si="28"/>
        <v>yes</v>
      </c>
      <c r="AD120" s="2" t="str">
        <f t="shared" si="29"/>
        <v>STRING</v>
      </c>
      <c r="AE120" s="8">
        <f t="shared" si="34"/>
        <v>40</v>
      </c>
      <c r="AF120" s="8" t="str">
        <f t="shared" si="35"/>
        <v>n/a</v>
      </c>
      <c r="AG120" s="8" t="str">
        <f t="shared" si="36"/>
        <v>n/a</v>
      </c>
      <c r="AH120" t="str">
        <f>IFERROR(VLOOKUP('nCino | Field Mappings'!$A120,'nCino | Object Info'!$A:$H,8,FALSE),"(not found)")</f>
        <v>rskcsp_ds_css_collateral_type_consumption</v>
      </c>
      <c r="AI120" t="str">
        <f t="shared" si="30"/>
        <v>LLC_BI__Collateral_Code__c</v>
      </c>
      <c r="AJ120" s="8" t="str">
        <f t="shared" si="31"/>
        <v>n/a</v>
      </c>
      <c r="AK120" s="8" t="str">
        <f t="shared" si="32"/>
        <v>yes</v>
      </c>
      <c r="AL120" s="2" t="str">
        <f t="shared" si="33"/>
        <v>STRING</v>
      </c>
      <c r="AM120" s="8">
        <f t="shared" si="37"/>
        <v>40</v>
      </c>
      <c r="AN120" s="8" t="str">
        <f t="shared" si="38"/>
        <v>n/a</v>
      </c>
      <c r="AO120" s="8" t="str">
        <f t="shared" si="39"/>
        <v>n/a</v>
      </c>
    </row>
    <row r="121" spans="1:41">
      <c r="A121" s="2" t="s">
        <v>56</v>
      </c>
      <c r="B121" s="2" t="s">
        <v>57</v>
      </c>
      <c r="C121" s="1" t="s">
        <v>432</v>
      </c>
      <c r="D121" s="1" t="s">
        <v>433</v>
      </c>
      <c r="E121" s="1" t="s">
        <v>434</v>
      </c>
      <c r="F121" s="2" t="str">
        <f>IF(ISERROR(VLOOKUP($C121,'DMW | Collateral Fields'!$K:$L, 1, FALSE)),"No", "Yes")</f>
        <v>Yes</v>
      </c>
      <c r="G121" s="1" t="str">
        <f>IFERROR(VLOOKUP($C121,'DMW | Collateral Fields'!$K:$L, 2, FALSE),"(not found)")</f>
        <v>This optional field specifies if the collateral is a condo or planned unit development. It is manually populated.</v>
      </c>
      <c r="H121" s="2" t="s">
        <v>136</v>
      </c>
      <c r="I121" s="2" t="s">
        <v>131</v>
      </c>
      <c r="J121" s="1" t="s">
        <v>137</v>
      </c>
      <c r="K121" s="2">
        <v>0</v>
      </c>
      <c r="L121" s="2">
        <v>0</v>
      </c>
      <c r="M121" s="2">
        <v>0</v>
      </c>
      <c r="N121" s="2" t="str">
        <f t="shared" si="21"/>
        <v>boolean|0|0|0</v>
      </c>
      <c r="O121" t="str">
        <f>IFERROR(VLOOKUP('nCino | Field Mappings'!$A121,'nCino | Object Info'!$A:$H,5,FALSE),"(not found)")</f>
        <v>rskcsp_ds_css_collateral_type</v>
      </c>
      <c r="P121" t="str">
        <f t="shared" si="22"/>
        <v>LLC_BI__Condo_PUD__c</v>
      </c>
      <c r="Q121" s="8">
        <f>IFERROR(VLOOKUP($N121,'nCino | BigQuery Type Lookup'!$A:$F,2,FALSE),"(not found)")</f>
        <v>1</v>
      </c>
      <c r="R121" t="str">
        <f>IFERROR(VLOOKUP('nCino | Field Mappings'!$A121,'nCino | Object Info'!$A:$H,6,FALSE),"(not found)")</f>
        <v>rskcsp_ds_css_collateral_type_staging</v>
      </c>
      <c r="S121" t="str">
        <f t="shared" si="23"/>
        <v>LLC_BI__Condo_PUD__c</v>
      </c>
      <c r="T121" s="8" t="str">
        <f t="shared" si="24"/>
        <v>n/a</v>
      </c>
      <c r="U121" s="8" t="str">
        <f t="shared" si="25"/>
        <v>no</v>
      </c>
      <c r="V121" s="2" t="str">
        <f>IFERROR(VLOOKUP($N121,'nCino | BigQuery Type Lookup'!$A:$F,3,FALSE),"(not found)")</f>
        <v>BOOL</v>
      </c>
      <c r="W121" s="8" t="str">
        <f>IFERROR(VLOOKUP($N121,'nCino | BigQuery Type Lookup'!$A:$F,4,FALSE),"(not found)")</f>
        <v>n/a</v>
      </c>
      <c r="X121" s="8" t="str">
        <f>IFERROR(VLOOKUP($N121,'nCino | BigQuery Type Lookup'!$A:$F,5,FALSE),"(not found)")</f>
        <v>n/a</v>
      </c>
      <c r="Y121" s="8" t="str">
        <f>IFERROR(VLOOKUP($N121,'nCino | BigQuery Type Lookup'!$A:$F,6,FALSE),"(not found)")</f>
        <v>n/a</v>
      </c>
      <c r="Z121" t="str">
        <f>IFERROR(VLOOKUP('nCino | Field Mappings'!$A121,'nCino | Object Info'!$A:$H,7,FALSE),"(not found)")</f>
        <v>rskcsp_ds_css_collateral_type_curated</v>
      </c>
      <c r="AA121" t="str">
        <f t="shared" si="26"/>
        <v>LLC_BI__Condo_PUD__c</v>
      </c>
      <c r="AB121" s="8" t="str">
        <f t="shared" si="27"/>
        <v>n/a</v>
      </c>
      <c r="AC121" s="8" t="str">
        <f t="shared" si="28"/>
        <v>no</v>
      </c>
      <c r="AD121" s="2" t="str">
        <f t="shared" si="29"/>
        <v>BOOL</v>
      </c>
      <c r="AE121" s="8" t="str">
        <f t="shared" si="34"/>
        <v>n/a</v>
      </c>
      <c r="AF121" s="8" t="str">
        <f t="shared" si="35"/>
        <v>n/a</v>
      </c>
      <c r="AG121" s="8" t="str">
        <f t="shared" si="36"/>
        <v>n/a</v>
      </c>
      <c r="AH121" t="str">
        <f>IFERROR(VLOOKUP('nCino | Field Mappings'!$A121,'nCino | Object Info'!$A:$H,8,FALSE),"(not found)")</f>
        <v>rskcsp_ds_css_collateral_type_consumption</v>
      </c>
      <c r="AI121" t="str">
        <f t="shared" si="30"/>
        <v>LLC_BI__Condo_PUD__c</v>
      </c>
      <c r="AJ121" s="8" t="str">
        <f t="shared" si="31"/>
        <v>n/a</v>
      </c>
      <c r="AK121" s="8" t="str">
        <f t="shared" si="32"/>
        <v>no</v>
      </c>
      <c r="AL121" s="2" t="str">
        <f t="shared" si="33"/>
        <v>BOOL</v>
      </c>
      <c r="AM121" s="8" t="str">
        <f t="shared" si="37"/>
        <v>n/a</v>
      </c>
      <c r="AN121" s="8" t="str">
        <f t="shared" si="38"/>
        <v>n/a</v>
      </c>
      <c r="AO121" s="8" t="str">
        <f t="shared" si="39"/>
        <v>n/a</v>
      </c>
    </row>
    <row r="122" spans="1:41">
      <c r="A122" s="2" t="s">
        <v>56</v>
      </c>
      <c r="B122" s="2" t="s">
        <v>57</v>
      </c>
      <c r="C122" s="1" t="s">
        <v>435</v>
      </c>
      <c r="D122" s="1" t="s">
        <v>436</v>
      </c>
      <c r="E122" s="1" t="s">
        <v>437</v>
      </c>
      <c r="F122" s="2" t="str">
        <f>IF(ISERROR(VLOOKUP($C122,'DMW | Collateral Fields'!$K:$L, 1, FALSE)),"No", "Yes")</f>
        <v>Yes</v>
      </c>
      <c r="G122" s="1" t="str">
        <f>IFERROR(VLOOKUP($C122,'DMW | Collateral Fields'!$K:$L, 2, FALSE),"(not found)")</f>
        <v>This field is manually populated. The date that this type of collateral is no longer valid.</v>
      </c>
      <c r="H122" s="2" t="s">
        <v>136</v>
      </c>
      <c r="I122" s="2" t="s">
        <v>144</v>
      </c>
      <c r="J122" s="1" t="s">
        <v>202</v>
      </c>
      <c r="K122" s="2">
        <v>0</v>
      </c>
      <c r="L122" s="2">
        <v>0</v>
      </c>
      <c r="M122" s="2">
        <v>0</v>
      </c>
      <c r="N122" s="2" t="str">
        <f t="shared" si="21"/>
        <v>date|0|0|0</v>
      </c>
      <c r="O122" t="str">
        <f>IFERROR(VLOOKUP('nCino | Field Mappings'!$A122,'nCino | Object Info'!$A:$H,5,FALSE),"(not found)")</f>
        <v>rskcsp_ds_css_collateral_type</v>
      </c>
      <c r="P122" t="str">
        <f t="shared" si="22"/>
        <v>LLC_BI__Expire_Date__c</v>
      </c>
      <c r="Q122" s="8">
        <f>IFERROR(VLOOKUP($N122,'nCino | BigQuery Type Lookup'!$A:$F,2,FALSE),"(not found)")</f>
        <v>8</v>
      </c>
      <c r="R122" t="str">
        <f>IFERROR(VLOOKUP('nCino | Field Mappings'!$A122,'nCino | Object Info'!$A:$H,6,FALSE),"(not found)")</f>
        <v>rskcsp_ds_css_collateral_type_staging</v>
      </c>
      <c r="S122" t="str">
        <f t="shared" si="23"/>
        <v>LLC_BI__Expire_Date__c</v>
      </c>
      <c r="T122" s="8" t="str">
        <f t="shared" si="24"/>
        <v>n/a</v>
      </c>
      <c r="U122" s="8" t="str">
        <f t="shared" si="25"/>
        <v>yes</v>
      </c>
      <c r="V122" s="2" t="str">
        <f>IFERROR(VLOOKUP($N122,'nCino | BigQuery Type Lookup'!$A:$F,3,FALSE),"(not found)")</f>
        <v>DATE</v>
      </c>
      <c r="W122" s="8" t="str">
        <f>IFERROR(VLOOKUP($N122,'nCino | BigQuery Type Lookup'!$A:$F,4,FALSE),"(not found)")</f>
        <v>n/a</v>
      </c>
      <c r="X122" s="8" t="str">
        <f>IFERROR(VLOOKUP($N122,'nCino | BigQuery Type Lookup'!$A:$F,5,FALSE),"(not found)")</f>
        <v>n/a</v>
      </c>
      <c r="Y122" s="8" t="str">
        <f>IFERROR(VLOOKUP($N122,'nCino | BigQuery Type Lookup'!$A:$F,6,FALSE),"(not found)")</f>
        <v>n/a</v>
      </c>
      <c r="Z122" t="str">
        <f>IFERROR(VLOOKUP('nCino | Field Mappings'!$A122,'nCino | Object Info'!$A:$H,7,FALSE),"(not found)")</f>
        <v>rskcsp_ds_css_collateral_type_curated</v>
      </c>
      <c r="AA122" t="str">
        <f t="shared" si="26"/>
        <v>LLC_BI__Expire_Date__c</v>
      </c>
      <c r="AB122" s="8" t="str">
        <f t="shared" si="27"/>
        <v>n/a</v>
      </c>
      <c r="AC122" s="8" t="str">
        <f t="shared" si="28"/>
        <v>yes</v>
      </c>
      <c r="AD122" s="2" t="str">
        <f t="shared" si="29"/>
        <v>DATE</v>
      </c>
      <c r="AE122" s="8" t="str">
        <f t="shared" si="34"/>
        <v>n/a</v>
      </c>
      <c r="AF122" s="8" t="str">
        <f t="shared" si="35"/>
        <v>n/a</v>
      </c>
      <c r="AG122" s="8" t="str">
        <f t="shared" si="36"/>
        <v>n/a</v>
      </c>
      <c r="AH122" t="str">
        <f>IFERROR(VLOOKUP('nCino | Field Mappings'!$A122,'nCino | Object Info'!$A:$H,8,FALSE),"(not found)")</f>
        <v>rskcsp_ds_css_collateral_type_consumption</v>
      </c>
      <c r="AI122" t="str">
        <f t="shared" si="30"/>
        <v>LLC_BI__Expire_Date__c</v>
      </c>
      <c r="AJ122" s="8" t="str">
        <f t="shared" si="31"/>
        <v>n/a</v>
      </c>
      <c r="AK122" s="8" t="str">
        <f t="shared" si="32"/>
        <v>yes</v>
      </c>
      <c r="AL122" s="2" t="str">
        <f t="shared" si="33"/>
        <v>DATE</v>
      </c>
      <c r="AM122" s="8" t="str">
        <f t="shared" si="37"/>
        <v>n/a</v>
      </c>
      <c r="AN122" s="8" t="str">
        <f t="shared" si="38"/>
        <v>n/a</v>
      </c>
      <c r="AO122" s="8" t="str">
        <f t="shared" si="39"/>
        <v>n/a</v>
      </c>
    </row>
    <row r="123" spans="1:41">
      <c r="A123" s="2" t="s">
        <v>56</v>
      </c>
      <c r="B123" s="2" t="s">
        <v>57</v>
      </c>
      <c r="C123" s="1" t="s">
        <v>438</v>
      </c>
      <c r="D123" s="1" t="s">
        <v>439</v>
      </c>
      <c r="E123" s="1" t="s">
        <v>440</v>
      </c>
      <c r="F123" s="2" t="str">
        <f>IF(ISERROR(VLOOKUP($C123,'DMW | Collateral Fields'!$K:$L, 1, FALSE)),"No", "Yes")</f>
        <v>Yes</v>
      </c>
      <c r="G123" s="1" t="str">
        <f>IFERROR(VLOOKUP($C123,'DMW | Collateral Fields'!$K:$L, 2, FALSE),"(not found)")</f>
        <v>This field is manually populated. Determines the field set that is used for this Collateral Type on the Manage Collateral Page</v>
      </c>
      <c r="H123" s="2" t="s">
        <v>136</v>
      </c>
      <c r="I123" s="2" t="s">
        <v>144</v>
      </c>
      <c r="J123" s="1" t="s">
        <v>140</v>
      </c>
      <c r="K123" s="2">
        <v>255</v>
      </c>
      <c r="L123" s="2">
        <v>0</v>
      </c>
      <c r="M123" s="2">
        <v>0</v>
      </c>
      <c r="N123" s="2" t="str">
        <f t="shared" si="21"/>
        <v>string|255|0|0</v>
      </c>
      <c r="O123" t="str">
        <f>IFERROR(VLOOKUP('nCino | Field Mappings'!$A123,'nCino | Object Info'!$A:$H,5,FALSE),"(not found)")</f>
        <v>rskcsp_ds_css_collateral_type</v>
      </c>
      <c r="P123" t="str">
        <f t="shared" si="22"/>
        <v>LLC_BI__Field_Set__c</v>
      </c>
      <c r="Q123" s="8">
        <f>IFERROR(VLOOKUP($N123,'nCino | BigQuery Type Lookup'!$A:$F,2,FALSE),"(not found)")</f>
        <v>255</v>
      </c>
      <c r="R123" t="str">
        <f>IFERROR(VLOOKUP('nCino | Field Mappings'!$A123,'nCino | Object Info'!$A:$H,6,FALSE),"(not found)")</f>
        <v>rskcsp_ds_css_collateral_type_staging</v>
      </c>
      <c r="S123" t="str">
        <f t="shared" si="23"/>
        <v>LLC_BI__Field_Set__c</v>
      </c>
      <c r="T123" s="8" t="str">
        <f t="shared" si="24"/>
        <v>n/a</v>
      </c>
      <c r="U123" s="8" t="str">
        <f t="shared" si="25"/>
        <v>yes</v>
      </c>
      <c r="V123" s="2" t="str">
        <f>IFERROR(VLOOKUP($N123,'nCino | BigQuery Type Lookup'!$A:$F,3,FALSE),"(not found)")</f>
        <v>STRING</v>
      </c>
      <c r="W123" s="8">
        <f>IFERROR(VLOOKUP($N123,'nCino | BigQuery Type Lookup'!$A:$F,4,FALSE),"(not found)")</f>
        <v>255</v>
      </c>
      <c r="X123" s="8" t="str">
        <f>IFERROR(VLOOKUP($N123,'nCino | BigQuery Type Lookup'!$A:$F,5,FALSE),"(not found)")</f>
        <v>n/a</v>
      </c>
      <c r="Y123" s="8" t="str">
        <f>IFERROR(VLOOKUP($N123,'nCino | BigQuery Type Lookup'!$A:$F,6,FALSE),"(not found)")</f>
        <v>n/a</v>
      </c>
      <c r="Z123" t="str">
        <f>IFERROR(VLOOKUP('nCino | Field Mappings'!$A123,'nCino | Object Info'!$A:$H,7,FALSE),"(not found)")</f>
        <v>rskcsp_ds_css_collateral_type_curated</v>
      </c>
      <c r="AA123" t="str">
        <f t="shared" si="26"/>
        <v>LLC_BI__Field_Set__c</v>
      </c>
      <c r="AB123" s="8" t="str">
        <f t="shared" si="27"/>
        <v>n/a</v>
      </c>
      <c r="AC123" s="8" t="str">
        <f t="shared" si="28"/>
        <v>yes</v>
      </c>
      <c r="AD123" s="2" t="str">
        <f t="shared" si="29"/>
        <v>STRING</v>
      </c>
      <c r="AE123" s="8">
        <f t="shared" si="34"/>
        <v>255</v>
      </c>
      <c r="AF123" s="8" t="str">
        <f t="shared" si="35"/>
        <v>n/a</v>
      </c>
      <c r="AG123" s="8" t="str">
        <f t="shared" si="36"/>
        <v>n/a</v>
      </c>
      <c r="AH123" t="str">
        <f>IFERROR(VLOOKUP('nCino | Field Mappings'!$A123,'nCino | Object Info'!$A:$H,8,FALSE),"(not found)")</f>
        <v>rskcsp_ds_css_collateral_type_consumption</v>
      </c>
      <c r="AI123" t="str">
        <f t="shared" si="30"/>
        <v>LLC_BI__Field_Set__c</v>
      </c>
      <c r="AJ123" s="8" t="str">
        <f t="shared" si="31"/>
        <v>n/a</v>
      </c>
      <c r="AK123" s="8" t="str">
        <f t="shared" si="32"/>
        <v>yes</v>
      </c>
      <c r="AL123" s="2" t="str">
        <f t="shared" si="33"/>
        <v>STRING</v>
      </c>
      <c r="AM123" s="8">
        <f t="shared" si="37"/>
        <v>255</v>
      </c>
      <c r="AN123" s="8" t="str">
        <f t="shared" si="38"/>
        <v>n/a</v>
      </c>
      <c r="AO123" s="8" t="str">
        <f t="shared" si="39"/>
        <v>n/a</v>
      </c>
    </row>
    <row r="124" spans="1:41">
      <c r="A124" s="2" t="s">
        <v>56</v>
      </c>
      <c r="B124" s="2" t="s">
        <v>57</v>
      </c>
      <c r="C124" s="1" t="s">
        <v>441</v>
      </c>
      <c r="D124" s="1" t="s">
        <v>442</v>
      </c>
      <c r="E124" s="1" t="s">
        <v>443</v>
      </c>
      <c r="F124" s="2" t="str">
        <f>IF(ISERROR(VLOOKUP($C124,'DMW | Collateral Fields'!$K:$L, 1, FALSE)),"No", "Yes")</f>
        <v>Yes</v>
      </c>
      <c r="G124" s="1" t="str">
        <f>IFERROR(VLOOKUP($C124,'DMW | Collateral Fields'!$K:$L, 2, FALSE),"(not found)")</f>
        <v>This field defaults to false and is manually populated. is a checkbox to be marked if this piece of collateral is a manufactured home.</v>
      </c>
      <c r="H124" s="2" t="s">
        <v>136</v>
      </c>
      <c r="I124" s="2" t="s">
        <v>131</v>
      </c>
      <c r="J124" s="1" t="s">
        <v>137</v>
      </c>
      <c r="K124" s="2">
        <v>0</v>
      </c>
      <c r="L124" s="2">
        <v>0</v>
      </c>
      <c r="M124" s="2">
        <v>0</v>
      </c>
      <c r="N124" s="2" t="str">
        <f t="shared" si="21"/>
        <v>boolean|0|0|0</v>
      </c>
      <c r="O124" t="str">
        <f>IFERROR(VLOOKUP('nCino | Field Mappings'!$A124,'nCino | Object Info'!$A:$H,5,FALSE),"(not found)")</f>
        <v>rskcsp_ds_css_collateral_type</v>
      </c>
      <c r="P124" t="str">
        <f t="shared" si="22"/>
        <v>LLC_BI__Manufactured_Home__c</v>
      </c>
      <c r="Q124" s="8">
        <f>IFERROR(VLOOKUP($N124,'nCino | BigQuery Type Lookup'!$A:$F,2,FALSE),"(not found)")</f>
        <v>1</v>
      </c>
      <c r="R124" t="str">
        <f>IFERROR(VLOOKUP('nCino | Field Mappings'!$A124,'nCino | Object Info'!$A:$H,6,FALSE),"(not found)")</f>
        <v>rskcsp_ds_css_collateral_type_staging</v>
      </c>
      <c r="S124" t="str">
        <f t="shared" si="23"/>
        <v>LLC_BI__Manufactured_Home__c</v>
      </c>
      <c r="T124" s="8" t="str">
        <f t="shared" si="24"/>
        <v>n/a</v>
      </c>
      <c r="U124" s="8" t="str">
        <f t="shared" si="25"/>
        <v>no</v>
      </c>
      <c r="V124" s="2" t="str">
        <f>IFERROR(VLOOKUP($N124,'nCino | BigQuery Type Lookup'!$A:$F,3,FALSE),"(not found)")</f>
        <v>BOOL</v>
      </c>
      <c r="W124" s="8" t="str">
        <f>IFERROR(VLOOKUP($N124,'nCino | BigQuery Type Lookup'!$A:$F,4,FALSE),"(not found)")</f>
        <v>n/a</v>
      </c>
      <c r="X124" s="8" t="str">
        <f>IFERROR(VLOOKUP($N124,'nCino | BigQuery Type Lookup'!$A:$F,5,FALSE),"(not found)")</f>
        <v>n/a</v>
      </c>
      <c r="Y124" s="8" t="str">
        <f>IFERROR(VLOOKUP($N124,'nCino | BigQuery Type Lookup'!$A:$F,6,FALSE),"(not found)")</f>
        <v>n/a</v>
      </c>
      <c r="Z124" t="str">
        <f>IFERROR(VLOOKUP('nCino | Field Mappings'!$A124,'nCino | Object Info'!$A:$H,7,FALSE),"(not found)")</f>
        <v>rskcsp_ds_css_collateral_type_curated</v>
      </c>
      <c r="AA124" t="str">
        <f t="shared" si="26"/>
        <v>LLC_BI__Manufactured_Home__c</v>
      </c>
      <c r="AB124" s="8" t="str">
        <f t="shared" si="27"/>
        <v>n/a</v>
      </c>
      <c r="AC124" s="8" t="str">
        <f t="shared" si="28"/>
        <v>no</v>
      </c>
      <c r="AD124" s="2" t="str">
        <f t="shared" si="29"/>
        <v>BOOL</v>
      </c>
      <c r="AE124" s="8" t="str">
        <f t="shared" si="34"/>
        <v>n/a</v>
      </c>
      <c r="AF124" s="8" t="str">
        <f t="shared" si="35"/>
        <v>n/a</v>
      </c>
      <c r="AG124" s="8" t="str">
        <f t="shared" si="36"/>
        <v>n/a</v>
      </c>
      <c r="AH124" t="str">
        <f>IFERROR(VLOOKUP('nCino | Field Mappings'!$A124,'nCino | Object Info'!$A:$H,8,FALSE),"(not found)")</f>
        <v>rskcsp_ds_css_collateral_type_consumption</v>
      </c>
      <c r="AI124" t="str">
        <f t="shared" si="30"/>
        <v>LLC_BI__Manufactured_Home__c</v>
      </c>
      <c r="AJ124" s="8" t="str">
        <f t="shared" si="31"/>
        <v>n/a</v>
      </c>
      <c r="AK124" s="8" t="str">
        <f t="shared" si="32"/>
        <v>no</v>
      </c>
      <c r="AL124" s="2" t="str">
        <f t="shared" si="33"/>
        <v>BOOL</v>
      </c>
      <c r="AM124" s="8" t="str">
        <f t="shared" si="37"/>
        <v>n/a</v>
      </c>
      <c r="AN124" s="8" t="str">
        <f t="shared" si="38"/>
        <v>n/a</v>
      </c>
      <c r="AO124" s="8" t="str">
        <f t="shared" si="39"/>
        <v>n/a</v>
      </c>
    </row>
    <row r="125" spans="1:41">
      <c r="A125" s="2" t="s">
        <v>56</v>
      </c>
      <c r="B125" s="2" t="s">
        <v>57</v>
      </c>
      <c r="C125" s="1" t="s">
        <v>444</v>
      </c>
      <c r="D125" s="1" t="s">
        <v>445</v>
      </c>
      <c r="E125" s="1" t="s">
        <v>446</v>
      </c>
      <c r="F125" s="2" t="str">
        <f>IF(ISERROR(VLOOKUP($C125,'DMW | Collateral Fields'!$K:$L, 1, FALSE)),"No", "Yes")</f>
        <v>Yes</v>
      </c>
      <c r="G125" s="1" t="str">
        <f>IFERROR(VLOOKUP($C125,'DMW | Collateral Fields'!$K:$L, 2, FALSE),"(not found)")</f>
        <v>This field is manually populated. Regulatory Advance Rate, typically used for real estate. An advance rate above this will require specific reporting.
Help Text	Regulatory Advance Rate, typically used for real estate. An advance rate above this will require specific reporting.</v>
      </c>
      <c r="H125" s="2" t="s">
        <v>136</v>
      </c>
      <c r="I125" s="2" t="s">
        <v>144</v>
      </c>
      <c r="J125" s="1" t="s">
        <v>294</v>
      </c>
      <c r="K125" s="2">
        <v>0</v>
      </c>
      <c r="L125" s="2">
        <v>18</v>
      </c>
      <c r="M125" s="2">
        <v>2</v>
      </c>
      <c r="N125" s="2" t="str">
        <f t="shared" si="21"/>
        <v>percent|0|18|2</v>
      </c>
      <c r="O125" t="str">
        <f>IFERROR(VLOOKUP('nCino | Field Mappings'!$A125,'nCino | Object Info'!$A:$H,5,FALSE),"(not found)")</f>
        <v>rskcsp_ds_css_collateral_type</v>
      </c>
      <c r="P125" t="str">
        <f t="shared" si="22"/>
        <v>LLC_BI__Regulatory_Rate__c</v>
      </c>
      <c r="Q125" s="8">
        <f>IFERROR(VLOOKUP($N125,'nCino | BigQuery Type Lookup'!$A:$F,2,FALSE),"(not found)")</f>
        <v>21</v>
      </c>
      <c r="R125" t="str">
        <f>IFERROR(VLOOKUP('nCino | Field Mappings'!$A125,'nCino | Object Info'!$A:$H,6,FALSE),"(not found)")</f>
        <v>rskcsp_ds_css_collateral_type_staging</v>
      </c>
      <c r="S125" t="str">
        <f t="shared" si="23"/>
        <v>LLC_BI__Regulatory_Rate__c</v>
      </c>
      <c r="T125" s="8" t="str">
        <f t="shared" si="24"/>
        <v>n/a</v>
      </c>
      <c r="U125" s="8" t="str">
        <f t="shared" si="25"/>
        <v>yes</v>
      </c>
      <c r="V125" s="2" t="str">
        <f>IFERROR(VLOOKUP($N125,'nCino | BigQuery Type Lookup'!$A:$F,3,FALSE),"(not found)")</f>
        <v>NUMERIC</v>
      </c>
      <c r="W125" s="8" t="str">
        <f>IFERROR(VLOOKUP($N125,'nCino | BigQuery Type Lookup'!$A:$F,4,FALSE),"(not found)")</f>
        <v>n/a</v>
      </c>
      <c r="X125" s="8">
        <f>IFERROR(VLOOKUP($N125,'nCino | BigQuery Type Lookup'!$A:$F,5,FALSE),"(not found)")</f>
        <v>18</v>
      </c>
      <c r="Y125" s="8">
        <f>IFERROR(VLOOKUP($N125,'nCino | BigQuery Type Lookup'!$A:$F,6,FALSE),"(not found)")</f>
        <v>2</v>
      </c>
      <c r="Z125" t="str">
        <f>IFERROR(VLOOKUP('nCino | Field Mappings'!$A125,'nCino | Object Info'!$A:$H,7,FALSE),"(not found)")</f>
        <v>rskcsp_ds_css_collateral_type_curated</v>
      </c>
      <c r="AA125" t="str">
        <f t="shared" si="26"/>
        <v>LLC_BI__Regulatory_Rate__c</v>
      </c>
      <c r="AB125" s="8" t="str">
        <f t="shared" si="27"/>
        <v>n/a</v>
      </c>
      <c r="AC125" s="8" t="str">
        <f t="shared" si="28"/>
        <v>yes</v>
      </c>
      <c r="AD125" s="2" t="str">
        <f t="shared" si="29"/>
        <v>NUMERIC</v>
      </c>
      <c r="AE125" s="8" t="str">
        <f t="shared" si="34"/>
        <v>n/a</v>
      </c>
      <c r="AF125" s="8">
        <f t="shared" si="35"/>
        <v>18</v>
      </c>
      <c r="AG125" s="8">
        <f t="shared" si="36"/>
        <v>2</v>
      </c>
      <c r="AH125" t="str">
        <f>IFERROR(VLOOKUP('nCino | Field Mappings'!$A125,'nCino | Object Info'!$A:$H,8,FALSE),"(not found)")</f>
        <v>rskcsp_ds_css_collateral_type_consumption</v>
      </c>
      <c r="AI125" t="str">
        <f t="shared" si="30"/>
        <v>LLC_BI__Regulatory_Rate__c</v>
      </c>
      <c r="AJ125" s="8" t="str">
        <f t="shared" si="31"/>
        <v>n/a</v>
      </c>
      <c r="AK125" s="8" t="str">
        <f t="shared" si="32"/>
        <v>yes</v>
      </c>
      <c r="AL125" s="2" t="str">
        <f t="shared" si="33"/>
        <v>NUMERIC</v>
      </c>
      <c r="AM125" s="8" t="str">
        <f t="shared" si="37"/>
        <v>n/a</v>
      </c>
      <c r="AN125" s="8">
        <f t="shared" si="38"/>
        <v>18</v>
      </c>
      <c r="AO125" s="8">
        <f t="shared" si="39"/>
        <v>2</v>
      </c>
    </row>
    <row r="126" spans="1:41">
      <c r="A126" s="2" t="s">
        <v>56</v>
      </c>
      <c r="B126" s="2" t="s">
        <v>57</v>
      </c>
      <c r="C126" s="1" t="s">
        <v>447</v>
      </c>
      <c r="D126" s="1" t="s">
        <v>374</v>
      </c>
      <c r="E126" s="1" t="s">
        <v>375</v>
      </c>
      <c r="F126" s="2" t="str">
        <f>IF(ISERROR(VLOOKUP($C126,'DMW | Collateral Fields'!$K:$L, 1, FALSE)),"No", "Yes")</f>
        <v>Yes</v>
      </c>
      <c r="G126" s="1" t="str">
        <f>IFERROR(VLOOKUP($C126,'DMW | Collateral Fields'!$K:$L, 2, FALSE),"(not found)")</f>
        <v>This field is manually populated. The date the collateral type was put into effect.</v>
      </c>
      <c r="H126" s="2" t="s">
        <v>136</v>
      </c>
      <c r="I126" s="2" t="s">
        <v>144</v>
      </c>
      <c r="J126" s="1" t="s">
        <v>202</v>
      </c>
      <c r="K126" s="2">
        <v>0</v>
      </c>
      <c r="L126" s="2">
        <v>0</v>
      </c>
      <c r="M126" s="2">
        <v>0</v>
      </c>
      <c r="N126" s="2" t="str">
        <f t="shared" si="21"/>
        <v>date|0|0|0</v>
      </c>
      <c r="O126" t="str">
        <f>IFERROR(VLOOKUP('nCino | Field Mappings'!$A126,'nCino | Object Info'!$A:$H,5,FALSE),"(not found)")</f>
        <v>rskcsp_ds_css_collateral_type</v>
      </c>
      <c r="P126" t="str">
        <f t="shared" si="22"/>
        <v>LLC_BI__Start_Date__c</v>
      </c>
      <c r="Q126" s="8">
        <f>IFERROR(VLOOKUP($N126,'nCino | BigQuery Type Lookup'!$A:$F,2,FALSE),"(not found)")</f>
        <v>8</v>
      </c>
      <c r="R126" t="str">
        <f>IFERROR(VLOOKUP('nCino | Field Mappings'!$A126,'nCino | Object Info'!$A:$H,6,FALSE),"(not found)")</f>
        <v>rskcsp_ds_css_collateral_type_staging</v>
      </c>
      <c r="S126" t="str">
        <f t="shared" si="23"/>
        <v>LLC_BI__Start_Date__c</v>
      </c>
      <c r="T126" s="8" t="str">
        <f t="shared" si="24"/>
        <v>n/a</v>
      </c>
      <c r="U126" s="8" t="str">
        <f t="shared" si="25"/>
        <v>yes</v>
      </c>
      <c r="V126" s="2" t="str">
        <f>IFERROR(VLOOKUP($N126,'nCino | BigQuery Type Lookup'!$A:$F,3,FALSE),"(not found)")</f>
        <v>DATE</v>
      </c>
      <c r="W126" s="8" t="str">
        <f>IFERROR(VLOOKUP($N126,'nCino | BigQuery Type Lookup'!$A:$F,4,FALSE),"(not found)")</f>
        <v>n/a</v>
      </c>
      <c r="X126" s="8" t="str">
        <f>IFERROR(VLOOKUP($N126,'nCino | BigQuery Type Lookup'!$A:$F,5,FALSE),"(not found)")</f>
        <v>n/a</v>
      </c>
      <c r="Y126" s="8" t="str">
        <f>IFERROR(VLOOKUP($N126,'nCino | BigQuery Type Lookup'!$A:$F,6,FALSE),"(not found)")</f>
        <v>n/a</v>
      </c>
      <c r="Z126" t="str">
        <f>IFERROR(VLOOKUP('nCino | Field Mappings'!$A126,'nCino | Object Info'!$A:$H,7,FALSE),"(not found)")</f>
        <v>rskcsp_ds_css_collateral_type_curated</v>
      </c>
      <c r="AA126" t="str">
        <f t="shared" si="26"/>
        <v>LLC_BI__Start_Date__c</v>
      </c>
      <c r="AB126" s="8" t="str">
        <f t="shared" si="27"/>
        <v>n/a</v>
      </c>
      <c r="AC126" s="8" t="str">
        <f t="shared" si="28"/>
        <v>yes</v>
      </c>
      <c r="AD126" s="2" t="str">
        <f t="shared" si="29"/>
        <v>DATE</v>
      </c>
      <c r="AE126" s="8" t="str">
        <f t="shared" si="34"/>
        <v>n/a</v>
      </c>
      <c r="AF126" s="8" t="str">
        <f t="shared" si="35"/>
        <v>n/a</v>
      </c>
      <c r="AG126" s="8" t="str">
        <f t="shared" si="36"/>
        <v>n/a</v>
      </c>
      <c r="AH126" t="str">
        <f>IFERROR(VLOOKUP('nCino | Field Mappings'!$A126,'nCino | Object Info'!$A:$H,8,FALSE),"(not found)")</f>
        <v>rskcsp_ds_css_collateral_type_consumption</v>
      </c>
      <c r="AI126" t="str">
        <f t="shared" si="30"/>
        <v>LLC_BI__Start_Date__c</v>
      </c>
      <c r="AJ126" s="8" t="str">
        <f t="shared" si="31"/>
        <v>n/a</v>
      </c>
      <c r="AK126" s="8" t="str">
        <f t="shared" si="32"/>
        <v>yes</v>
      </c>
      <c r="AL126" s="2" t="str">
        <f t="shared" si="33"/>
        <v>DATE</v>
      </c>
      <c r="AM126" s="8" t="str">
        <f t="shared" si="37"/>
        <v>n/a</v>
      </c>
      <c r="AN126" s="8" t="str">
        <f t="shared" si="38"/>
        <v>n/a</v>
      </c>
      <c r="AO126" s="8" t="str">
        <f t="shared" si="39"/>
        <v>n/a</v>
      </c>
    </row>
    <row r="127" spans="1:41">
      <c r="A127" s="2" t="s">
        <v>56</v>
      </c>
      <c r="B127" s="2" t="s">
        <v>57</v>
      </c>
      <c r="C127" s="1" t="s">
        <v>448</v>
      </c>
      <c r="D127" s="1" t="s">
        <v>449</v>
      </c>
      <c r="E127" s="1" t="s">
        <v>450</v>
      </c>
      <c r="F127" s="2" t="str">
        <f>IF(ISERROR(VLOOKUP($C127,'DMW | Collateral Fields'!$K:$L, 1, FALSE)),"No", "Yes")</f>
        <v>Yes</v>
      </c>
      <c r="G127" s="1" t="str">
        <f>IFERROR(VLOOKUP($C127,'DMW | Collateral Fields'!$K:$L, 2, FALSE),"(not found)")</f>
        <v>This field is manually populated. The subtype of a piece of Collateral.</v>
      </c>
      <c r="H127" s="2" t="s">
        <v>136</v>
      </c>
      <c r="I127" s="2" t="s">
        <v>144</v>
      </c>
      <c r="J127" s="1" t="s">
        <v>145</v>
      </c>
      <c r="K127" s="2">
        <v>255</v>
      </c>
      <c r="L127" s="2">
        <v>0</v>
      </c>
      <c r="M127" s="2">
        <v>0</v>
      </c>
      <c r="N127" s="2" t="str">
        <f t="shared" si="21"/>
        <v>picklist|255|0|0</v>
      </c>
      <c r="O127" t="str">
        <f>IFERROR(VLOOKUP('nCino | Field Mappings'!$A127,'nCino | Object Info'!$A:$H,5,FALSE),"(not found)")</f>
        <v>rskcsp_ds_css_collateral_type</v>
      </c>
      <c r="P127" t="str">
        <f t="shared" si="22"/>
        <v>LLC_BI__Subtype__c</v>
      </c>
      <c r="Q127" s="8">
        <f>IFERROR(VLOOKUP($N127,'nCino | BigQuery Type Lookup'!$A:$F,2,FALSE),"(not found)")</f>
        <v>255</v>
      </c>
      <c r="R127" t="str">
        <f>IFERROR(VLOOKUP('nCino | Field Mappings'!$A127,'nCino | Object Info'!$A:$H,6,FALSE),"(not found)")</f>
        <v>rskcsp_ds_css_collateral_type_staging</v>
      </c>
      <c r="S127" t="str">
        <f t="shared" si="23"/>
        <v>LLC_BI__Subtype__c</v>
      </c>
      <c r="T127" s="8" t="str">
        <f t="shared" si="24"/>
        <v>n/a</v>
      </c>
      <c r="U127" s="8" t="str">
        <f t="shared" si="25"/>
        <v>yes</v>
      </c>
      <c r="V127" s="2" t="str">
        <f>IFERROR(VLOOKUP($N127,'nCino | BigQuery Type Lookup'!$A:$F,3,FALSE),"(not found)")</f>
        <v>STRING</v>
      </c>
      <c r="W127" s="8">
        <f>IFERROR(VLOOKUP($N127,'nCino | BigQuery Type Lookup'!$A:$F,4,FALSE),"(not found)")</f>
        <v>255</v>
      </c>
      <c r="X127" s="8" t="str">
        <f>IFERROR(VLOOKUP($N127,'nCino | BigQuery Type Lookup'!$A:$F,5,FALSE),"(not found)")</f>
        <v>n/a</v>
      </c>
      <c r="Y127" s="8" t="str">
        <f>IFERROR(VLOOKUP($N127,'nCino | BigQuery Type Lookup'!$A:$F,6,FALSE),"(not found)")</f>
        <v>n/a</v>
      </c>
      <c r="Z127" t="str">
        <f>IFERROR(VLOOKUP('nCino | Field Mappings'!$A127,'nCino | Object Info'!$A:$H,7,FALSE),"(not found)")</f>
        <v>rskcsp_ds_css_collateral_type_curated</v>
      </c>
      <c r="AA127" t="str">
        <f t="shared" si="26"/>
        <v>LLC_BI__Subtype__c</v>
      </c>
      <c r="AB127" s="8" t="str">
        <f t="shared" si="27"/>
        <v>n/a</v>
      </c>
      <c r="AC127" s="8" t="str">
        <f t="shared" si="28"/>
        <v>yes</v>
      </c>
      <c r="AD127" s="2" t="str">
        <f t="shared" si="29"/>
        <v>STRING</v>
      </c>
      <c r="AE127" s="8">
        <f t="shared" si="34"/>
        <v>255</v>
      </c>
      <c r="AF127" s="8" t="str">
        <f t="shared" si="35"/>
        <v>n/a</v>
      </c>
      <c r="AG127" s="8" t="str">
        <f t="shared" si="36"/>
        <v>n/a</v>
      </c>
      <c r="AH127" t="str">
        <f>IFERROR(VLOOKUP('nCino | Field Mappings'!$A127,'nCino | Object Info'!$A:$H,8,FALSE),"(not found)")</f>
        <v>rskcsp_ds_css_collateral_type_consumption</v>
      </c>
      <c r="AI127" t="str">
        <f t="shared" si="30"/>
        <v>LLC_BI__Subtype__c</v>
      </c>
      <c r="AJ127" s="8" t="str">
        <f t="shared" si="31"/>
        <v>n/a</v>
      </c>
      <c r="AK127" s="8" t="str">
        <f t="shared" si="32"/>
        <v>yes</v>
      </c>
      <c r="AL127" s="2" t="str">
        <f t="shared" si="33"/>
        <v>STRING</v>
      </c>
      <c r="AM127" s="8">
        <f t="shared" si="37"/>
        <v>255</v>
      </c>
      <c r="AN127" s="8" t="str">
        <f t="shared" si="38"/>
        <v>n/a</v>
      </c>
      <c r="AO127" s="8" t="str">
        <f t="shared" si="39"/>
        <v>n/a</v>
      </c>
    </row>
    <row r="128" spans="1:41">
      <c r="A128" s="2" t="s">
        <v>56</v>
      </c>
      <c r="B128" s="2" t="s">
        <v>57</v>
      </c>
      <c r="C128" s="1" t="s">
        <v>451</v>
      </c>
      <c r="D128" s="1" t="s">
        <v>452</v>
      </c>
      <c r="E128" s="1" t="s">
        <v>453</v>
      </c>
      <c r="F128" s="2" t="str">
        <f>IF(ISERROR(VLOOKUP($C128,'DMW | Collateral Fields'!$K:$L, 1, FALSE)),"No", "Yes")</f>
        <v>Yes</v>
      </c>
      <c r="G128" s="1" t="str">
        <f>IFERROR(VLOOKUP($C128,'DMW | Collateral Fields'!$K:$L, 2, FALSE),"(not found)")</f>
        <v>The type of Collateral.</v>
      </c>
      <c r="H128" s="2" t="s">
        <v>136</v>
      </c>
      <c r="I128" s="2" t="s">
        <v>144</v>
      </c>
      <c r="J128" s="1" t="s">
        <v>145</v>
      </c>
      <c r="K128" s="2">
        <v>255</v>
      </c>
      <c r="L128" s="2">
        <v>0</v>
      </c>
      <c r="M128" s="2">
        <v>0</v>
      </c>
      <c r="N128" s="2" t="str">
        <f t="shared" si="21"/>
        <v>picklist|255|0|0</v>
      </c>
      <c r="O128" t="str">
        <f>IFERROR(VLOOKUP('nCino | Field Mappings'!$A128,'nCino | Object Info'!$A:$H,5,FALSE),"(not found)")</f>
        <v>rskcsp_ds_css_collateral_type</v>
      </c>
      <c r="P128" t="str">
        <f t="shared" si="22"/>
        <v>LLC_BI__Type__c</v>
      </c>
      <c r="Q128" s="8">
        <f>IFERROR(VLOOKUP($N128,'nCino | BigQuery Type Lookup'!$A:$F,2,FALSE),"(not found)")</f>
        <v>255</v>
      </c>
      <c r="R128" t="str">
        <f>IFERROR(VLOOKUP('nCino | Field Mappings'!$A128,'nCino | Object Info'!$A:$H,6,FALSE),"(not found)")</f>
        <v>rskcsp_ds_css_collateral_type_staging</v>
      </c>
      <c r="S128" t="str">
        <f t="shared" si="23"/>
        <v>LLC_BI__Type__c</v>
      </c>
      <c r="T128" s="8" t="str">
        <f t="shared" si="24"/>
        <v>n/a</v>
      </c>
      <c r="U128" s="8" t="str">
        <f t="shared" si="25"/>
        <v>yes</v>
      </c>
      <c r="V128" s="2" t="str">
        <f>IFERROR(VLOOKUP($N128,'nCino | BigQuery Type Lookup'!$A:$F,3,FALSE),"(not found)")</f>
        <v>STRING</v>
      </c>
      <c r="W128" s="8">
        <f>IFERROR(VLOOKUP($N128,'nCino | BigQuery Type Lookup'!$A:$F,4,FALSE),"(not found)")</f>
        <v>255</v>
      </c>
      <c r="X128" s="8" t="str">
        <f>IFERROR(VLOOKUP($N128,'nCino | BigQuery Type Lookup'!$A:$F,5,FALSE),"(not found)")</f>
        <v>n/a</v>
      </c>
      <c r="Y128" s="8" t="str">
        <f>IFERROR(VLOOKUP($N128,'nCino | BigQuery Type Lookup'!$A:$F,6,FALSE),"(not found)")</f>
        <v>n/a</v>
      </c>
      <c r="Z128" t="str">
        <f>IFERROR(VLOOKUP('nCino | Field Mappings'!$A128,'nCino | Object Info'!$A:$H,7,FALSE),"(not found)")</f>
        <v>rskcsp_ds_css_collateral_type_curated</v>
      </c>
      <c r="AA128" t="str">
        <f t="shared" si="26"/>
        <v>LLC_BI__Type__c</v>
      </c>
      <c r="AB128" s="8" t="str">
        <f t="shared" si="27"/>
        <v>n/a</v>
      </c>
      <c r="AC128" s="8" t="str">
        <f t="shared" si="28"/>
        <v>yes</v>
      </c>
      <c r="AD128" s="2" t="str">
        <f t="shared" si="29"/>
        <v>STRING</v>
      </c>
      <c r="AE128" s="8">
        <f t="shared" si="34"/>
        <v>255</v>
      </c>
      <c r="AF128" s="8" t="str">
        <f t="shared" si="35"/>
        <v>n/a</v>
      </c>
      <c r="AG128" s="8" t="str">
        <f t="shared" si="36"/>
        <v>n/a</v>
      </c>
      <c r="AH128" t="str">
        <f>IFERROR(VLOOKUP('nCino | Field Mappings'!$A128,'nCino | Object Info'!$A:$H,8,FALSE),"(not found)")</f>
        <v>rskcsp_ds_css_collateral_type_consumption</v>
      </c>
      <c r="AI128" t="str">
        <f t="shared" si="30"/>
        <v>LLC_BI__Type__c</v>
      </c>
      <c r="AJ128" s="8" t="str">
        <f t="shared" si="31"/>
        <v>n/a</v>
      </c>
      <c r="AK128" s="8" t="str">
        <f t="shared" si="32"/>
        <v>yes</v>
      </c>
      <c r="AL128" s="2" t="str">
        <f t="shared" si="33"/>
        <v>STRING</v>
      </c>
      <c r="AM128" s="8">
        <f t="shared" si="37"/>
        <v>255</v>
      </c>
      <c r="AN128" s="8" t="str">
        <f t="shared" si="38"/>
        <v>n/a</v>
      </c>
      <c r="AO128" s="8" t="str">
        <f t="shared" si="39"/>
        <v>n/a</v>
      </c>
    </row>
    <row r="129" spans="1:41">
      <c r="A129" s="2" t="s">
        <v>56</v>
      </c>
      <c r="B129" s="2" t="s">
        <v>57</v>
      </c>
      <c r="C129" s="1" t="s">
        <v>454</v>
      </c>
      <c r="D129" s="1" t="s">
        <v>455</v>
      </c>
      <c r="E129" s="1" t="s">
        <v>456</v>
      </c>
      <c r="F129" s="2" t="str">
        <f>IF(ISERROR(VLOOKUP($C129,'DMW | Collateral Fields'!$K:$L, 1, FALSE)),"No", "Yes")</f>
        <v>Yes</v>
      </c>
      <c r="G129" s="1" t="str">
        <f>IFERROR(VLOOKUP($C129,'DMW | Collateral Fields'!$K:$L, 2, FALSE),"(not found)")</f>
        <v>Defines the hexadecimal color for the background of the Icon.</v>
      </c>
      <c r="H129" s="2" t="s">
        <v>136</v>
      </c>
      <c r="I129" s="2" t="s">
        <v>144</v>
      </c>
      <c r="J129" s="1" t="s">
        <v>140</v>
      </c>
      <c r="K129" s="2">
        <v>255</v>
      </c>
      <c r="L129" s="2">
        <v>0</v>
      </c>
      <c r="M129" s="2">
        <v>0</v>
      </c>
      <c r="N129" s="2" t="str">
        <f t="shared" si="21"/>
        <v>string|255|0|0</v>
      </c>
      <c r="O129" t="str">
        <f>IFERROR(VLOOKUP('nCino | Field Mappings'!$A129,'nCino | Object Info'!$A:$H,5,FALSE),"(not found)")</f>
        <v>rskcsp_ds_css_collateral_type</v>
      </c>
      <c r="P129" t="str">
        <f t="shared" si="22"/>
        <v>LLC_BI__Icon_Background_Color__c</v>
      </c>
      <c r="Q129" s="8">
        <f>IFERROR(VLOOKUP($N129,'nCino | BigQuery Type Lookup'!$A:$F,2,FALSE),"(not found)")</f>
        <v>255</v>
      </c>
      <c r="R129" t="str">
        <f>IFERROR(VLOOKUP('nCino | Field Mappings'!$A129,'nCino | Object Info'!$A:$H,6,FALSE),"(not found)")</f>
        <v>rskcsp_ds_css_collateral_type_staging</v>
      </c>
      <c r="S129" t="str">
        <f t="shared" si="23"/>
        <v>LLC_BI__Icon_Background_Color__c</v>
      </c>
      <c r="T129" s="8" t="str">
        <f t="shared" si="24"/>
        <v>n/a</v>
      </c>
      <c r="U129" s="8" t="str">
        <f t="shared" si="25"/>
        <v>yes</v>
      </c>
      <c r="V129" s="2" t="str">
        <f>IFERROR(VLOOKUP($N129,'nCino | BigQuery Type Lookup'!$A:$F,3,FALSE),"(not found)")</f>
        <v>STRING</v>
      </c>
      <c r="W129" s="8">
        <f>IFERROR(VLOOKUP($N129,'nCino | BigQuery Type Lookup'!$A:$F,4,FALSE),"(not found)")</f>
        <v>255</v>
      </c>
      <c r="X129" s="8" t="str">
        <f>IFERROR(VLOOKUP($N129,'nCino | BigQuery Type Lookup'!$A:$F,5,FALSE),"(not found)")</f>
        <v>n/a</v>
      </c>
      <c r="Y129" s="8" t="str">
        <f>IFERROR(VLOOKUP($N129,'nCino | BigQuery Type Lookup'!$A:$F,6,FALSE),"(not found)")</f>
        <v>n/a</v>
      </c>
      <c r="Z129" t="str">
        <f>IFERROR(VLOOKUP('nCino | Field Mappings'!$A129,'nCino | Object Info'!$A:$H,7,FALSE),"(not found)")</f>
        <v>rskcsp_ds_css_collateral_type_curated</v>
      </c>
      <c r="AA129" t="str">
        <f t="shared" si="26"/>
        <v>LLC_BI__Icon_Background_Color__c</v>
      </c>
      <c r="AB129" s="8" t="str">
        <f t="shared" si="27"/>
        <v>n/a</v>
      </c>
      <c r="AC129" s="8" t="str">
        <f t="shared" si="28"/>
        <v>yes</v>
      </c>
      <c r="AD129" s="2" t="str">
        <f t="shared" si="29"/>
        <v>STRING</v>
      </c>
      <c r="AE129" s="8">
        <f t="shared" si="34"/>
        <v>255</v>
      </c>
      <c r="AF129" s="8" t="str">
        <f t="shared" si="35"/>
        <v>n/a</v>
      </c>
      <c r="AG129" s="8" t="str">
        <f t="shared" si="36"/>
        <v>n/a</v>
      </c>
      <c r="AH129" t="str">
        <f>IFERROR(VLOOKUP('nCino | Field Mappings'!$A129,'nCino | Object Info'!$A:$H,8,FALSE),"(not found)")</f>
        <v>rskcsp_ds_css_collateral_type_consumption</v>
      </c>
      <c r="AI129" t="str">
        <f t="shared" si="30"/>
        <v>LLC_BI__Icon_Background_Color__c</v>
      </c>
      <c r="AJ129" s="8" t="str">
        <f t="shared" si="31"/>
        <v>n/a</v>
      </c>
      <c r="AK129" s="8" t="str">
        <f t="shared" si="32"/>
        <v>yes</v>
      </c>
      <c r="AL129" s="2" t="str">
        <f t="shared" si="33"/>
        <v>STRING</v>
      </c>
      <c r="AM129" s="8">
        <f t="shared" si="37"/>
        <v>255</v>
      </c>
      <c r="AN129" s="8" t="str">
        <f t="shared" si="38"/>
        <v>n/a</v>
      </c>
      <c r="AO129" s="8" t="str">
        <f t="shared" si="39"/>
        <v>n/a</v>
      </c>
    </row>
    <row r="130" spans="1:41">
      <c r="A130" s="2" t="s">
        <v>56</v>
      </c>
      <c r="B130" s="2" t="s">
        <v>57</v>
      </c>
      <c r="C130" s="1" t="s">
        <v>457</v>
      </c>
      <c r="D130" s="1" t="s">
        <v>458</v>
      </c>
      <c r="E130" s="1" t="s">
        <v>459</v>
      </c>
      <c r="F130" s="2" t="str">
        <f>IF(ISERROR(VLOOKUP($C130,'DMW | Collateral Fields'!$K:$L, 1, FALSE)),"No", "Yes")</f>
        <v>Yes</v>
      </c>
      <c r="G130" s="1" t="str">
        <f>IFERROR(VLOOKUP($C130,'DMW | Collateral Fields'!$K:$L, 2, FALSE),"(not found)")</f>
        <v>Defines the hexadecimal color for the background of the Icon.</v>
      </c>
      <c r="H130" s="2" t="s">
        <v>136</v>
      </c>
      <c r="I130" s="2" t="s">
        <v>144</v>
      </c>
      <c r="J130" s="1" t="s">
        <v>140</v>
      </c>
      <c r="K130" s="2">
        <v>255</v>
      </c>
      <c r="L130" s="2">
        <v>0</v>
      </c>
      <c r="M130" s="2">
        <v>0</v>
      </c>
      <c r="N130" s="2" t="str">
        <f t="shared" si="21"/>
        <v>string|255|0|0</v>
      </c>
      <c r="O130" t="str">
        <f>IFERROR(VLOOKUP('nCino | Field Mappings'!$A130,'nCino | Object Info'!$A:$H,5,FALSE),"(not found)")</f>
        <v>rskcsp_ds_css_collateral_type</v>
      </c>
      <c r="P130" t="str">
        <f t="shared" si="22"/>
        <v>LLC_BI__Icon_Color__c</v>
      </c>
      <c r="Q130" s="8">
        <f>IFERROR(VLOOKUP($N130,'nCino | BigQuery Type Lookup'!$A:$F,2,FALSE),"(not found)")</f>
        <v>255</v>
      </c>
      <c r="R130" t="str">
        <f>IFERROR(VLOOKUP('nCino | Field Mappings'!$A130,'nCino | Object Info'!$A:$H,6,FALSE),"(not found)")</f>
        <v>rskcsp_ds_css_collateral_type_staging</v>
      </c>
      <c r="S130" t="str">
        <f t="shared" si="23"/>
        <v>LLC_BI__Icon_Color__c</v>
      </c>
      <c r="T130" s="8" t="str">
        <f t="shared" si="24"/>
        <v>n/a</v>
      </c>
      <c r="U130" s="8" t="str">
        <f t="shared" si="25"/>
        <v>yes</v>
      </c>
      <c r="V130" s="2" t="str">
        <f>IFERROR(VLOOKUP($N130,'nCino | BigQuery Type Lookup'!$A:$F,3,FALSE),"(not found)")</f>
        <v>STRING</v>
      </c>
      <c r="W130" s="8">
        <f>IFERROR(VLOOKUP($N130,'nCino | BigQuery Type Lookup'!$A:$F,4,FALSE),"(not found)")</f>
        <v>255</v>
      </c>
      <c r="X130" s="8" t="str">
        <f>IFERROR(VLOOKUP($N130,'nCino | BigQuery Type Lookup'!$A:$F,5,FALSE),"(not found)")</f>
        <v>n/a</v>
      </c>
      <c r="Y130" s="8" t="str">
        <f>IFERROR(VLOOKUP($N130,'nCino | BigQuery Type Lookup'!$A:$F,6,FALSE),"(not found)")</f>
        <v>n/a</v>
      </c>
      <c r="Z130" t="str">
        <f>IFERROR(VLOOKUP('nCino | Field Mappings'!$A130,'nCino | Object Info'!$A:$H,7,FALSE),"(not found)")</f>
        <v>rskcsp_ds_css_collateral_type_curated</v>
      </c>
      <c r="AA130" t="str">
        <f t="shared" si="26"/>
        <v>LLC_BI__Icon_Color__c</v>
      </c>
      <c r="AB130" s="8" t="str">
        <f t="shared" si="27"/>
        <v>n/a</v>
      </c>
      <c r="AC130" s="8" t="str">
        <f t="shared" si="28"/>
        <v>yes</v>
      </c>
      <c r="AD130" s="2" t="str">
        <f t="shared" si="29"/>
        <v>STRING</v>
      </c>
      <c r="AE130" s="8">
        <f t="shared" si="34"/>
        <v>255</v>
      </c>
      <c r="AF130" s="8" t="str">
        <f t="shared" si="35"/>
        <v>n/a</v>
      </c>
      <c r="AG130" s="8" t="str">
        <f t="shared" si="36"/>
        <v>n/a</v>
      </c>
      <c r="AH130" t="str">
        <f>IFERROR(VLOOKUP('nCino | Field Mappings'!$A130,'nCino | Object Info'!$A:$H,8,FALSE),"(not found)")</f>
        <v>rskcsp_ds_css_collateral_type_consumption</v>
      </c>
      <c r="AI130" t="str">
        <f t="shared" si="30"/>
        <v>LLC_BI__Icon_Color__c</v>
      </c>
      <c r="AJ130" s="8" t="str">
        <f t="shared" si="31"/>
        <v>n/a</v>
      </c>
      <c r="AK130" s="8" t="str">
        <f t="shared" si="32"/>
        <v>yes</v>
      </c>
      <c r="AL130" s="2" t="str">
        <f t="shared" si="33"/>
        <v>STRING</v>
      </c>
      <c r="AM130" s="8">
        <f t="shared" si="37"/>
        <v>255</v>
      </c>
      <c r="AN130" s="8" t="str">
        <f t="shared" si="38"/>
        <v>n/a</v>
      </c>
      <c r="AO130" s="8" t="str">
        <f t="shared" si="39"/>
        <v>n/a</v>
      </c>
    </row>
    <row r="131" spans="1:41">
      <c r="A131" s="2" t="s">
        <v>56</v>
      </c>
      <c r="B131" s="2" t="s">
        <v>57</v>
      </c>
      <c r="C131" s="1" t="s">
        <v>460</v>
      </c>
      <c r="D131" s="1" t="s">
        <v>461</v>
      </c>
      <c r="E131" s="1" t="s">
        <v>462</v>
      </c>
      <c r="F131" s="2" t="str">
        <f>IF(ISERROR(VLOOKUP($C131,'DMW | Collateral Fields'!$K:$L, 1, FALSE)),"No", "Yes")</f>
        <v>Yes</v>
      </c>
      <c r="G131" s="1" t="str">
        <f>IFERROR(VLOOKUP($C131,'DMW | Collateral Fields'!$K:$L, 2, FALSE),"(not found)")</f>
        <v>Defines the icon type for this record. The entry must include the following pattern: folderName/iconName. For example to display the "client" icon from the standard folder enter 'standard/client'.</v>
      </c>
      <c r="H131" s="2" t="s">
        <v>136</v>
      </c>
      <c r="I131" s="2" t="s">
        <v>144</v>
      </c>
      <c r="J131" s="1" t="s">
        <v>140</v>
      </c>
      <c r="K131" s="2">
        <v>255</v>
      </c>
      <c r="L131" s="2">
        <v>0</v>
      </c>
      <c r="M131" s="2">
        <v>0</v>
      </c>
      <c r="N131" s="2" t="str">
        <f t="shared" ref="N131:N194" si="40">_xlfn.CONCAT(J131,"|",K131,"|",L131,"|",M131)</f>
        <v>string|255|0|0</v>
      </c>
      <c r="O131" t="str">
        <f>IFERROR(VLOOKUP('nCino | Field Mappings'!$A131,'nCino | Object Info'!$A:$H,5,FALSE),"(not found)")</f>
        <v>rskcsp_ds_css_collateral_type</v>
      </c>
      <c r="P131" t="str">
        <f t="shared" ref="P131:P194" si="41">D131</f>
        <v>LLC_BI__Icon_Type__c</v>
      </c>
      <c r="Q131" s="8">
        <f>IFERROR(VLOOKUP($N131,'nCino | BigQuery Type Lookup'!$A:$F,2,FALSE),"(not found)")</f>
        <v>255</v>
      </c>
      <c r="R131" t="str">
        <f>IFERROR(VLOOKUP('nCino | Field Mappings'!$A131,'nCino | Object Info'!$A:$H,6,FALSE),"(not found)")</f>
        <v>rskcsp_ds_css_collateral_type_staging</v>
      </c>
      <c r="S131" t="str">
        <f t="shared" ref="S131:S194" si="42">D131</f>
        <v>LLC_BI__Icon_Type__c</v>
      </c>
      <c r="T131" s="8" t="str">
        <f t="shared" ref="T131:T194" si="43">H131</f>
        <v>n/a</v>
      </c>
      <c r="U131" s="8" t="str">
        <f t="shared" ref="U131:U194" si="44">I131</f>
        <v>yes</v>
      </c>
      <c r="V131" s="2" t="str">
        <f>IFERROR(VLOOKUP($N131,'nCino | BigQuery Type Lookup'!$A:$F,3,FALSE),"(not found)")</f>
        <v>STRING</v>
      </c>
      <c r="W131" s="8">
        <f>IFERROR(VLOOKUP($N131,'nCino | BigQuery Type Lookup'!$A:$F,4,FALSE),"(not found)")</f>
        <v>255</v>
      </c>
      <c r="X131" s="8" t="str">
        <f>IFERROR(VLOOKUP($N131,'nCino | BigQuery Type Lookup'!$A:$F,5,FALSE),"(not found)")</f>
        <v>n/a</v>
      </c>
      <c r="Y131" s="8" t="str">
        <f>IFERROR(VLOOKUP($N131,'nCino | BigQuery Type Lookup'!$A:$F,6,FALSE),"(not found)")</f>
        <v>n/a</v>
      </c>
      <c r="Z131" t="str">
        <f>IFERROR(VLOOKUP('nCino | Field Mappings'!$A131,'nCino | Object Info'!$A:$H,7,FALSE),"(not found)")</f>
        <v>rskcsp_ds_css_collateral_type_curated</v>
      </c>
      <c r="AA131" t="str">
        <f t="shared" ref="AA131:AA194" si="45">D131</f>
        <v>LLC_BI__Icon_Type__c</v>
      </c>
      <c r="AB131" s="8" t="str">
        <f t="shared" ref="AB131:AB194" si="46">H131</f>
        <v>n/a</v>
      </c>
      <c r="AC131" s="8" t="str">
        <f t="shared" ref="AC131:AC194" si="47">U131</f>
        <v>yes</v>
      </c>
      <c r="AD131" s="2" t="str">
        <f t="shared" ref="AD131:AD194" si="48">V131</f>
        <v>STRING</v>
      </c>
      <c r="AE131" s="8">
        <f t="shared" si="34"/>
        <v>255</v>
      </c>
      <c r="AF131" s="8" t="str">
        <f t="shared" si="35"/>
        <v>n/a</v>
      </c>
      <c r="AG131" s="8" t="str">
        <f t="shared" si="36"/>
        <v>n/a</v>
      </c>
      <c r="AH131" t="str">
        <f>IFERROR(VLOOKUP('nCino | Field Mappings'!$A131,'nCino | Object Info'!$A:$H,8,FALSE),"(not found)")</f>
        <v>rskcsp_ds_css_collateral_type_consumption</v>
      </c>
      <c r="AI131" t="str">
        <f t="shared" ref="AI131:AI194" si="49">D131</f>
        <v>LLC_BI__Icon_Type__c</v>
      </c>
      <c r="AJ131" s="8" t="str">
        <f t="shared" ref="AJ131:AJ194" si="50">H131</f>
        <v>n/a</v>
      </c>
      <c r="AK131" s="8" t="str">
        <f t="shared" ref="AK131:AK194" si="51">U131</f>
        <v>yes</v>
      </c>
      <c r="AL131" s="2" t="str">
        <f t="shared" ref="AL131:AL194" si="52">V131</f>
        <v>STRING</v>
      </c>
      <c r="AM131" s="8">
        <f t="shared" si="37"/>
        <v>255</v>
      </c>
      <c r="AN131" s="8" t="str">
        <f t="shared" si="38"/>
        <v>n/a</v>
      </c>
      <c r="AO131" s="8" t="str">
        <f t="shared" si="39"/>
        <v>n/a</v>
      </c>
    </row>
    <row r="132" spans="1:41">
      <c r="A132" s="2" t="s">
        <v>56</v>
      </c>
      <c r="B132" s="2" t="s">
        <v>57</v>
      </c>
      <c r="C132" s="1" t="s">
        <v>463</v>
      </c>
      <c r="D132" s="1" t="s">
        <v>464</v>
      </c>
      <c r="E132" s="1" t="s">
        <v>465</v>
      </c>
      <c r="F132" s="2" t="str">
        <f>IF(ISERROR(VLOOKUP($C132,'DMW | Collateral Fields'!$K:$L, 1, FALSE)),"No", "Yes")</f>
        <v>Yes</v>
      </c>
      <c r="G132" s="1" t="str">
        <f>IFERROR(VLOOKUP($C132,'DMW | Collateral Fields'!$K:$L, 2, FALSE),"(not found)")</f>
        <v>Administrators populate this optional text field with the screen that displays when users add or edit collateral on a loan.</v>
      </c>
      <c r="H132" s="2" t="s">
        <v>153</v>
      </c>
      <c r="I132" s="2" t="s">
        <v>144</v>
      </c>
      <c r="J132" s="1" t="s">
        <v>466</v>
      </c>
      <c r="K132" s="2">
        <v>18</v>
      </c>
      <c r="L132" s="2">
        <v>0</v>
      </c>
      <c r="M132" s="2">
        <v>0</v>
      </c>
      <c r="N132" s="2" t="str">
        <f t="shared" si="40"/>
        <v>reference(nFORCE__Screen__c)|18|0|0</v>
      </c>
      <c r="O132" t="str">
        <f>IFERROR(VLOOKUP('nCino | Field Mappings'!$A132,'nCino | Object Info'!$A:$H,5,FALSE),"(not found)")</f>
        <v>rskcsp_ds_css_collateral_type</v>
      </c>
      <c r="P132" t="str">
        <f t="shared" si="41"/>
        <v>LLC_BI__Screen__c</v>
      </c>
      <c r="Q132" s="8">
        <f>IFERROR(VLOOKUP($N132,'nCino | BigQuery Type Lookup'!$A:$F,2,FALSE),"(not found)")</f>
        <v>18</v>
      </c>
      <c r="R132" t="str">
        <f>IFERROR(VLOOKUP('nCino | Field Mappings'!$A132,'nCino | Object Info'!$A:$H,6,FALSE),"(not found)")</f>
        <v>rskcsp_ds_css_collateral_type_staging</v>
      </c>
      <c r="S132" t="str">
        <f t="shared" si="42"/>
        <v>LLC_BI__Screen__c</v>
      </c>
      <c r="T132" s="8" t="str">
        <f t="shared" si="43"/>
        <v>Foreign</v>
      </c>
      <c r="U132" s="8" t="str">
        <f t="shared" si="44"/>
        <v>yes</v>
      </c>
      <c r="V132" s="2" t="str">
        <f>IFERROR(VLOOKUP($N132,'nCino | BigQuery Type Lookup'!$A:$F,3,FALSE),"(not found)")</f>
        <v>STRING</v>
      </c>
      <c r="W132" s="8">
        <f>IFERROR(VLOOKUP($N132,'nCino | BigQuery Type Lookup'!$A:$F,4,FALSE),"(not found)")</f>
        <v>18</v>
      </c>
      <c r="X132" s="8" t="str">
        <f>IFERROR(VLOOKUP($N132,'nCino | BigQuery Type Lookup'!$A:$F,5,FALSE),"(not found)")</f>
        <v>n/a</v>
      </c>
      <c r="Y132" s="8" t="str">
        <f>IFERROR(VLOOKUP($N132,'nCino | BigQuery Type Lookup'!$A:$F,6,FALSE),"(not found)")</f>
        <v>n/a</v>
      </c>
      <c r="Z132" t="str">
        <f>IFERROR(VLOOKUP('nCino | Field Mappings'!$A132,'nCino | Object Info'!$A:$H,7,FALSE),"(not found)")</f>
        <v>rskcsp_ds_css_collateral_type_curated</v>
      </c>
      <c r="AA132" t="str">
        <f t="shared" si="45"/>
        <v>LLC_BI__Screen__c</v>
      </c>
      <c r="AB132" s="8" t="str">
        <f t="shared" si="46"/>
        <v>Foreign</v>
      </c>
      <c r="AC132" s="8" t="str">
        <f t="shared" si="47"/>
        <v>yes</v>
      </c>
      <c r="AD132" s="2" t="str">
        <f t="shared" si="48"/>
        <v>STRING</v>
      </c>
      <c r="AE132" s="8">
        <f t="shared" ref="AE132:AE195" si="53">W132</f>
        <v>18</v>
      </c>
      <c r="AF132" s="8" t="str">
        <f t="shared" ref="AF132:AF195" si="54">X132</f>
        <v>n/a</v>
      </c>
      <c r="AG132" s="8" t="str">
        <f t="shared" ref="AG132:AG195" si="55">Y132</f>
        <v>n/a</v>
      </c>
      <c r="AH132" t="str">
        <f>IFERROR(VLOOKUP('nCino | Field Mappings'!$A132,'nCino | Object Info'!$A:$H,8,FALSE),"(not found)")</f>
        <v>rskcsp_ds_css_collateral_type_consumption</v>
      </c>
      <c r="AI132" t="str">
        <f t="shared" si="49"/>
        <v>LLC_BI__Screen__c</v>
      </c>
      <c r="AJ132" s="8" t="str">
        <f t="shared" si="50"/>
        <v>Foreign</v>
      </c>
      <c r="AK132" s="8" t="str">
        <f t="shared" si="51"/>
        <v>yes</v>
      </c>
      <c r="AL132" s="2" t="str">
        <f t="shared" si="52"/>
        <v>STRING</v>
      </c>
      <c r="AM132" s="8">
        <f t="shared" ref="AM132:AM195" si="56">W132</f>
        <v>18</v>
      </c>
      <c r="AN132" s="8" t="str">
        <f t="shared" ref="AN132:AN195" si="57">X132</f>
        <v>n/a</v>
      </c>
      <c r="AO132" s="8" t="str">
        <f t="shared" ref="AO132:AO195" si="58">Y132</f>
        <v>n/a</v>
      </c>
    </row>
    <row r="133" spans="1:41">
      <c r="A133" s="2" t="s">
        <v>56</v>
      </c>
      <c r="B133" s="2" t="s">
        <v>57</v>
      </c>
      <c r="C133" s="1" t="s">
        <v>467</v>
      </c>
      <c r="D133" s="1" t="s">
        <v>468</v>
      </c>
      <c r="E133" s="1" t="s">
        <v>469</v>
      </c>
      <c r="F133" s="2" t="str">
        <f>IF(ISERROR(VLOOKUP($C133,'DMW | Collateral Fields'!$K:$L, 1, FALSE)),"No", "Yes")</f>
        <v>Yes</v>
      </c>
      <c r="G133" s="1" t="str">
        <f>IFERROR(VLOOKUP($C133,'DMW | Collateral Fields'!$K:$L, 2, FALSE),"(not found)")</f>
        <v xml:space="preserve">	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H133" s="2" t="s">
        <v>136</v>
      </c>
      <c r="I133" s="2" t="s">
        <v>144</v>
      </c>
      <c r="J133" s="1" t="s">
        <v>140</v>
      </c>
      <c r="K133" s="2">
        <v>255</v>
      </c>
      <c r="L133" s="2">
        <v>0</v>
      </c>
      <c r="M133" s="2">
        <v>0</v>
      </c>
      <c r="N133" s="2" t="str">
        <f t="shared" si="40"/>
        <v>string|255|0|0</v>
      </c>
      <c r="O133" t="str">
        <f>IFERROR(VLOOKUP('nCino | Field Mappings'!$A133,'nCino | Object Info'!$A:$H,5,FALSE),"(not found)")</f>
        <v>rskcsp_ds_css_collateral_type</v>
      </c>
      <c r="P133" t="str">
        <f t="shared" si="41"/>
        <v>LLC_BI__lookupKey__c</v>
      </c>
      <c r="Q133" s="8">
        <f>IFERROR(VLOOKUP($N133,'nCino | BigQuery Type Lookup'!$A:$F,2,FALSE),"(not found)")</f>
        <v>255</v>
      </c>
      <c r="R133" t="str">
        <f>IFERROR(VLOOKUP('nCino | Field Mappings'!$A133,'nCino | Object Info'!$A:$H,6,FALSE),"(not found)")</f>
        <v>rskcsp_ds_css_collateral_type_staging</v>
      </c>
      <c r="S133" t="str">
        <f t="shared" si="42"/>
        <v>LLC_BI__lookupKey__c</v>
      </c>
      <c r="T133" s="8" t="str">
        <f t="shared" si="43"/>
        <v>n/a</v>
      </c>
      <c r="U133" s="8" t="str">
        <f t="shared" si="44"/>
        <v>yes</v>
      </c>
      <c r="V133" s="2" t="str">
        <f>IFERROR(VLOOKUP($N133,'nCino | BigQuery Type Lookup'!$A:$F,3,FALSE),"(not found)")</f>
        <v>STRING</v>
      </c>
      <c r="W133" s="8">
        <f>IFERROR(VLOOKUP($N133,'nCino | BigQuery Type Lookup'!$A:$F,4,FALSE),"(not found)")</f>
        <v>255</v>
      </c>
      <c r="X133" s="8" t="str">
        <f>IFERROR(VLOOKUP($N133,'nCino | BigQuery Type Lookup'!$A:$F,5,FALSE),"(not found)")</f>
        <v>n/a</v>
      </c>
      <c r="Y133" s="8" t="str">
        <f>IFERROR(VLOOKUP($N133,'nCino | BigQuery Type Lookup'!$A:$F,6,FALSE),"(not found)")</f>
        <v>n/a</v>
      </c>
      <c r="Z133" t="str">
        <f>IFERROR(VLOOKUP('nCino | Field Mappings'!$A133,'nCino | Object Info'!$A:$H,7,FALSE),"(not found)")</f>
        <v>rskcsp_ds_css_collateral_type_curated</v>
      </c>
      <c r="AA133" t="str">
        <f t="shared" si="45"/>
        <v>LLC_BI__lookupKey__c</v>
      </c>
      <c r="AB133" s="8" t="str">
        <f t="shared" si="46"/>
        <v>n/a</v>
      </c>
      <c r="AC133" s="8" t="str">
        <f t="shared" si="47"/>
        <v>yes</v>
      </c>
      <c r="AD133" s="2" t="str">
        <f t="shared" si="48"/>
        <v>STRING</v>
      </c>
      <c r="AE133" s="8">
        <f t="shared" si="53"/>
        <v>255</v>
      </c>
      <c r="AF133" s="8" t="str">
        <f t="shared" si="54"/>
        <v>n/a</v>
      </c>
      <c r="AG133" s="8" t="str">
        <f t="shared" si="55"/>
        <v>n/a</v>
      </c>
      <c r="AH133" t="str">
        <f>IFERROR(VLOOKUP('nCino | Field Mappings'!$A133,'nCino | Object Info'!$A:$H,8,FALSE),"(not found)")</f>
        <v>rskcsp_ds_css_collateral_type_consumption</v>
      </c>
      <c r="AI133" t="str">
        <f t="shared" si="49"/>
        <v>LLC_BI__lookupKey__c</v>
      </c>
      <c r="AJ133" s="8" t="str">
        <f t="shared" si="50"/>
        <v>n/a</v>
      </c>
      <c r="AK133" s="8" t="str">
        <f t="shared" si="51"/>
        <v>yes</v>
      </c>
      <c r="AL133" s="2" t="str">
        <f t="shared" si="52"/>
        <v>STRING</v>
      </c>
      <c r="AM133" s="8">
        <f t="shared" si="56"/>
        <v>255</v>
      </c>
      <c r="AN133" s="8" t="str">
        <f t="shared" si="57"/>
        <v>n/a</v>
      </c>
      <c r="AO133" s="8" t="str">
        <f t="shared" si="58"/>
        <v>n/a</v>
      </c>
    </row>
    <row r="134" spans="1:41">
      <c r="A134" s="2" t="s">
        <v>56</v>
      </c>
      <c r="B134" s="2" t="s">
        <v>57</v>
      </c>
      <c r="C134" s="1" t="s">
        <v>470</v>
      </c>
      <c r="D134" s="1" t="s">
        <v>471</v>
      </c>
      <c r="E134" s="1" t="s">
        <v>472</v>
      </c>
      <c r="F134" s="2" t="str">
        <f>IF(ISERROR(VLOOKUP($C134,'DMW | Collateral Fields'!$K:$L, 1, FALSE)),"No", "Yes")</f>
        <v>No</v>
      </c>
      <c r="G134" s="1" t="str">
        <f>IFERROR(VLOOKUP($C134,'DMW | Collateral Fields'!$K:$L, 2, FALSE),"(not found)")</f>
        <v>(not found)</v>
      </c>
      <c r="H134" s="2" t="s">
        <v>136</v>
      </c>
      <c r="I134" s="2" t="s">
        <v>144</v>
      </c>
      <c r="J134" s="1" t="s">
        <v>208</v>
      </c>
      <c r="K134" s="2">
        <v>32768</v>
      </c>
      <c r="L134" s="2">
        <v>0</v>
      </c>
      <c r="M134" s="2">
        <v>0</v>
      </c>
      <c r="N134" s="2" t="str">
        <f t="shared" si="40"/>
        <v>textarea|32768|0|0</v>
      </c>
      <c r="O134" t="str">
        <f>IFERROR(VLOOKUP('nCino | Field Mappings'!$A134,'nCino | Object Info'!$A:$H,5,FALSE),"(not found)")</f>
        <v>rskcsp_ds_css_collateral_type</v>
      </c>
      <c r="P134" t="str">
        <f t="shared" si="41"/>
        <v>LLC_BI__Collateral_Configuration__c</v>
      </c>
      <c r="Q134" s="8">
        <f>IFERROR(VLOOKUP($N134,'nCino | BigQuery Type Lookup'!$A:$F,2,FALSE),"(not found)")</f>
        <v>32768</v>
      </c>
      <c r="R134" t="str">
        <f>IFERROR(VLOOKUP('nCino | Field Mappings'!$A134,'nCino | Object Info'!$A:$H,6,FALSE),"(not found)")</f>
        <v>rskcsp_ds_css_collateral_type_staging</v>
      </c>
      <c r="S134" t="str">
        <f t="shared" si="42"/>
        <v>LLC_BI__Collateral_Configuration__c</v>
      </c>
      <c r="T134" s="8" t="str">
        <f t="shared" si="43"/>
        <v>n/a</v>
      </c>
      <c r="U134" s="8" t="str">
        <f t="shared" si="44"/>
        <v>yes</v>
      </c>
      <c r="V134" s="2" t="str">
        <f>IFERROR(VLOOKUP($N134,'nCino | BigQuery Type Lookup'!$A:$F,3,FALSE),"(not found)")</f>
        <v>STRING</v>
      </c>
      <c r="W134" s="8">
        <f>IFERROR(VLOOKUP($N134,'nCino | BigQuery Type Lookup'!$A:$F,4,FALSE),"(not found)")</f>
        <v>32768</v>
      </c>
      <c r="X134" s="8" t="str">
        <f>IFERROR(VLOOKUP($N134,'nCino | BigQuery Type Lookup'!$A:$F,5,FALSE),"(not found)")</f>
        <v>n/a</v>
      </c>
      <c r="Y134" s="8" t="str">
        <f>IFERROR(VLOOKUP($N134,'nCino | BigQuery Type Lookup'!$A:$F,6,FALSE),"(not found)")</f>
        <v>n/a</v>
      </c>
      <c r="Z134" t="str">
        <f>IFERROR(VLOOKUP('nCino | Field Mappings'!$A134,'nCino | Object Info'!$A:$H,7,FALSE),"(not found)")</f>
        <v>rskcsp_ds_css_collateral_type_curated</v>
      </c>
      <c r="AA134" t="str">
        <f t="shared" si="45"/>
        <v>LLC_BI__Collateral_Configuration__c</v>
      </c>
      <c r="AB134" s="8" t="str">
        <f t="shared" si="46"/>
        <v>n/a</v>
      </c>
      <c r="AC134" s="8" t="str">
        <f t="shared" si="47"/>
        <v>yes</v>
      </c>
      <c r="AD134" s="2" t="str">
        <f t="shared" si="48"/>
        <v>STRING</v>
      </c>
      <c r="AE134" s="8">
        <f t="shared" si="53"/>
        <v>32768</v>
      </c>
      <c r="AF134" s="8" t="str">
        <f t="shared" si="54"/>
        <v>n/a</v>
      </c>
      <c r="AG134" s="8" t="str">
        <f t="shared" si="55"/>
        <v>n/a</v>
      </c>
      <c r="AH134" t="str">
        <f>IFERROR(VLOOKUP('nCino | Field Mappings'!$A134,'nCino | Object Info'!$A:$H,8,FALSE),"(not found)")</f>
        <v>rskcsp_ds_css_collateral_type_consumption</v>
      </c>
      <c r="AI134" t="str">
        <f t="shared" si="49"/>
        <v>LLC_BI__Collateral_Configuration__c</v>
      </c>
      <c r="AJ134" s="8" t="str">
        <f t="shared" si="50"/>
        <v>n/a</v>
      </c>
      <c r="AK134" s="8" t="str">
        <f t="shared" si="51"/>
        <v>yes</v>
      </c>
      <c r="AL134" s="2" t="str">
        <f t="shared" si="52"/>
        <v>STRING</v>
      </c>
      <c r="AM134" s="8">
        <f t="shared" si="56"/>
        <v>32768</v>
      </c>
      <c r="AN134" s="8" t="str">
        <f t="shared" si="57"/>
        <v>n/a</v>
      </c>
      <c r="AO134" s="8" t="str">
        <f t="shared" si="58"/>
        <v>n/a</v>
      </c>
    </row>
    <row r="135" spans="1:41">
      <c r="A135" s="2" t="s">
        <v>56</v>
      </c>
      <c r="B135" s="2" t="s">
        <v>57</v>
      </c>
      <c r="C135" s="1" t="s">
        <v>473</v>
      </c>
      <c r="D135" s="1" t="s">
        <v>474</v>
      </c>
      <c r="E135" s="1" t="s">
        <v>475</v>
      </c>
      <c r="F135" s="2" t="str">
        <f>IF(ISERROR(VLOOKUP($C135,'DMW | Collateral Fields'!$K:$L, 1, FALSE)),"No", "Yes")</f>
        <v>Yes</v>
      </c>
      <c r="G135" s="1" t="str">
        <f>IFERROR(VLOOKUP($C135,'DMW | Collateral Fields'!$K:$L, 2, FALSE),"(not found)")</f>
        <v>This lookup field is optional and is used to select the highest level parent record in a hierarchy for the Collateral Type record.</v>
      </c>
      <c r="H135" s="2" t="s">
        <v>153</v>
      </c>
      <c r="I135" s="2" t="s">
        <v>144</v>
      </c>
      <c r="J135" s="1" t="s">
        <v>476</v>
      </c>
      <c r="K135" s="2">
        <v>18</v>
      </c>
      <c r="L135" s="2">
        <v>0</v>
      </c>
      <c r="M135" s="2">
        <v>0</v>
      </c>
      <c r="N135" s="2" t="str">
        <f t="shared" si="40"/>
        <v>reference(LLC_BI__Collateral_Type__c)|18|0|0</v>
      </c>
      <c r="O135" t="str">
        <f>IFERROR(VLOOKUP('nCino | Field Mappings'!$A135,'nCino | Object Info'!$A:$H,5,FALSE),"(not found)")</f>
        <v>rskcsp_ds_css_collateral_type</v>
      </c>
      <c r="P135" t="str">
        <f t="shared" si="41"/>
        <v>LLC_BI__Highest_Type__c</v>
      </c>
      <c r="Q135" s="8">
        <f>IFERROR(VLOOKUP($N135,'nCino | BigQuery Type Lookup'!$A:$F,2,FALSE),"(not found)")</f>
        <v>18</v>
      </c>
      <c r="R135" t="str">
        <f>IFERROR(VLOOKUP('nCino | Field Mappings'!$A135,'nCino | Object Info'!$A:$H,6,FALSE),"(not found)")</f>
        <v>rskcsp_ds_css_collateral_type_staging</v>
      </c>
      <c r="S135" t="str">
        <f t="shared" si="42"/>
        <v>LLC_BI__Highest_Type__c</v>
      </c>
      <c r="T135" s="8" t="str">
        <f t="shared" si="43"/>
        <v>Foreign</v>
      </c>
      <c r="U135" s="8" t="str">
        <f t="shared" si="44"/>
        <v>yes</v>
      </c>
      <c r="V135" s="2" t="str">
        <f>IFERROR(VLOOKUP($N135,'nCino | BigQuery Type Lookup'!$A:$F,3,FALSE),"(not found)")</f>
        <v>STRING</v>
      </c>
      <c r="W135" s="8">
        <f>IFERROR(VLOOKUP($N135,'nCino | BigQuery Type Lookup'!$A:$F,4,FALSE),"(not found)")</f>
        <v>18</v>
      </c>
      <c r="X135" s="8" t="str">
        <f>IFERROR(VLOOKUP($N135,'nCino | BigQuery Type Lookup'!$A:$F,5,FALSE),"(not found)")</f>
        <v>n/a</v>
      </c>
      <c r="Y135" s="8" t="str">
        <f>IFERROR(VLOOKUP($N135,'nCino | BigQuery Type Lookup'!$A:$F,6,FALSE),"(not found)")</f>
        <v>n/a</v>
      </c>
      <c r="Z135" t="str">
        <f>IFERROR(VLOOKUP('nCino | Field Mappings'!$A135,'nCino | Object Info'!$A:$H,7,FALSE),"(not found)")</f>
        <v>rskcsp_ds_css_collateral_type_curated</v>
      </c>
      <c r="AA135" t="str">
        <f t="shared" si="45"/>
        <v>LLC_BI__Highest_Type__c</v>
      </c>
      <c r="AB135" s="8" t="str">
        <f t="shared" si="46"/>
        <v>Foreign</v>
      </c>
      <c r="AC135" s="8" t="str">
        <f t="shared" si="47"/>
        <v>yes</v>
      </c>
      <c r="AD135" s="2" t="str">
        <f t="shared" si="48"/>
        <v>STRING</v>
      </c>
      <c r="AE135" s="8">
        <f t="shared" si="53"/>
        <v>18</v>
      </c>
      <c r="AF135" s="8" t="str">
        <f t="shared" si="54"/>
        <v>n/a</v>
      </c>
      <c r="AG135" s="8" t="str">
        <f t="shared" si="55"/>
        <v>n/a</v>
      </c>
      <c r="AH135" t="str">
        <f>IFERROR(VLOOKUP('nCino | Field Mappings'!$A135,'nCino | Object Info'!$A:$H,8,FALSE),"(not found)")</f>
        <v>rskcsp_ds_css_collateral_type_consumption</v>
      </c>
      <c r="AI135" t="str">
        <f t="shared" si="49"/>
        <v>LLC_BI__Highest_Type__c</v>
      </c>
      <c r="AJ135" s="8" t="str">
        <f t="shared" si="50"/>
        <v>Foreign</v>
      </c>
      <c r="AK135" s="8" t="str">
        <f t="shared" si="51"/>
        <v>yes</v>
      </c>
      <c r="AL135" s="2" t="str">
        <f t="shared" si="52"/>
        <v>STRING</v>
      </c>
      <c r="AM135" s="8">
        <f t="shared" si="56"/>
        <v>18</v>
      </c>
      <c r="AN135" s="8" t="str">
        <f t="shared" si="57"/>
        <v>n/a</v>
      </c>
      <c r="AO135" s="8" t="str">
        <f t="shared" si="58"/>
        <v>n/a</v>
      </c>
    </row>
    <row r="136" spans="1:41">
      <c r="A136" s="2" t="s">
        <v>56</v>
      </c>
      <c r="B136" s="2" t="s">
        <v>57</v>
      </c>
      <c r="C136" s="1" t="s">
        <v>477</v>
      </c>
      <c r="D136" s="1" t="s">
        <v>478</v>
      </c>
      <c r="E136" s="1" t="s">
        <v>479</v>
      </c>
      <c r="F136" s="2" t="str">
        <f>IF(ISERROR(VLOOKUP($C136,'DMW | Collateral Fields'!$K:$L, 1, FALSE)),"No", "Yes")</f>
        <v>Yes</v>
      </c>
      <c r="G136" s="1" t="str">
        <f>IFERROR(VLOOKUP($C136,'DMW | Collateral Fields'!$K:$L, 2, FALSE),"(not found)")</f>
        <v>This optional boolean field is used to determine if the record has a parent-child relationship. The default is false, where the record does not have a parent-child relationship.</v>
      </c>
      <c r="H136" s="2" t="s">
        <v>136</v>
      </c>
      <c r="I136" s="2" t="s">
        <v>131</v>
      </c>
      <c r="J136" s="1" t="s">
        <v>137</v>
      </c>
      <c r="K136" s="2">
        <v>0</v>
      </c>
      <c r="L136" s="2">
        <v>0</v>
      </c>
      <c r="M136" s="2">
        <v>0</v>
      </c>
      <c r="N136" s="2" t="str">
        <f t="shared" si="40"/>
        <v>boolean|0|0|0</v>
      </c>
      <c r="O136" t="str">
        <f>IFERROR(VLOOKUP('nCino | Field Mappings'!$A136,'nCino | Object Info'!$A:$H,5,FALSE),"(not found)")</f>
        <v>rskcsp_ds_css_collateral_type</v>
      </c>
      <c r="P136" t="str">
        <f t="shared" si="41"/>
        <v>LLC_BI__Is_Complex__c</v>
      </c>
      <c r="Q136" s="8">
        <f>IFERROR(VLOOKUP($N136,'nCino | BigQuery Type Lookup'!$A:$F,2,FALSE),"(not found)")</f>
        <v>1</v>
      </c>
      <c r="R136" t="str">
        <f>IFERROR(VLOOKUP('nCino | Field Mappings'!$A136,'nCino | Object Info'!$A:$H,6,FALSE),"(not found)")</f>
        <v>rskcsp_ds_css_collateral_type_staging</v>
      </c>
      <c r="S136" t="str">
        <f t="shared" si="42"/>
        <v>LLC_BI__Is_Complex__c</v>
      </c>
      <c r="T136" s="8" t="str">
        <f t="shared" si="43"/>
        <v>n/a</v>
      </c>
      <c r="U136" s="8" t="str">
        <f t="shared" si="44"/>
        <v>no</v>
      </c>
      <c r="V136" s="2" t="str">
        <f>IFERROR(VLOOKUP($N136,'nCino | BigQuery Type Lookup'!$A:$F,3,FALSE),"(not found)")</f>
        <v>BOOL</v>
      </c>
      <c r="W136" s="8" t="str">
        <f>IFERROR(VLOOKUP($N136,'nCino | BigQuery Type Lookup'!$A:$F,4,FALSE),"(not found)")</f>
        <v>n/a</v>
      </c>
      <c r="X136" s="8" t="str">
        <f>IFERROR(VLOOKUP($N136,'nCino | BigQuery Type Lookup'!$A:$F,5,FALSE),"(not found)")</f>
        <v>n/a</v>
      </c>
      <c r="Y136" s="8" t="str">
        <f>IFERROR(VLOOKUP($N136,'nCino | BigQuery Type Lookup'!$A:$F,6,FALSE),"(not found)")</f>
        <v>n/a</v>
      </c>
      <c r="Z136" t="str">
        <f>IFERROR(VLOOKUP('nCino | Field Mappings'!$A136,'nCino | Object Info'!$A:$H,7,FALSE),"(not found)")</f>
        <v>rskcsp_ds_css_collateral_type_curated</v>
      </c>
      <c r="AA136" t="str">
        <f t="shared" si="45"/>
        <v>LLC_BI__Is_Complex__c</v>
      </c>
      <c r="AB136" s="8" t="str">
        <f t="shared" si="46"/>
        <v>n/a</v>
      </c>
      <c r="AC136" s="8" t="str">
        <f t="shared" si="47"/>
        <v>no</v>
      </c>
      <c r="AD136" s="2" t="str">
        <f t="shared" si="48"/>
        <v>BOOL</v>
      </c>
      <c r="AE136" s="8" t="str">
        <f t="shared" si="53"/>
        <v>n/a</v>
      </c>
      <c r="AF136" s="8" t="str">
        <f t="shared" si="54"/>
        <v>n/a</v>
      </c>
      <c r="AG136" s="8" t="str">
        <f t="shared" si="55"/>
        <v>n/a</v>
      </c>
      <c r="AH136" t="str">
        <f>IFERROR(VLOOKUP('nCino | Field Mappings'!$A136,'nCino | Object Info'!$A:$H,8,FALSE),"(not found)")</f>
        <v>rskcsp_ds_css_collateral_type_consumption</v>
      </c>
      <c r="AI136" t="str">
        <f t="shared" si="49"/>
        <v>LLC_BI__Is_Complex__c</v>
      </c>
      <c r="AJ136" s="8" t="str">
        <f t="shared" si="50"/>
        <v>n/a</v>
      </c>
      <c r="AK136" s="8" t="str">
        <f t="shared" si="51"/>
        <v>no</v>
      </c>
      <c r="AL136" s="2" t="str">
        <f t="shared" si="52"/>
        <v>BOOL</v>
      </c>
      <c r="AM136" s="8" t="str">
        <f t="shared" si="56"/>
        <v>n/a</v>
      </c>
      <c r="AN136" s="8" t="str">
        <f t="shared" si="57"/>
        <v>n/a</v>
      </c>
      <c r="AO136" s="8" t="str">
        <f t="shared" si="58"/>
        <v>n/a</v>
      </c>
    </row>
    <row r="137" spans="1:41">
      <c r="A137" s="2" t="s">
        <v>56</v>
      </c>
      <c r="B137" s="2" t="s">
        <v>57</v>
      </c>
      <c r="C137" s="1" t="s">
        <v>480</v>
      </c>
      <c r="D137" s="1" t="s">
        <v>481</v>
      </c>
      <c r="E137" s="1" t="s">
        <v>482</v>
      </c>
      <c r="F137" s="2" t="str">
        <f>IF(ISERROR(VLOOKUP($C137,'DMW | Collateral Fields'!$K:$L, 1, FALSE)),"No", "Yes")</f>
        <v>Yes</v>
      </c>
      <c r="G137" s="1" t="str">
        <f>IFERROR(VLOOKUP($C137,'DMW | Collateral Fields'!$K:$L, 2, FALSE),"(not found)")</f>
        <v>This lookup field is optional and is used to select a parent record for the Collateral Type record. Information provided on a child record rolls up to the parent collateral for valuation.</v>
      </c>
      <c r="H137" s="2" t="s">
        <v>153</v>
      </c>
      <c r="I137" s="2" t="s">
        <v>144</v>
      </c>
      <c r="J137" s="1" t="s">
        <v>476</v>
      </c>
      <c r="K137" s="2">
        <v>18</v>
      </c>
      <c r="L137" s="2">
        <v>0</v>
      </c>
      <c r="M137" s="2">
        <v>0</v>
      </c>
      <c r="N137" s="2" t="str">
        <f t="shared" si="40"/>
        <v>reference(LLC_BI__Collateral_Type__c)|18|0|0</v>
      </c>
      <c r="O137" t="str">
        <f>IFERROR(VLOOKUP('nCino | Field Mappings'!$A137,'nCino | Object Info'!$A:$H,5,FALSE),"(not found)")</f>
        <v>rskcsp_ds_css_collateral_type</v>
      </c>
      <c r="P137" t="str">
        <f t="shared" si="41"/>
        <v>LLC_BI__Parent_Type__c</v>
      </c>
      <c r="Q137" s="8">
        <f>IFERROR(VLOOKUP($N137,'nCino | BigQuery Type Lookup'!$A:$F,2,FALSE),"(not found)")</f>
        <v>18</v>
      </c>
      <c r="R137" t="str">
        <f>IFERROR(VLOOKUP('nCino | Field Mappings'!$A137,'nCino | Object Info'!$A:$H,6,FALSE),"(not found)")</f>
        <v>rskcsp_ds_css_collateral_type_staging</v>
      </c>
      <c r="S137" t="str">
        <f t="shared" si="42"/>
        <v>LLC_BI__Parent_Type__c</v>
      </c>
      <c r="T137" s="8" t="str">
        <f t="shared" si="43"/>
        <v>Foreign</v>
      </c>
      <c r="U137" s="8" t="str">
        <f t="shared" si="44"/>
        <v>yes</v>
      </c>
      <c r="V137" s="2" t="str">
        <f>IFERROR(VLOOKUP($N137,'nCino | BigQuery Type Lookup'!$A:$F,3,FALSE),"(not found)")</f>
        <v>STRING</v>
      </c>
      <c r="W137" s="8">
        <f>IFERROR(VLOOKUP($N137,'nCino | BigQuery Type Lookup'!$A:$F,4,FALSE),"(not found)")</f>
        <v>18</v>
      </c>
      <c r="X137" s="8" t="str">
        <f>IFERROR(VLOOKUP($N137,'nCino | BigQuery Type Lookup'!$A:$F,5,FALSE),"(not found)")</f>
        <v>n/a</v>
      </c>
      <c r="Y137" s="8" t="str">
        <f>IFERROR(VLOOKUP($N137,'nCino | BigQuery Type Lookup'!$A:$F,6,FALSE),"(not found)")</f>
        <v>n/a</v>
      </c>
      <c r="Z137" t="str">
        <f>IFERROR(VLOOKUP('nCino | Field Mappings'!$A137,'nCino | Object Info'!$A:$H,7,FALSE),"(not found)")</f>
        <v>rskcsp_ds_css_collateral_type_curated</v>
      </c>
      <c r="AA137" t="str">
        <f t="shared" si="45"/>
        <v>LLC_BI__Parent_Type__c</v>
      </c>
      <c r="AB137" s="8" t="str">
        <f t="shared" si="46"/>
        <v>Foreign</v>
      </c>
      <c r="AC137" s="8" t="str">
        <f t="shared" si="47"/>
        <v>yes</v>
      </c>
      <c r="AD137" s="2" t="str">
        <f t="shared" si="48"/>
        <v>STRING</v>
      </c>
      <c r="AE137" s="8">
        <f t="shared" si="53"/>
        <v>18</v>
      </c>
      <c r="AF137" s="8" t="str">
        <f t="shared" si="54"/>
        <v>n/a</v>
      </c>
      <c r="AG137" s="8" t="str">
        <f t="shared" si="55"/>
        <v>n/a</v>
      </c>
      <c r="AH137" t="str">
        <f>IFERROR(VLOOKUP('nCino | Field Mappings'!$A137,'nCino | Object Info'!$A:$H,8,FALSE),"(not found)")</f>
        <v>rskcsp_ds_css_collateral_type_consumption</v>
      </c>
      <c r="AI137" t="str">
        <f t="shared" si="49"/>
        <v>LLC_BI__Parent_Type__c</v>
      </c>
      <c r="AJ137" s="8" t="str">
        <f t="shared" si="50"/>
        <v>Foreign</v>
      </c>
      <c r="AK137" s="8" t="str">
        <f t="shared" si="51"/>
        <v>yes</v>
      </c>
      <c r="AL137" s="2" t="str">
        <f t="shared" si="52"/>
        <v>STRING</v>
      </c>
      <c r="AM137" s="8">
        <f t="shared" si="56"/>
        <v>18</v>
      </c>
      <c r="AN137" s="8" t="str">
        <f t="shared" si="57"/>
        <v>n/a</v>
      </c>
      <c r="AO137" s="8" t="str">
        <f t="shared" si="58"/>
        <v>n/a</v>
      </c>
    </row>
    <row r="138" spans="1:41">
      <c r="A138" s="2" t="s">
        <v>56</v>
      </c>
      <c r="B138" s="2" t="s">
        <v>57</v>
      </c>
      <c r="C138" s="1" t="s">
        <v>483</v>
      </c>
      <c r="D138" s="1" t="s">
        <v>484</v>
      </c>
      <c r="E138" s="1" t="s">
        <v>485</v>
      </c>
      <c r="F138" s="2" t="str">
        <f>IF(ISERROR(VLOOKUP($C138,'DMW | Collateral Fields'!$K:$L, 1, FALSE)),"No", "Yes")</f>
        <v>Yes</v>
      </c>
      <c r="G138" s="1" t="str">
        <f>IFERROR(VLOOKUP($C138,'DMW | Collateral Fields'!$K:$L, 2, FALSE),"(not found)")</f>
        <v>A picklist field used to capture the potential sources of collateral valuation. This would be entered by the user when a new valuation is entered. No default value.</v>
      </c>
      <c r="H138" s="2" t="s">
        <v>136</v>
      </c>
      <c r="I138" s="2" t="s">
        <v>144</v>
      </c>
      <c r="J138" s="1" t="s">
        <v>145</v>
      </c>
      <c r="K138" s="2">
        <v>255</v>
      </c>
      <c r="L138" s="2">
        <v>0</v>
      </c>
      <c r="M138" s="2">
        <v>0</v>
      </c>
      <c r="N138" s="2" t="str">
        <f t="shared" si="40"/>
        <v>picklist|255|0|0</v>
      </c>
      <c r="O138" t="str">
        <f>IFERROR(VLOOKUP('nCino | Field Mappings'!$A138,'nCino | Object Info'!$A:$H,5,FALSE),"(not found)")</f>
        <v>rskcsp_ds_css_collateral_type</v>
      </c>
      <c r="P138" t="str">
        <f t="shared" si="41"/>
        <v>LLC_BI__Valuation_Source__c</v>
      </c>
      <c r="Q138" s="8">
        <f>IFERROR(VLOOKUP($N138,'nCino | BigQuery Type Lookup'!$A:$F,2,FALSE),"(not found)")</f>
        <v>255</v>
      </c>
      <c r="R138" t="str">
        <f>IFERROR(VLOOKUP('nCino | Field Mappings'!$A138,'nCino | Object Info'!$A:$H,6,FALSE),"(not found)")</f>
        <v>rskcsp_ds_css_collateral_type_staging</v>
      </c>
      <c r="S138" t="str">
        <f t="shared" si="42"/>
        <v>LLC_BI__Valuation_Source__c</v>
      </c>
      <c r="T138" s="8" t="str">
        <f t="shared" si="43"/>
        <v>n/a</v>
      </c>
      <c r="U138" s="8" t="str">
        <f t="shared" si="44"/>
        <v>yes</v>
      </c>
      <c r="V138" s="2" t="str">
        <f>IFERROR(VLOOKUP($N138,'nCino | BigQuery Type Lookup'!$A:$F,3,FALSE),"(not found)")</f>
        <v>STRING</v>
      </c>
      <c r="W138" s="8">
        <f>IFERROR(VLOOKUP($N138,'nCino | BigQuery Type Lookup'!$A:$F,4,FALSE),"(not found)")</f>
        <v>255</v>
      </c>
      <c r="X138" s="8" t="str">
        <f>IFERROR(VLOOKUP($N138,'nCino | BigQuery Type Lookup'!$A:$F,5,FALSE),"(not found)")</f>
        <v>n/a</v>
      </c>
      <c r="Y138" s="8" t="str">
        <f>IFERROR(VLOOKUP($N138,'nCino | BigQuery Type Lookup'!$A:$F,6,FALSE),"(not found)")</f>
        <v>n/a</v>
      </c>
      <c r="Z138" t="str">
        <f>IFERROR(VLOOKUP('nCino | Field Mappings'!$A138,'nCino | Object Info'!$A:$H,7,FALSE),"(not found)")</f>
        <v>rskcsp_ds_css_collateral_type_curated</v>
      </c>
      <c r="AA138" t="str">
        <f t="shared" si="45"/>
        <v>LLC_BI__Valuation_Source__c</v>
      </c>
      <c r="AB138" s="8" t="str">
        <f t="shared" si="46"/>
        <v>n/a</v>
      </c>
      <c r="AC138" s="8" t="str">
        <f t="shared" si="47"/>
        <v>yes</v>
      </c>
      <c r="AD138" s="2" t="str">
        <f t="shared" si="48"/>
        <v>STRING</v>
      </c>
      <c r="AE138" s="8">
        <f t="shared" si="53"/>
        <v>255</v>
      </c>
      <c r="AF138" s="8" t="str">
        <f t="shared" si="54"/>
        <v>n/a</v>
      </c>
      <c r="AG138" s="8" t="str">
        <f t="shared" si="55"/>
        <v>n/a</v>
      </c>
      <c r="AH138" t="str">
        <f>IFERROR(VLOOKUP('nCino | Field Mappings'!$A138,'nCino | Object Info'!$A:$H,8,FALSE),"(not found)")</f>
        <v>rskcsp_ds_css_collateral_type_consumption</v>
      </c>
      <c r="AI138" t="str">
        <f t="shared" si="49"/>
        <v>LLC_BI__Valuation_Source__c</v>
      </c>
      <c r="AJ138" s="8" t="str">
        <f t="shared" si="50"/>
        <v>n/a</v>
      </c>
      <c r="AK138" s="8" t="str">
        <f t="shared" si="51"/>
        <v>yes</v>
      </c>
      <c r="AL138" s="2" t="str">
        <f t="shared" si="52"/>
        <v>STRING</v>
      </c>
      <c r="AM138" s="8">
        <f t="shared" si="56"/>
        <v>255</v>
      </c>
      <c r="AN138" s="8" t="str">
        <f t="shared" si="57"/>
        <v>n/a</v>
      </c>
      <c r="AO138" s="8" t="str">
        <f t="shared" si="58"/>
        <v>n/a</v>
      </c>
    </row>
    <row r="139" spans="1:41">
      <c r="A139" s="2" t="s">
        <v>56</v>
      </c>
      <c r="B139" s="2" t="s">
        <v>57</v>
      </c>
      <c r="C139" s="1" t="s">
        <v>486</v>
      </c>
      <c r="D139" s="1" t="s">
        <v>487</v>
      </c>
      <c r="E139" s="1" t="s">
        <v>488</v>
      </c>
      <c r="F139" s="2" t="str">
        <f>IF(ISERROR(VLOOKUP($C139,'DMW | Collateral Fields'!$K:$L, 1, FALSE)),"No", "Yes")</f>
        <v>Yes</v>
      </c>
      <c r="G139" s="1" t="str">
        <f>IFERROR(VLOOKUP($C139,'DMW | Collateral Fields'!$K:$L, 2, FALSE),"(not found)")</f>
        <v>A picklist field used to capture the potential types of collateral valuation. This would be entered by the user when a new valuation is entered. No default value.</v>
      </c>
      <c r="H139" s="2" t="s">
        <v>136</v>
      </c>
      <c r="I139" s="2" t="s">
        <v>144</v>
      </c>
      <c r="J139" s="1" t="s">
        <v>145</v>
      </c>
      <c r="K139" s="2">
        <v>255</v>
      </c>
      <c r="L139" s="2">
        <v>0</v>
      </c>
      <c r="M139" s="2">
        <v>0</v>
      </c>
      <c r="N139" s="2" t="str">
        <f t="shared" si="40"/>
        <v>picklist|255|0|0</v>
      </c>
      <c r="O139" t="str">
        <f>IFERROR(VLOOKUP('nCino | Field Mappings'!$A139,'nCino | Object Info'!$A:$H,5,FALSE),"(not found)")</f>
        <v>rskcsp_ds_css_collateral_type</v>
      </c>
      <c r="P139" t="str">
        <f t="shared" si="41"/>
        <v>LLC_BI__Valuation_Type__c</v>
      </c>
      <c r="Q139" s="8">
        <f>IFERROR(VLOOKUP($N139,'nCino | BigQuery Type Lookup'!$A:$F,2,FALSE),"(not found)")</f>
        <v>255</v>
      </c>
      <c r="R139" t="str">
        <f>IFERROR(VLOOKUP('nCino | Field Mappings'!$A139,'nCino | Object Info'!$A:$H,6,FALSE),"(not found)")</f>
        <v>rskcsp_ds_css_collateral_type_staging</v>
      </c>
      <c r="S139" t="str">
        <f t="shared" si="42"/>
        <v>LLC_BI__Valuation_Type__c</v>
      </c>
      <c r="T139" s="8" t="str">
        <f t="shared" si="43"/>
        <v>n/a</v>
      </c>
      <c r="U139" s="8" t="str">
        <f t="shared" si="44"/>
        <v>yes</v>
      </c>
      <c r="V139" s="2" t="str">
        <f>IFERROR(VLOOKUP($N139,'nCino | BigQuery Type Lookup'!$A:$F,3,FALSE),"(not found)")</f>
        <v>STRING</v>
      </c>
      <c r="W139" s="8">
        <f>IFERROR(VLOOKUP($N139,'nCino | BigQuery Type Lookup'!$A:$F,4,FALSE),"(not found)")</f>
        <v>255</v>
      </c>
      <c r="X139" s="8" t="str">
        <f>IFERROR(VLOOKUP($N139,'nCino | BigQuery Type Lookup'!$A:$F,5,FALSE),"(not found)")</f>
        <v>n/a</v>
      </c>
      <c r="Y139" s="8" t="str">
        <f>IFERROR(VLOOKUP($N139,'nCino | BigQuery Type Lookup'!$A:$F,6,FALSE),"(not found)")</f>
        <v>n/a</v>
      </c>
      <c r="Z139" t="str">
        <f>IFERROR(VLOOKUP('nCino | Field Mappings'!$A139,'nCino | Object Info'!$A:$H,7,FALSE),"(not found)")</f>
        <v>rskcsp_ds_css_collateral_type_curated</v>
      </c>
      <c r="AA139" t="str">
        <f t="shared" si="45"/>
        <v>LLC_BI__Valuation_Type__c</v>
      </c>
      <c r="AB139" s="8" t="str">
        <f t="shared" si="46"/>
        <v>n/a</v>
      </c>
      <c r="AC139" s="8" t="str">
        <f t="shared" si="47"/>
        <v>yes</v>
      </c>
      <c r="AD139" s="2" t="str">
        <f t="shared" si="48"/>
        <v>STRING</v>
      </c>
      <c r="AE139" s="8">
        <f t="shared" si="53"/>
        <v>255</v>
      </c>
      <c r="AF139" s="8" t="str">
        <f t="shared" si="54"/>
        <v>n/a</v>
      </c>
      <c r="AG139" s="8" t="str">
        <f t="shared" si="55"/>
        <v>n/a</v>
      </c>
      <c r="AH139" t="str">
        <f>IFERROR(VLOOKUP('nCino | Field Mappings'!$A139,'nCino | Object Info'!$A:$H,8,FALSE),"(not found)")</f>
        <v>rskcsp_ds_css_collateral_type_consumption</v>
      </c>
      <c r="AI139" t="str">
        <f t="shared" si="49"/>
        <v>LLC_BI__Valuation_Type__c</v>
      </c>
      <c r="AJ139" s="8" t="str">
        <f t="shared" si="50"/>
        <v>n/a</v>
      </c>
      <c r="AK139" s="8" t="str">
        <f t="shared" si="51"/>
        <v>yes</v>
      </c>
      <c r="AL139" s="2" t="str">
        <f t="shared" si="52"/>
        <v>STRING</v>
      </c>
      <c r="AM139" s="8">
        <f t="shared" si="56"/>
        <v>255</v>
      </c>
      <c r="AN139" s="8" t="str">
        <f t="shared" si="57"/>
        <v>n/a</v>
      </c>
      <c r="AO139" s="8" t="str">
        <f t="shared" si="58"/>
        <v>n/a</v>
      </c>
    </row>
    <row r="140" spans="1:41">
      <c r="A140" s="2" t="s">
        <v>56</v>
      </c>
      <c r="B140" s="2" t="s">
        <v>57</v>
      </c>
      <c r="C140" s="1" t="s">
        <v>489</v>
      </c>
      <c r="D140" s="1" t="s">
        <v>490</v>
      </c>
      <c r="E140" s="1" t="s">
        <v>491</v>
      </c>
      <c r="F140" s="2" t="str">
        <f>IF(ISERROR(VLOOKUP($C140,'DMW | Collateral Fields'!$K:$L, 1, FALSE)),"No", "Yes")</f>
        <v>Yes</v>
      </c>
      <c r="G140" s="1" t="str">
        <f>IFERROR(VLOOKUP($C140,'DMW | Collateral Fields'!$K:$L, 2, FALSE),"(not found)")</f>
        <v>This field is used to classify a piece of collateral to a specific category.</v>
      </c>
      <c r="H140" s="2" t="s">
        <v>136</v>
      </c>
      <c r="I140" s="2" t="s">
        <v>144</v>
      </c>
      <c r="J140" s="1" t="s">
        <v>145</v>
      </c>
      <c r="K140" s="2">
        <v>255</v>
      </c>
      <c r="L140" s="2">
        <v>0</v>
      </c>
      <c r="M140" s="2">
        <v>0</v>
      </c>
      <c r="N140" s="2" t="str">
        <f t="shared" si="40"/>
        <v>picklist|255|0|0</v>
      </c>
      <c r="O140" t="str">
        <f>IFERROR(VLOOKUP('nCino | Field Mappings'!$A140,'nCino | Object Info'!$A:$H,5,FALSE),"(not found)")</f>
        <v>rskcsp_ds_css_collateral_type</v>
      </c>
      <c r="P140" t="str">
        <f t="shared" si="41"/>
        <v>LLC_BI__Category__c</v>
      </c>
      <c r="Q140" s="8">
        <f>IFERROR(VLOOKUP($N140,'nCino | BigQuery Type Lookup'!$A:$F,2,FALSE),"(not found)")</f>
        <v>255</v>
      </c>
      <c r="R140" t="str">
        <f>IFERROR(VLOOKUP('nCino | Field Mappings'!$A140,'nCino | Object Info'!$A:$H,6,FALSE),"(not found)")</f>
        <v>rskcsp_ds_css_collateral_type_staging</v>
      </c>
      <c r="S140" t="str">
        <f t="shared" si="42"/>
        <v>LLC_BI__Category__c</v>
      </c>
      <c r="T140" s="8" t="str">
        <f t="shared" si="43"/>
        <v>n/a</v>
      </c>
      <c r="U140" s="8" t="str">
        <f t="shared" si="44"/>
        <v>yes</v>
      </c>
      <c r="V140" s="2" t="str">
        <f>IFERROR(VLOOKUP($N140,'nCino | BigQuery Type Lookup'!$A:$F,3,FALSE),"(not found)")</f>
        <v>STRING</v>
      </c>
      <c r="W140" s="8">
        <f>IFERROR(VLOOKUP($N140,'nCino | BigQuery Type Lookup'!$A:$F,4,FALSE),"(not found)")</f>
        <v>255</v>
      </c>
      <c r="X140" s="8" t="str">
        <f>IFERROR(VLOOKUP($N140,'nCino | BigQuery Type Lookup'!$A:$F,5,FALSE),"(not found)")</f>
        <v>n/a</v>
      </c>
      <c r="Y140" s="8" t="str">
        <f>IFERROR(VLOOKUP($N140,'nCino | BigQuery Type Lookup'!$A:$F,6,FALSE),"(not found)")</f>
        <v>n/a</v>
      </c>
      <c r="Z140" t="str">
        <f>IFERROR(VLOOKUP('nCino | Field Mappings'!$A140,'nCino | Object Info'!$A:$H,7,FALSE),"(not found)")</f>
        <v>rskcsp_ds_css_collateral_type_curated</v>
      </c>
      <c r="AA140" t="str">
        <f t="shared" si="45"/>
        <v>LLC_BI__Category__c</v>
      </c>
      <c r="AB140" s="8" t="str">
        <f t="shared" si="46"/>
        <v>n/a</v>
      </c>
      <c r="AC140" s="8" t="str">
        <f t="shared" si="47"/>
        <v>yes</v>
      </c>
      <c r="AD140" s="2" t="str">
        <f t="shared" si="48"/>
        <v>STRING</v>
      </c>
      <c r="AE140" s="8">
        <f t="shared" si="53"/>
        <v>255</v>
      </c>
      <c r="AF140" s="8" t="str">
        <f t="shared" si="54"/>
        <v>n/a</v>
      </c>
      <c r="AG140" s="8" t="str">
        <f t="shared" si="55"/>
        <v>n/a</v>
      </c>
      <c r="AH140" t="str">
        <f>IFERROR(VLOOKUP('nCino | Field Mappings'!$A140,'nCino | Object Info'!$A:$H,8,FALSE),"(not found)")</f>
        <v>rskcsp_ds_css_collateral_type_consumption</v>
      </c>
      <c r="AI140" t="str">
        <f t="shared" si="49"/>
        <v>LLC_BI__Category__c</v>
      </c>
      <c r="AJ140" s="8" t="str">
        <f t="shared" si="50"/>
        <v>n/a</v>
      </c>
      <c r="AK140" s="8" t="str">
        <f t="shared" si="51"/>
        <v>yes</v>
      </c>
      <c r="AL140" s="2" t="str">
        <f t="shared" si="52"/>
        <v>STRING</v>
      </c>
      <c r="AM140" s="8">
        <f t="shared" si="56"/>
        <v>255</v>
      </c>
      <c r="AN140" s="8" t="str">
        <f t="shared" si="57"/>
        <v>n/a</v>
      </c>
      <c r="AO140" s="8" t="str">
        <f t="shared" si="58"/>
        <v>n/a</v>
      </c>
    </row>
    <row r="141" spans="1:41">
      <c r="A141" s="2" t="s">
        <v>56</v>
      </c>
      <c r="B141" s="2" t="s">
        <v>57</v>
      </c>
      <c r="C141" s="1" t="s">
        <v>492</v>
      </c>
      <c r="D141" s="1" t="s">
        <v>493</v>
      </c>
      <c r="E141" s="1" t="s">
        <v>494</v>
      </c>
      <c r="F141" s="2" t="str">
        <f>IF(ISERROR(VLOOKUP($C141,'DMW | Collateral Fields'!$K:$L, 1, FALSE)),"No", "Yes")</f>
        <v>Yes</v>
      </c>
      <c r="G141" s="1" t="str">
        <f>IFERROR(VLOOKUP($C141,'DMW | Collateral Fields'!$K:$L, 2, FALSE),"(not found)")</f>
        <v>Administrators populate this optional text field with the screen that displays when users add or edit an asset on a lease. By default, the value is blank.</v>
      </c>
      <c r="H141" s="2" t="s">
        <v>153</v>
      </c>
      <c r="I141" s="2" t="s">
        <v>144</v>
      </c>
      <c r="J141" s="1" t="s">
        <v>466</v>
      </c>
      <c r="K141" s="2">
        <v>18</v>
      </c>
      <c r="L141" s="2">
        <v>0</v>
      </c>
      <c r="M141" s="2">
        <v>0</v>
      </c>
      <c r="N141" s="2" t="str">
        <f t="shared" si="40"/>
        <v>reference(nFORCE__Screen__c)|18|0|0</v>
      </c>
      <c r="O141" t="str">
        <f>IFERROR(VLOOKUP('nCino | Field Mappings'!$A141,'nCino | Object Info'!$A:$H,5,FALSE),"(not found)")</f>
        <v>rskcsp_ds_css_collateral_type</v>
      </c>
      <c r="P141" t="str">
        <f t="shared" si="41"/>
        <v>LLC_BI__Leasing_Screen__c</v>
      </c>
      <c r="Q141" s="8">
        <f>IFERROR(VLOOKUP($N141,'nCino | BigQuery Type Lookup'!$A:$F,2,FALSE),"(not found)")</f>
        <v>18</v>
      </c>
      <c r="R141" t="str">
        <f>IFERROR(VLOOKUP('nCino | Field Mappings'!$A141,'nCino | Object Info'!$A:$H,6,FALSE),"(not found)")</f>
        <v>rskcsp_ds_css_collateral_type_staging</v>
      </c>
      <c r="S141" t="str">
        <f t="shared" si="42"/>
        <v>LLC_BI__Leasing_Screen__c</v>
      </c>
      <c r="T141" s="8" t="str">
        <f t="shared" si="43"/>
        <v>Foreign</v>
      </c>
      <c r="U141" s="8" t="str">
        <f t="shared" si="44"/>
        <v>yes</v>
      </c>
      <c r="V141" s="2" t="str">
        <f>IFERROR(VLOOKUP($N141,'nCino | BigQuery Type Lookup'!$A:$F,3,FALSE),"(not found)")</f>
        <v>STRING</v>
      </c>
      <c r="W141" s="8">
        <f>IFERROR(VLOOKUP($N141,'nCino | BigQuery Type Lookup'!$A:$F,4,FALSE),"(not found)")</f>
        <v>18</v>
      </c>
      <c r="X141" s="8" t="str">
        <f>IFERROR(VLOOKUP($N141,'nCino | BigQuery Type Lookup'!$A:$F,5,FALSE),"(not found)")</f>
        <v>n/a</v>
      </c>
      <c r="Y141" s="8" t="str">
        <f>IFERROR(VLOOKUP($N141,'nCino | BigQuery Type Lookup'!$A:$F,6,FALSE),"(not found)")</f>
        <v>n/a</v>
      </c>
      <c r="Z141" t="str">
        <f>IFERROR(VLOOKUP('nCino | Field Mappings'!$A141,'nCino | Object Info'!$A:$H,7,FALSE),"(not found)")</f>
        <v>rskcsp_ds_css_collateral_type_curated</v>
      </c>
      <c r="AA141" t="str">
        <f t="shared" si="45"/>
        <v>LLC_BI__Leasing_Screen__c</v>
      </c>
      <c r="AB141" s="8" t="str">
        <f t="shared" si="46"/>
        <v>Foreign</v>
      </c>
      <c r="AC141" s="8" t="str">
        <f t="shared" si="47"/>
        <v>yes</v>
      </c>
      <c r="AD141" s="2" t="str">
        <f t="shared" si="48"/>
        <v>STRING</v>
      </c>
      <c r="AE141" s="8">
        <f t="shared" si="53"/>
        <v>18</v>
      </c>
      <c r="AF141" s="8" t="str">
        <f t="shared" si="54"/>
        <v>n/a</v>
      </c>
      <c r="AG141" s="8" t="str">
        <f t="shared" si="55"/>
        <v>n/a</v>
      </c>
      <c r="AH141" t="str">
        <f>IFERROR(VLOOKUP('nCino | Field Mappings'!$A141,'nCino | Object Info'!$A:$H,8,FALSE),"(not found)")</f>
        <v>rskcsp_ds_css_collateral_type_consumption</v>
      </c>
      <c r="AI141" t="str">
        <f t="shared" si="49"/>
        <v>LLC_BI__Leasing_Screen__c</v>
      </c>
      <c r="AJ141" s="8" t="str">
        <f t="shared" si="50"/>
        <v>Foreign</v>
      </c>
      <c r="AK141" s="8" t="str">
        <f t="shared" si="51"/>
        <v>yes</v>
      </c>
      <c r="AL141" s="2" t="str">
        <f t="shared" si="52"/>
        <v>STRING</v>
      </c>
      <c r="AM141" s="8">
        <f t="shared" si="56"/>
        <v>18</v>
      </c>
      <c r="AN141" s="8" t="str">
        <f t="shared" si="57"/>
        <v>n/a</v>
      </c>
      <c r="AO141" s="8" t="str">
        <f t="shared" si="58"/>
        <v>n/a</v>
      </c>
    </row>
    <row r="142" spans="1:41">
      <c r="A142" s="2" t="s">
        <v>56</v>
      </c>
      <c r="B142" s="2" t="s">
        <v>57</v>
      </c>
      <c r="C142" s="1" t="s">
        <v>495</v>
      </c>
      <c r="D142" s="1" t="s">
        <v>496</v>
      </c>
      <c r="E142" s="1" t="s">
        <v>497</v>
      </c>
      <c r="F142" s="2" t="str">
        <f>IF(ISERROR(VLOOKUP($C142,'DMW | Collateral Fields'!$K:$L, 1, FALSE)),"No", "Yes")</f>
        <v>Yes</v>
      </c>
      <c r="G142" s="1" t="str">
        <f>IFERROR(VLOOKUP($C142,'DMW | Collateral Fields'!$K:$L, 2, FALSE),"(not found)")</f>
        <v>The administrator populates this field to specify the type of group if the collateral type and subtype pairing is a collateral group. By default it is blank</v>
      </c>
      <c r="H142" s="2" t="s">
        <v>136</v>
      </c>
      <c r="I142" s="2" t="s">
        <v>144</v>
      </c>
      <c r="J142" s="1" t="s">
        <v>145</v>
      </c>
      <c r="K142" s="2">
        <v>255</v>
      </c>
      <c r="L142" s="2">
        <v>0</v>
      </c>
      <c r="M142" s="2">
        <v>0</v>
      </c>
      <c r="N142" s="2" t="str">
        <f t="shared" si="40"/>
        <v>picklist|255|0|0</v>
      </c>
      <c r="O142" t="str">
        <f>IFERROR(VLOOKUP('nCino | Field Mappings'!$A142,'nCino | Object Info'!$A:$H,5,FALSE),"(not found)")</f>
        <v>rskcsp_ds_css_collateral_type</v>
      </c>
      <c r="P142" t="str">
        <f t="shared" si="41"/>
        <v>LLC_BI__Group_Type__c</v>
      </c>
      <c r="Q142" s="8">
        <f>IFERROR(VLOOKUP($N142,'nCino | BigQuery Type Lookup'!$A:$F,2,FALSE),"(not found)")</f>
        <v>255</v>
      </c>
      <c r="R142" t="str">
        <f>IFERROR(VLOOKUP('nCino | Field Mappings'!$A142,'nCino | Object Info'!$A:$H,6,FALSE),"(not found)")</f>
        <v>rskcsp_ds_css_collateral_type_staging</v>
      </c>
      <c r="S142" t="str">
        <f t="shared" si="42"/>
        <v>LLC_BI__Group_Type__c</v>
      </c>
      <c r="T142" s="8" t="str">
        <f t="shared" si="43"/>
        <v>n/a</v>
      </c>
      <c r="U142" s="8" t="str">
        <f t="shared" si="44"/>
        <v>yes</v>
      </c>
      <c r="V142" s="2" t="str">
        <f>IFERROR(VLOOKUP($N142,'nCino | BigQuery Type Lookup'!$A:$F,3,FALSE),"(not found)")</f>
        <v>STRING</v>
      </c>
      <c r="W142" s="8">
        <f>IFERROR(VLOOKUP($N142,'nCino | BigQuery Type Lookup'!$A:$F,4,FALSE),"(not found)")</f>
        <v>255</v>
      </c>
      <c r="X142" s="8" t="str">
        <f>IFERROR(VLOOKUP($N142,'nCino | BigQuery Type Lookup'!$A:$F,5,FALSE),"(not found)")</f>
        <v>n/a</v>
      </c>
      <c r="Y142" s="8" t="str">
        <f>IFERROR(VLOOKUP($N142,'nCino | BigQuery Type Lookup'!$A:$F,6,FALSE),"(not found)")</f>
        <v>n/a</v>
      </c>
      <c r="Z142" t="str">
        <f>IFERROR(VLOOKUP('nCino | Field Mappings'!$A142,'nCino | Object Info'!$A:$H,7,FALSE),"(not found)")</f>
        <v>rskcsp_ds_css_collateral_type_curated</v>
      </c>
      <c r="AA142" t="str">
        <f t="shared" si="45"/>
        <v>LLC_BI__Group_Type__c</v>
      </c>
      <c r="AB142" s="8" t="str">
        <f t="shared" si="46"/>
        <v>n/a</v>
      </c>
      <c r="AC142" s="8" t="str">
        <f t="shared" si="47"/>
        <v>yes</v>
      </c>
      <c r="AD142" s="2" t="str">
        <f t="shared" si="48"/>
        <v>STRING</v>
      </c>
      <c r="AE142" s="8">
        <f t="shared" si="53"/>
        <v>255</v>
      </c>
      <c r="AF142" s="8" t="str">
        <f t="shared" si="54"/>
        <v>n/a</v>
      </c>
      <c r="AG142" s="8" t="str">
        <f t="shared" si="55"/>
        <v>n/a</v>
      </c>
      <c r="AH142" t="str">
        <f>IFERROR(VLOOKUP('nCino | Field Mappings'!$A142,'nCino | Object Info'!$A:$H,8,FALSE),"(not found)")</f>
        <v>rskcsp_ds_css_collateral_type_consumption</v>
      </c>
      <c r="AI142" t="str">
        <f t="shared" si="49"/>
        <v>LLC_BI__Group_Type__c</v>
      </c>
      <c r="AJ142" s="8" t="str">
        <f t="shared" si="50"/>
        <v>n/a</v>
      </c>
      <c r="AK142" s="8" t="str">
        <f t="shared" si="51"/>
        <v>yes</v>
      </c>
      <c r="AL142" s="2" t="str">
        <f t="shared" si="52"/>
        <v>STRING</v>
      </c>
      <c r="AM142" s="8">
        <f t="shared" si="56"/>
        <v>255</v>
      </c>
      <c r="AN142" s="8" t="str">
        <f t="shared" si="57"/>
        <v>n/a</v>
      </c>
      <c r="AO142" s="8" t="str">
        <f t="shared" si="58"/>
        <v>n/a</v>
      </c>
    </row>
    <row r="143" spans="1:41">
      <c r="A143" s="2" t="s">
        <v>56</v>
      </c>
      <c r="B143" s="2" t="s">
        <v>57</v>
      </c>
      <c r="C143" s="1" t="s">
        <v>498</v>
      </c>
      <c r="D143" s="1" t="s">
        <v>499</v>
      </c>
      <c r="E143" s="1" t="s">
        <v>500</v>
      </c>
      <c r="F143" s="2" t="str">
        <f>IF(ISERROR(VLOOKUP($C143,'DMW | Collateral Fields'!$K:$L, 1, FALSE)),"No", "Yes")</f>
        <v>Yes</v>
      </c>
      <c r="G143" s="1" t="str">
        <f>IFERROR(VLOOKUP($C143,'DMW | Collateral Fields'!$K:$L, 2, FALSE),"(not found)")</f>
        <v>System administrators select this checkbox to enable the automatic update functionality. This functionality maps fields such as value, valuation date and valuation type to the corresponding collateral management field to keep the collateral values up-to-date.</v>
      </c>
      <c r="H143" s="2" t="s">
        <v>136</v>
      </c>
      <c r="I143" s="2" t="s">
        <v>131</v>
      </c>
      <c r="J143" s="1" t="s">
        <v>137</v>
      </c>
      <c r="K143" s="2">
        <v>0</v>
      </c>
      <c r="L143" s="2">
        <v>0</v>
      </c>
      <c r="M143" s="2">
        <v>0</v>
      </c>
      <c r="N143" s="2" t="str">
        <f t="shared" si="40"/>
        <v>boolean|0|0|0</v>
      </c>
      <c r="O143" t="str">
        <f>IFERROR(VLOOKUP('nCino | Field Mappings'!$A143,'nCino | Object Info'!$A:$H,5,FALSE),"(not found)")</f>
        <v>rskcsp_ds_css_collateral_type</v>
      </c>
      <c r="P143" t="str">
        <f t="shared" si="41"/>
        <v>LLC_BI__Auto_Update_Collateral_Value__c</v>
      </c>
      <c r="Q143" s="8">
        <f>IFERROR(VLOOKUP($N143,'nCino | BigQuery Type Lookup'!$A:$F,2,FALSE),"(not found)")</f>
        <v>1</v>
      </c>
      <c r="R143" t="str">
        <f>IFERROR(VLOOKUP('nCino | Field Mappings'!$A143,'nCino | Object Info'!$A:$H,6,FALSE),"(not found)")</f>
        <v>rskcsp_ds_css_collateral_type_staging</v>
      </c>
      <c r="S143" t="str">
        <f t="shared" si="42"/>
        <v>LLC_BI__Auto_Update_Collateral_Value__c</v>
      </c>
      <c r="T143" s="8" t="str">
        <f t="shared" si="43"/>
        <v>n/a</v>
      </c>
      <c r="U143" s="8" t="str">
        <f t="shared" si="44"/>
        <v>no</v>
      </c>
      <c r="V143" s="2" t="str">
        <f>IFERROR(VLOOKUP($N143,'nCino | BigQuery Type Lookup'!$A:$F,3,FALSE),"(not found)")</f>
        <v>BOOL</v>
      </c>
      <c r="W143" s="8" t="str">
        <f>IFERROR(VLOOKUP($N143,'nCino | BigQuery Type Lookup'!$A:$F,4,FALSE),"(not found)")</f>
        <v>n/a</v>
      </c>
      <c r="X143" s="8" t="str">
        <f>IFERROR(VLOOKUP($N143,'nCino | BigQuery Type Lookup'!$A:$F,5,FALSE),"(not found)")</f>
        <v>n/a</v>
      </c>
      <c r="Y143" s="8" t="str">
        <f>IFERROR(VLOOKUP($N143,'nCino | BigQuery Type Lookup'!$A:$F,6,FALSE),"(not found)")</f>
        <v>n/a</v>
      </c>
      <c r="Z143" t="str">
        <f>IFERROR(VLOOKUP('nCino | Field Mappings'!$A143,'nCino | Object Info'!$A:$H,7,FALSE),"(not found)")</f>
        <v>rskcsp_ds_css_collateral_type_curated</v>
      </c>
      <c r="AA143" t="str">
        <f t="shared" si="45"/>
        <v>LLC_BI__Auto_Update_Collateral_Value__c</v>
      </c>
      <c r="AB143" s="8" t="str">
        <f t="shared" si="46"/>
        <v>n/a</v>
      </c>
      <c r="AC143" s="8" t="str">
        <f t="shared" si="47"/>
        <v>no</v>
      </c>
      <c r="AD143" s="2" t="str">
        <f t="shared" si="48"/>
        <v>BOOL</v>
      </c>
      <c r="AE143" s="8" t="str">
        <f t="shared" si="53"/>
        <v>n/a</v>
      </c>
      <c r="AF143" s="8" t="str">
        <f t="shared" si="54"/>
        <v>n/a</v>
      </c>
      <c r="AG143" s="8" t="str">
        <f t="shared" si="55"/>
        <v>n/a</v>
      </c>
      <c r="AH143" t="str">
        <f>IFERROR(VLOOKUP('nCino | Field Mappings'!$A143,'nCino | Object Info'!$A:$H,8,FALSE),"(not found)")</f>
        <v>rskcsp_ds_css_collateral_type_consumption</v>
      </c>
      <c r="AI143" t="str">
        <f t="shared" si="49"/>
        <v>LLC_BI__Auto_Update_Collateral_Value__c</v>
      </c>
      <c r="AJ143" s="8" t="str">
        <f t="shared" si="50"/>
        <v>n/a</v>
      </c>
      <c r="AK143" s="8" t="str">
        <f t="shared" si="51"/>
        <v>no</v>
      </c>
      <c r="AL143" s="2" t="str">
        <f t="shared" si="52"/>
        <v>BOOL</v>
      </c>
      <c r="AM143" s="8" t="str">
        <f t="shared" si="56"/>
        <v>n/a</v>
      </c>
      <c r="AN143" s="8" t="str">
        <f t="shared" si="57"/>
        <v>n/a</v>
      </c>
      <c r="AO143" s="8" t="str">
        <f t="shared" si="58"/>
        <v>n/a</v>
      </c>
    </row>
    <row r="144" spans="1:41">
      <c r="A144" s="2" t="s">
        <v>56</v>
      </c>
      <c r="B144" s="2" t="s">
        <v>57</v>
      </c>
      <c r="C144" s="1" t="s">
        <v>501</v>
      </c>
      <c r="D144" s="1" t="s">
        <v>502</v>
      </c>
      <c r="E144" s="1" t="s">
        <v>503</v>
      </c>
      <c r="F144" s="2" t="str">
        <f>IF(ISERROR(VLOOKUP($C144,'DMW | Collateral Fields'!$K:$L, 1, FALSE)),"No", "Yes")</f>
        <v>Yes</v>
      </c>
      <c r="G144" s="1" t="str">
        <f>IFERROR(VLOOKUP($C144,'DMW | Collateral Fields'!$K:$L, 2, FALSE),"(not found)")</f>
        <v>System administrators manually populate this multi-select picklist to indicate the acceptable primary valuation sources for a collateral type. When a user selects this source, the system automatically selects the primary checkbox on the collateral valuation record. This field determines when the system automatically updates a collateral management record if an admin configured the auto update functionality.</v>
      </c>
      <c r="H144" s="2" t="s">
        <v>136</v>
      </c>
      <c r="I144" s="2" t="s">
        <v>144</v>
      </c>
      <c r="J144" s="1" t="s">
        <v>504</v>
      </c>
      <c r="K144" s="2">
        <v>4099</v>
      </c>
      <c r="L144" s="2">
        <v>8</v>
      </c>
      <c r="M144" s="2">
        <v>0</v>
      </c>
      <c r="N144" s="2" t="str">
        <f t="shared" si="40"/>
        <v>multipicklist|4099|8|0</v>
      </c>
      <c r="O144" t="str">
        <f>IFERROR(VLOOKUP('nCino | Field Mappings'!$A144,'nCino | Object Info'!$A:$H,5,FALSE),"(not found)")</f>
        <v>rskcsp_ds_css_collateral_type</v>
      </c>
      <c r="P144" t="str">
        <f t="shared" si="41"/>
        <v>LLC_BI__Primary_Valuation_Sources__c</v>
      </c>
      <c r="Q144" s="8" t="str">
        <f>IFERROR(VLOOKUP($N144,'nCino | BigQuery Type Lookup'!$A:$F,2,FALSE),"(not found)")</f>
        <v>tbc</v>
      </c>
      <c r="R144" t="str">
        <f>IFERROR(VLOOKUP('nCino | Field Mappings'!$A144,'nCino | Object Info'!$A:$H,6,FALSE),"(not found)")</f>
        <v>rskcsp_ds_css_collateral_type_staging</v>
      </c>
      <c r="S144" t="str">
        <f t="shared" si="42"/>
        <v>LLC_BI__Primary_Valuation_Sources__c</v>
      </c>
      <c r="T144" s="8" t="str">
        <f t="shared" si="43"/>
        <v>n/a</v>
      </c>
      <c r="U144" s="8" t="str">
        <f t="shared" si="44"/>
        <v>yes</v>
      </c>
      <c r="V144" s="2" t="str">
        <f>IFERROR(VLOOKUP($N144,'nCino | BigQuery Type Lookup'!$A:$F,3,FALSE),"(not found)")</f>
        <v>ARRAY&lt;STRING&gt;</v>
      </c>
      <c r="W144" s="8">
        <f>IFERROR(VLOOKUP($N144,'nCino | BigQuery Type Lookup'!$A:$F,4,FALSE),"(not found)")</f>
        <v>255</v>
      </c>
      <c r="X144" s="8" t="str">
        <f>IFERROR(VLOOKUP($N144,'nCino | BigQuery Type Lookup'!$A:$F,5,FALSE),"(not found)")</f>
        <v>n/a</v>
      </c>
      <c r="Y144" s="8" t="str">
        <f>IFERROR(VLOOKUP($N144,'nCino | BigQuery Type Lookup'!$A:$F,6,FALSE),"(not found)")</f>
        <v>n/a</v>
      </c>
      <c r="Z144" t="str">
        <f>IFERROR(VLOOKUP('nCino | Field Mappings'!$A144,'nCino | Object Info'!$A:$H,7,FALSE),"(not found)")</f>
        <v>rskcsp_ds_css_collateral_type_curated</v>
      </c>
      <c r="AA144" t="str">
        <f t="shared" si="45"/>
        <v>LLC_BI__Primary_Valuation_Sources__c</v>
      </c>
      <c r="AB144" s="8" t="str">
        <f t="shared" si="46"/>
        <v>n/a</v>
      </c>
      <c r="AC144" s="8" t="str">
        <f t="shared" si="47"/>
        <v>yes</v>
      </c>
      <c r="AD144" s="2" t="str">
        <f t="shared" si="48"/>
        <v>ARRAY&lt;STRING&gt;</v>
      </c>
      <c r="AE144" s="8">
        <f t="shared" si="53"/>
        <v>255</v>
      </c>
      <c r="AF144" s="8" t="str">
        <f t="shared" si="54"/>
        <v>n/a</v>
      </c>
      <c r="AG144" s="8" t="str">
        <f t="shared" si="55"/>
        <v>n/a</v>
      </c>
      <c r="AH144" t="str">
        <f>IFERROR(VLOOKUP('nCino | Field Mappings'!$A144,'nCino | Object Info'!$A:$H,8,FALSE),"(not found)")</f>
        <v>rskcsp_ds_css_collateral_type_consumption</v>
      </c>
      <c r="AI144" t="str">
        <f t="shared" si="49"/>
        <v>LLC_BI__Primary_Valuation_Sources__c</v>
      </c>
      <c r="AJ144" s="8" t="str">
        <f t="shared" si="50"/>
        <v>n/a</v>
      </c>
      <c r="AK144" s="8" t="str">
        <f t="shared" si="51"/>
        <v>yes</v>
      </c>
      <c r="AL144" s="2" t="str">
        <f t="shared" si="52"/>
        <v>ARRAY&lt;STRING&gt;</v>
      </c>
      <c r="AM144" s="8">
        <f t="shared" si="56"/>
        <v>255</v>
      </c>
      <c r="AN144" s="8" t="str">
        <f t="shared" si="57"/>
        <v>n/a</v>
      </c>
      <c r="AO144" s="8" t="str">
        <f t="shared" si="58"/>
        <v>n/a</v>
      </c>
    </row>
    <row r="145" spans="1:41">
      <c r="A145" s="2" t="s">
        <v>56</v>
      </c>
      <c r="B145" s="2" t="s">
        <v>57</v>
      </c>
      <c r="C145" s="1" t="s">
        <v>505</v>
      </c>
      <c r="D145" s="1" t="s">
        <v>506</v>
      </c>
      <c r="E145" s="1" t="s">
        <v>507</v>
      </c>
      <c r="F145" s="2" t="str">
        <f>IF(ISERROR(VLOOKUP($C145,'DMW | Collateral Fields'!$K:$L, 1, FALSE)),"No", "Yes")</f>
        <v>Yes</v>
      </c>
      <c r="G145" s="1" t="str">
        <f>IFERROR(VLOOKUP($C145,'DMW | Collateral Fields'!$K:$L, 2, FALSE),"(not found)")</f>
        <v>System administrators manually populate this text field to capture the API name of the field set that appears on a valuation record for a particular collateral type.</v>
      </c>
      <c r="H145" s="2" t="s">
        <v>136</v>
      </c>
      <c r="I145" s="2" t="s">
        <v>144</v>
      </c>
      <c r="J145" s="1" t="s">
        <v>140</v>
      </c>
      <c r="K145" s="2">
        <v>255</v>
      </c>
      <c r="L145" s="2">
        <v>0</v>
      </c>
      <c r="M145" s="2">
        <v>0</v>
      </c>
      <c r="N145" s="2" t="str">
        <f t="shared" si="40"/>
        <v>string|255|0|0</v>
      </c>
      <c r="O145" t="str">
        <f>IFERROR(VLOOKUP('nCino | Field Mappings'!$A145,'nCino | Object Info'!$A:$H,5,FALSE),"(not found)")</f>
        <v>rskcsp_ds_css_collateral_type</v>
      </c>
      <c r="P145" t="str">
        <f t="shared" si="41"/>
        <v>LLC_BI__Valuation_Field_Set__c</v>
      </c>
      <c r="Q145" s="8">
        <f>IFERROR(VLOOKUP($N145,'nCino | BigQuery Type Lookup'!$A:$F,2,FALSE),"(not found)")</f>
        <v>255</v>
      </c>
      <c r="R145" t="str">
        <f>IFERROR(VLOOKUP('nCino | Field Mappings'!$A145,'nCino | Object Info'!$A:$H,6,FALSE),"(not found)")</f>
        <v>rskcsp_ds_css_collateral_type_staging</v>
      </c>
      <c r="S145" t="str">
        <f t="shared" si="42"/>
        <v>LLC_BI__Valuation_Field_Set__c</v>
      </c>
      <c r="T145" s="8" t="str">
        <f t="shared" si="43"/>
        <v>n/a</v>
      </c>
      <c r="U145" s="8" t="str">
        <f t="shared" si="44"/>
        <v>yes</v>
      </c>
      <c r="V145" s="2" t="str">
        <f>IFERROR(VLOOKUP($N145,'nCino | BigQuery Type Lookup'!$A:$F,3,FALSE),"(not found)")</f>
        <v>STRING</v>
      </c>
      <c r="W145" s="8">
        <f>IFERROR(VLOOKUP($N145,'nCino | BigQuery Type Lookup'!$A:$F,4,FALSE),"(not found)")</f>
        <v>255</v>
      </c>
      <c r="X145" s="8" t="str">
        <f>IFERROR(VLOOKUP($N145,'nCino | BigQuery Type Lookup'!$A:$F,5,FALSE),"(not found)")</f>
        <v>n/a</v>
      </c>
      <c r="Y145" s="8" t="str">
        <f>IFERROR(VLOOKUP($N145,'nCino | BigQuery Type Lookup'!$A:$F,6,FALSE),"(not found)")</f>
        <v>n/a</v>
      </c>
      <c r="Z145" t="str">
        <f>IFERROR(VLOOKUP('nCino | Field Mappings'!$A145,'nCino | Object Info'!$A:$H,7,FALSE),"(not found)")</f>
        <v>rskcsp_ds_css_collateral_type_curated</v>
      </c>
      <c r="AA145" t="str">
        <f t="shared" si="45"/>
        <v>LLC_BI__Valuation_Field_Set__c</v>
      </c>
      <c r="AB145" s="8" t="str">
        <f t="shared" si="46"/>
        <v>n/a</v>
      </c>
      <c r="AC145" s="8" t="str">
        <f t="shared" si="47"/>
        <v>yes</v>
      </c>
      <c r="AD145" s="2" t="str">
        <f t="shared" si="48"/>
        <v>STRING</v>
      </c>
      <c r="AE145" s="8">
        <f t="shared" si="53"/>
        <v>255</v>
      </c>
      <c r="AF145" s="8" t="str">
        <f t="shared" si="54"/>
        <v>n/a</v>
      </c>
      <c r="AG145" s="8" t="str">
        <f t="shared" si="55"/>
        <v>n/a</v>
      </c>
      <c r="AH145" t="str">
        <f>IFERROR(VLOOKUP('nCino | Field Mappings'!$A145,'nCino | Object Info'!$A:$H,8,FALSE),"(not found)")</f>
        <v>rskcsp_ds_css_collateral_type_consumption</v>
      </c>
      <c r="AI145" t="str">
        <f t="shared" si="49"/>
        <v>LLC_BI__Valuation_Field_Set__c</v>
      </c>
      <c r="AJ145" s="8" t="str">
        <f t="shared" si="50"/>
        <v>n/a</v>
      </c>
      <c r="AK145" s="8" t="str">
        <f t="shared" si="51"/>
        <v>yes</v>
      </c>
      <c r="AL145" s="2" t="str">
        <f t="shared" si="52"/>
        <v>STRING</v>
      </c>
      <c r="AM145" s="8">
        <f t="shared" si="56"/>
        <v>255</v>
      </c>
      <c r="AN145" s="8" t="str">
        <f t="shared" si="57"/>
        <v>n/a</v>
      </c>
      <c r="AO145" s="8" t="str">
        <f t="shared" si="58"/>
        <v>n/a</v>
      </c>
    </row>
    <row r="146" spans="1:41">
      <c r="A146" s="2" t="s">
        <v>56</v>
      </c>
      <c r="B146" s="2" t="s">
        <v>57</v>
      </c>
      <c r="C146" s="1" t="s">
        <v>508</v>
      </c>
      <c r="D146" s="1" t="s">
        <v>509</v>
      </c>
      <c r="E146" s="1" t="s">
        <v>510</v>
      </c>
      <c r="F146" s="2" t="str">
        <f>IF(ISERROR(VLOOKUP($C146,'DMW | Collateral Fields'!$K:$L, 1, FALSE)),"No", "Yes")</f>
        <v>Yes</v>
      </c>
      <c r="G146" s="1" t="str">
        <f>IFERROR(VLOOKUP($C146,'DMW | Collateral Fields'!$K:$L, 2, FALSE),"(not found)")</f>
        <v>This field is manually populated. The subtype 2 of a piece of Collateral.</v>
      </c>
      <c r="H146" s="2" t="s">
        <v>136</v>
      </c>
      <c r="I146" s="2" t="s">
        <v>144</v>
      </c>
      <c r="J146" s="1" t="s">
        <v>145</v>
      </c>
      <c r="K146" s="2">
        <v>255</v>
      </c>
      <c r="L146" s="2">
        <v>0</v>
      </c>
      <c r="M146" s="2">
        <v>0</v>
      </c>
      <c r="N146" s="2" t="str">
        <f t="shared" si="40"/>
        <v>picklist|255|0|0</v>
      </c>
      <c r="O146" t="str">
        <f>IFERROR(VLOOKUP('nCino | Field Mappings'!$A146,'nCino | Object Info'!$A:$H,5,FALSE),"(not found)")</f>
        <v>rskcsp_ds_css_collateral_type</v>
      </c>
      <c r="P146" t="str">
        <f t="shared" si="41"/>
        <v>CCS_Sub_Type_2__c</v>
      </c>
      <c r="Q146" s="8">
        <f>IFERROR(VLOOKUP($N146,'nCino | BigQuery Type Lookup'!$A:$F,2,FALSE),"(not found)")</f>
        <v>255</v>
      </c>
      <c r="R146" t="str">
        <f>IFERROR(VLOOKUP('nCino | Field Mappings'!$A146,'nCino | Object Info'!$A:$H,6,FALSE),"(not found)")</f>
        <v>rskcsp_ds_css_collateral_type_staging</v>
      </c>
      <c r="S146" t="str">
        <f t="shared" si="42"/>
        <v>CCS_Sub_Type_2__c</v>
      </c>
      <c r="T146" s="8" t="str">
        <f t="shared" si="43"/>
        <v>n/a</v>
      </c>
      <c r="U146" s="8" t="str">
        <f t="shared" si="44"/>
        <v>yes</v>
      </c>
      <c r="V146" s="2" t="str">
        <f>IFERROR(VLOOKUP($N146,'nCino | BigQuery Type Lookup'!$A:$F,3,FALSE),"(not found)")</f>
        <v>STRING</v>
      </c>
      <c r="W146" s="8">
        <f>IFERROR(VLOOKUP($N146,'nCino | BigQuery Type Lookup'!$A:$F,4,FALSE),"(not found)")</f>
        <v>255</v>
      </c>
      <c r="X146" s="8" t="str">
        <f>IFERROR(VLOOKUP($N146,'nCino | BigQuery Type Lookup'!$A:$F,5,FALSE),"(not found)")</f>
        <v>n/a</v>
      </c>
      <c r="Y146" s="8" t="str">
        <f>IFERROR(VLOOKUP($N146,'nCino | BigQuery Type Lookup'!$A:$F,6,FALSE),"(not found)")</f>
        <v>n/a</v>
      </c>
      <c r="Z146" t="str">
        <f>IFERROR(VLOOKUP('nCino | Field Mappings'!$A146,'nCino | Object Info'!$A:$H,7,FALSE),"(not found)")</f>
        <v>rskcsp_ds_css_collateral_type_curated</v>
      </c>
      <c r="AA146" t="str">
        <f t="shared" si="45"/>
        <v>CCS_Sub_Type_2__c</v>
      </c>
      <c r="AB146" s="8" t="str">
        <f t="shared" si="46"/>
        <v>n/a</v>
      </c>
      <c r="AC146" s="8" t="str">
        <f t="shared" si="47"/>
        <v>yes</v>
      </c>
      <c r="AD146" s="2" t="str">
        <f t="shared" si="48"/>
        <v>STRING</v>
      </c>
      <c r="AE146" s="8">
        <f t="shared" si="53"/>
        <v>255</v>
      </c>
      <c r="AF146" s="8" t="str">
        <f t="shared" si="54"/>
        <v>n/a</v>
      </c>
      <c r="AG146" s="8" t="str">
        <f t="shared" si="55"/>
        <v>n/a</v>
      </c>
      <c r="AH146" t="str">
        <f>IFERROR(VLOOKUP('nCino | Field Mappings'!$A146,'nCino | Object Info'!$A:$H,8,FALSE),"(not found)")</f>
        <v>rskcsp_ds_css_collateral_type_consumption</v>
      </c>
      <c r="AI146" t="str">
        <f t="shared" si="49"/>
        <v>CCS_Sub_Type_2__c</v>
      </c>
      <c r="AJ146" s="8" t="str">
        <f t="shared" si="50"/>
        <v>n/a</v>
      </c>
      <c r="AK146" s="8" t="str">
        <f t="shared" si="51"/>
        <v>yes</v>
      </c>
      <c r="AL146" s="2" t="str">
        <f t="shared" si="52"/>
        <v>STRING</v>
      </c>
      <c r="AM146" s="8">
        <f t="shared" si="56"/>
        <v>255</v>
      </c>
      <c r="AN146" s="8" t="str">
        <f t="shared" si="57"/>
        <v>n/a</v>
      </c>
      <c r="AO146" s="8" t="str">
        <f t="shared" si="58"/>
        <v>n/a</v>
      </c>
    </row>
    <row r="147" spans="1:41">
      <c r="A147" s="2" t="s">
        <v>56</v>
      </c>
      <c r="B147" s="2" t="s">
        <v>57</v>
      </c>
      <c r="C147" s="1" t="s">
        <v>511</v>
      </c>
      <c r="D147" s="1" t="s">
        <v>512</v>
      </c>
      <c r="E147" s="1" t="s">
        <v>513</v>
      </c>
      <c r="F147" s="2" t="str">
        <f>IF(ISERROR(VLOOKUP($C147,'DMW | Collateral Fields'!$K:$L, 1, FALSE)),"No", "Yes")</f>
        <v>Yes</v>
      </c>
      <c r="G147" s="1" t="str">
        <f>IFERROR(VLOOKUP($C147,'DMW | Collateral Fields'!$K:$L, 2, FALSE),"(not found)")</f>
        <v>Field used to map Collateral Type to LLC_BI__Collateral__r.LLC_BI__Collateral_Type__c</v>
      </c>
      <c r="H147" s="2" t="s">
        <v>136</v>
      </c>
      <c r="I147" s="2" t="s">
        <v>144</v>
      </c>
      <c r="J147" s="1" t="s">
        <v>140</v>
      </c>
      <c r="K147" s="2">
        <v>255</v>
      </c>
      <c r="L147" s="2">
        <v>0</v>
      </c>
      <c r="M147" s="2">
        <v>0</v>
      </c>
      <c r="N147" s="2" t="str">
        <f t="shared" si="40"/>
        <v>string|255|0|0</v>
      </c>
      <c r="O147" t="str">
        <f>IFERROR(VLOOKUP('nCino | Field Mappings'!$A147,'nCino | Object Info'!$A:$H,5,FALSE),"(not found)")</f>
        <v>rskcsp_ds_css_collateral_type</v>
      </c>
      <c r="P147" t="str">
        <f t="shared" si="41"/>
        <v>CCS_RecordTypeName__c</v>
      </c>
      <c r="Q147" s="8">
        <f>IFERROR(VLOOKUP($N147,'nCino | BigQuery Type Lookup'!$A:$F,2,FALSE),"(not found)")</f>
        <v>255</v>
      </c>
      <c r="R147" t="str">
        <f>IFERROR(VLOOKUP('nCino | Field Mappings'!$A147,'nCino | Object Info'!$A:$H,6,FALSE),"(not found)")</f>
        <v>rskcsp_ds_css_collateral_type_staging</v>
      </c>
      <c r="S147" t="str">
        <f t="shared" si="42"/>
        <v>CCS_RecordTypeName__c</v>
      </c>
      <c r="T147" s="8" t="str">
        <f t="shared" si="43"/>
        <v>n/a</v>
      </c>
      <c r="U147" s="8" t="str">
        <f t="shared" si="44"/>
        <v>yes</v>
      </c>
      <c r="V147" s="2" t="str">
        <f>IFERROR(VLOOKUP($N147,'nCino | BigQuery Type Lookup'!$A:$F,3,FALSE),"(not found)")</f>
        <v>STRING</v>
      </c>
      <c r="W147" s="8">
        <f>IFERROR(VLOOKUP($N147,'nCino | BigQuery Type Lookup'!$A:$F,4,FALSE),"(not found)")</f>
        <v>255</v>
      </c>
      <c r="X147" s="8" t="str">
        <f>IFERROR(VLOOKUP($N147,'nCino | BigQuery Type Lookup'!$A:$F,5,FALSE),"(not found)")</f>
        <v>n/a</v>
      </c>
      <c r="Y147" s="8" t="str">
        <f>IFERROR(VLOOKUP($N147,'nCino | BigQuery Type Lookup'!$A:$F,6,FALSE),"(not found)")</f>
        <v>n/a</v>
      </c>
      <c r="Z147" t="str">
        <f>IFERROR(VLOOKUP('nCino | Field Mappings'!$A147,'nCino | Object Info'!$A:$H,7,FALSE),"(not found)")</f>
        <v>rskcsp_ds_css_collateral_type_curated</v>
      </c>
      <c r="AA147" t="str">
        <f t="shared" si="45"/>
        <v>CCS_RecordTypeName__c</v>
      </c>
      <c r="AB147" s="8" t="str">
        <f t="shared" si="46"/>
        <v>n/a</v>
      </c>
      <c r="AC147" s="8" t="str">
        <f t="shared" si="47"/>
        <v>yes</v>
      </c>
      <c r="AD147" s="2" t="str">
        <f t="shared" si="48"/>
        <v>STRING</v>
      </c>
      <c r="AE147" s="8">
        <f t="shared" si="53"/>
        <v>255</v>
      </c>
      <c r="AF147" s="8" t="str">
        <f t="shared" si="54"/>
        <v>n/a</v>
      </c>
      <c r="AG147" s="8" t="str">
        <f t="shared" si="55"/>
        <v>n/a</v>
      </c>
      <c r="AH147" t="str">
        <f>IFERROR(VLOOKUP('nCino | Field Mappings'!$A147,'nCino | Object Info'!$A:$H,8,FALSE),"(not found)")</f>
        <v>rskcsp_ds_css_collateral_type_consumption</v>
      </c>
      <c r="AI147" t="str">
        <f t="shared" si="49"/>
        <v>CCS_RecordTypeName__c</v>
      </c>
      <c r="AJ147" s="8" t="str">
        <f t="shared" si="50"/>
        <v>n/a</v>
      </c>
      <c r="AK147" s="8" t="str">
        <f t="shared" si="51"/>
        <v>yes</v>
      </c>
      <c r="AL147" s="2" t="str">
        <f t="shared" si="52"/>
        <v>STRING</v>
      </c>
      <c r="AM147" s="8">
        <f t="shared" si="56"/>
        <v>255</v>
      </c>
      <c r="AN147" s="8" t="str">
        <f t="shared" si="57"/>
        <v>n/a</v>
      </c>
      <c r="AO147" s="8" t="str">
        <f t="shared" si="58"/>
        <v>n/a</v>
      </c>
    </row>
    <row r="148" spans="1:41">
      <c r="A148" s="2" t="s">
        <v>68</v>
      </c>
      <c r="B148" s="2" t="s">
        <v>69</v>
      </c>
      <c r="C148" s="1" t="s">
        <v>514</v>
      </c>
      <c r="D148" s="1" t="s">
        <v>128</v>
      </c>
      <c r="E148" s="1" t="s">
        <v>129</v>
      </c>
      <c r="F148" s="2" t="str">
        <f>IF(ISERROR(VLOOKUP($C148,'DMW | Collateral Fields'!$K:$L, 1, FALSE)),"No", "Yes")</f>
        <v>Yes</v>
      </c>
      <c r="G148" s="1" t="str">
        <f>IFERROR(VLOOKUP($C148,'DMW | Collateral Fields'!$K:$L, 2, FALSE),"(not found)")</f>
        <v>Id</v>
      </c>
      <c r="H148" s="2" t="s">
        <v>130</v>
      </c>
      <c r="I148" s="2" t="s">
        <v>131</v>
      </c>
      <c r="J148" s="1" t="s">
        <v>132</v>
      </c>
      <c r="K148" s="2">
        <v>18</v>
      </c>
      <c r="L148" s="2">
        <v>0</v>
      </c>
      <c r="M148" s="2">
        <v>0</v>
      </c>
      <c r="N148" s="2" t="str">
        <f t="shared" si="40"/>
        <v>id|18|0|0</v>
      </c>
      <c r="O148" t="str">
        <f>IFERROR(VLOOKUP('nCino | Field Mappings'!$A148,'nCino | Object Info'!$A:$H,5,FALSE),"(not found)")</f>
        <v>rskcsp_ds_css_collateral_valuation</v>
      </c>
      <c r="P148" t="str">
        <f t="shared" si="41"/>
        <v>Id</v>
      </c>
      <c r="Q148" s="8">
        <f>IFERROR(VLOOKUP($N148,'nCino | BigQuery Type Lookup'!$A:$F,2,FALSE),"(not found)")</f>
        <v>18</v>
      </c>
      <c r="R148" t="str">
        <f>IFERROR(VLOOKUP('nCino | Field Mappings'!$A148,'nCino | Object Info'!$A:$H,6,FALSE),"(not found)")</f>
        <v>rskcsp_ds_css_collateral_valuation_staging</v>
      </c>
      <c r="S148" t="str">
        <f t="shared" si="42"/>
        <v>Id</v>
      </c>
      <c r="T148" s="8" t="str">
        <f t="shared" si="43"/>
        <v>Primary</v>
      </c>
      <c r="U148" s="8" t="str">
        <f t="shared" si="44"/>
        <v>no</v>
      </c>
      <c r="V148" s="2" t="str">
        <f>IFERROR(VLOOKUP($N148,'nCino | BigQuery Type Lookup'!$A:$F,3,FALSE),"(not found)")</f>
        <v>STRING</v>
      </c>
      <c r="W148" s="8">
        <f>IFERROR(VLOOKUP($N148,'nCino | BigQuery Type Lookup'!$A:$F,4,FALSE),"(not found)")</f>
        <v>18</v>
      </c>
      <c r="X148" s="8" t="str">
        <f>IFERROR(VLOOKUP($N148,'nCino | BigQuery Type Lookup'!$A:$F,5,FALSE),"(not found)")</f>
        <v>n/a</v>
      </c>
      <c r="Y148" s="8" t="str">
        <f>IFERROR(VLOOKUP($N148,'nCino | BigQuery Type Lookup'!$A:$F,6,FALSE),"(not found)")</f>
        <v>n/a</v>
      </c>
      <c r="Z148" t="str">
        <f>IFERROR(VLOOKUP('nCino | Field Mappings'!$A148,'nCino | Object Info'!$A:$H,7,FALSE),"(not found)")</f>
        <v>rskcsp_ds_css_collateral_valuation_curated</v>
      </c>
      <c r="AA148" t="str">
        <f t="shared" si="45"/>
        <v>Id</v>
      </c>
      <c r="AB148" s="8" t="str">
        <f t="shared" si="46"/>
        <v>Primary</v>
      </c>
      <c r="AC148" s="8" t="str">
        <f t="shared" si="47"/>
        <v>no</v>
      </c>
      <c r="AD148" s="2" t="str">
        <f t="shared" si="48"/>
        <v>STRING</v>
      </c>
      <c r="AE148" s="8">
        <f t="shared" si="53"/>
        <v>18</v>
      </c>
      <c r="AF148" s="8" t="str">
        <f t="shared" si="54"/>
        <v>n/a</v>
      </c>
      <c r="AG148" s="8" t="str">
        <f t="shared" si="55"/>
        <v>n/a</v>
      </c>
      <c r="AH148" t="str">
        <f>IFERROR(VLOOKUP('nCino | Field Mappings'!$A148,'nCino | Object Info'!$A:$H,8,FALSE),"(not found)")</f>
        <v>rskcsp_ds_css_collateral_valuation_consumption</v>
      </c>
      <c r="AI148" t="str">
        <f t="shared" si="49"/>
        <v>Id</v>
      </c>
      <c r="AJ148" s="8" t="str">
        <f t="shared" si="50"/>
        <v>Primary</v>
      </c>
      <c r="AK148" s="8" t="str">
        <f t="shared" si="51"/>
        <v>no</v>
      </c>
      <c r="AL148" s="2" t="str">
        <f t="shared" si="52"/>
        <v>STRING</v>
      </c>
      <c r="AM148" s="8">
        <f t="shared" si="56"/>
        <v>18</v>
      </c>
      <c r="AN148" s="8" t="str">
        <f t="shared" si="57"/>
        <v>n/a</v>
      </c>
      <c r="AO148" s="8" t="str">
        <f t="shared" si="58"/>
        <v>n/a</v>
      </c>
    </row>
    <row r="149" spans="1:41">
      <c r="A149" s="2" t="s">
        <v>68</v>
      </c>
      <c r="B149" s="2" t="s">
        <v>69</v>
      </c>
      <c r="C149" s="1" t="s">
        <v>515</v>
      </c>
      <c r="D149" s="1" t="s">
        <v>134</v>
      </c>
      <c r="E149" s="1" t="s">
        <v>135</v>
      </c>
      <c r="F149" s="2" t="str">
        <f>IF(ISERROR(VLOOKUP($C149,'DMW | Collateral Fields'!$K:$L, 1, FALSE)),"No", "Yes")</f>
        <v>No</v>
      </c>
      <c r="G149" s="1" t="str">
        <f>IFERROR(VLOOKUP($C149,'DMW | Collateral Fields'!$K:$L, 2, FALSE),"(not found)")</f>
        <v>(not found)</v>
      </c>
      <c r="H149" s="2" t="s">
        <v>136</v>
      </c>
      <c r="I149" s="2" t="s">
        <v>131</v>
      </c>
      <c r="J149" s="1" t="s">
        <v>137</v>
      </c>
      <c r="K149" s="2">
        <v>0</v>
      </c>
      <c r="L149" s="2">
        <v>0</v>
      </c>
      <c r="M149" s="2">
        <v>0</v>
      </c>
      <c r="N149" s="2" t="str">
        <f t="shared" si="40"/>
        <v>boolean|0|0|0</v>
      </c>
      <c r="O149" t="str">
        <f>IFERROR(VLOOKUP('nCino | Field Mappings'!$A149,'nCino | Object Info'!$A:$H,5,FALSE),"(not found)")</f>
        <v>rskcsp_ds_css_collateral_valuation</v>
      </c>
      <c r="P149" t="str">
        <f t="shared" si="41"/>
        <v>IsDeleted</v>
      </c>
      <c r="Q149" s="8">
        <f>IFERROR(VLOOKUP($N149,'nCino | BigQuery Type Lookup'!$A:$F,2,FALSE),"(not found)")</f>
        <v>1</v>
      </c>
      <c r="R149" t="str">
        <f>IFERROR(VLOOKUP('nCino | Field Mappings'!$A149,'nCino | Object Info'!$A:$H,6,FALSE),"(not found)")</f>
        <v>rskcsp_ds_css_collateral_valuation_staging</v>
      </c>
      <c r="S149" t="str">
        <f t="shared" si="42"/>
        <v>IsDeleted</v>
      </c>
      <c r="T149" s="8" t="str">
        <f t="shared" si="43"/>
        <v>n/a</v>
      </c>
      <c r="U149" s="8" t="str">
        <f t="shared" si="44"/>
        <v>no</v>
      </c>
      <c r="V149" s="2" t="str">
        <f>IFERROR(VLOOKUP($N149,'nCino | BigQuery Type Lookup'!$A:$F,3,FALSE),"(not found)")</f>
        <v>BOOL</v>
      </c>
      <c r="W149" s="8" t="str">
        <f>IFERROR(VLOOKUP($N149,'nCino | BigQuery Type Lookup'!$A:$F,4,FALSE),"(not found)")</f>
        <v>n/a</v>
      </c>
      <c r="X149" s="8" t="str">
        <f>IFERROR(VLOOKUP($N149,'nCino | BigQuery Type Lookup'!$A:$F,5,FALSE),"(not found)")</f>
        <v>n/a</v>
      </c>
      <c r="Y149" s="8" t="str">
        <f>IFERROR(VLOOKUP($N149,'nCino | BigQuery Type Lookup'!$A:$F,6,FALSE),"(not found)")</f>
        <v>n/a</v>
      </c>
      <c r="Z149" t="str">
        <f>IFERROR(VLOOKUP('nCino | Field Mappings'!$A149,'nCino | Object Info'!$A:$H,7,FALSE),"(not found)")</f>
        <v>rskcsp_ds_css_collateral_valuation_curated</v>
      </c>
      <c r="AA149" t="str">
        <f t="shared" si="45"/>
        <v>IsDeleted</v>
      </c>
      <c r="AB149" s="8" t="str">
        <f t="shared" si="46"/>
        <v>n/a</v>
      </c>
      <c r="AC149" s="8" t="str">
        <f t="shared" si="47"/>
        <v>no</v>
      </c>
      <c r="AD149" s="2" t="str">
        <f t="shared" si="48"/>
        <v>BOOL</v>
      </c>
      <c r="AE149" s="8" t="str">
        <f t="shared" si="53"/>
        <v>n/a</v>
      </c>
      <c r="AF149" s="8" t="str">
        <f t="shared" si="54"/>
        <v>n/a</v>
      </c>
      <c r="AG149" s="8" t="str">
        <f t="shared" si="55"/>
        <v>n/a</v>
      </c>
      <c r="AH149" t="str">
        <f>IFERROR(VLOOKUP('nCino | Field Mappings'!$A149,'nCino | Object Info'!$A:$H,8,FALSE),"(not found)")</f>
        <v>rskcsp_ds_css_collateral_valuation_consumption</v>
      </c>
      <c r="AI149" t="str">
        <f t="shared" si="49"/>
        <v>IsDeleted</v>
      </c>
      <c r="AJ149" s="8" t="str">
        <f t="shared" si="50"/>
        <v>n/a</v>
      </c>
      <c r="AK149" s="8" t="str">
        <f t="shared" si="51"/>
        <v>no</v>
      </c>
      <c r="AL149" s="2" t="str">
        <f t="shared" si="52"/>
        <v>BOOL</v>
      </c>
      <c r="AM149" s="8" t="str">
        <f t="shared" si="56"/>
        <v>n/a</v>
      </c>
      <c r="AN149" s="8" t="str">
        <f t="shared" si="57"/>
        <v>n/a</v>
      </c>
      <c r="AO149" s="8" t="str">
        <f t="shared" si="58"/>
        <v>n/a</v>
      </c>
    </row>
    <row r="150" spans="1:41">
      <c r="A150" s="2" t="s">
        <v>68</v>
      </c>
      <c r="B150" s="2" t="s">
        <v>69</v>
      </c>
      <c r="C150" s="1" t="s">
        <v>516</v>
      </c>
      <c r="D150" s="1" t="s">
        <v>2</v>
      </c>
      <c r="E150" s="1" t="s">
        <v>517</v>
      </c>
      <c r="F150" s="2" t="str">
        <f>IF(ISERROR(VLOOKUP($C150,'DMW | Collateral Fields'!$K:$L, 1, FALSE)),"No", "Yes")</f>
        <v>No</v>
      </c>
      <c r="G150" s="1" t="str">
        <f>IFERROR(VLOOKUP($C150,'DMW | Collateral Fields'!$K:$L, 2, FALSE),"(not found)")</f>
        <v>(not found)</v>
      </c>
      <c r="H150" s="2" t="s">
        <v>136</v>
      </c>
      <c r="I150" s="2" t="s">
        <v>131</v>
      </c>
      <c r="J150" s="1" t="s">
        <v>140</v>
      </c>
      <c r="K150" s="2">
        <v>80</v>
      </c>
      <c r="L150" s="2">
        <v>0</v>
      </c>
      <c r="M150" s="2">
        <v>0</v>
      </c>
      <c r="N150" s="2" t="str">
        <f t="shared" si="40"/>
        <v>string|80|0|0</v>
      </c>
      <c r="O150" t="str">
        <f>IFERROR(VLOOKUP('nCino | Field Mappings'!$A150,'nCino | Object Info'!$A:$H,5,FALSE),"(not found)")</f>
        <v>rskcsp_ds_css_collateral_valuation</v>
      </c>
      <c r="P150" t="str">
        <f t="shared" si="41"/>
        <v>Name</v>
      </c>
      <c r="Q150" s="8">
        <f>IFERROR(VLOOKUP($N150,'nCino | BigQuery Type Lookup'!$A:$F,2,FALSE),"(not found)")</f>
        <v>80</v>
      </c>
      <c r="R150" t="str">
        <f>IFERROR(VLOOKUP('nCino | Field Mappings'!$A150,'nCino | Object Info'!$A:$H,6,FALSE),"(not found)")</f>
        <v>rskcsp_ds_css_collateral_valuation_staging</v>
      </c>
      <c r="S150" t="str">
        <f t="shared" si="42"/>
        <v>Name</v>
      </c>
      <c r="T150" s="8" t="str">
        <f t="shared" si="43"/>
        <v>n/a</v>
      </c>
      <c r="U150" s="8" t="str">
        <f t="shared" si="44"/>
        <v>no</v>
      </c>
      <c r="V150" s="2" t="str">
        <f>IFERROR(VLOOKUP($N150,'nCino | BigQuery Type Lookup'!$A:$F,3,FALSE),"(not found)")</f>
        <v>STRING</v>
      </c>
      <c r="W150" s="8">
        <f>IFERROR(VLOOKUP($N150,'nCino | BigQuery Type Lookup'!$A:$F,4,FALSE),"(not found)")</f>
        <v>80</v>
      </c>
      <c r="X150" s="8" t="str">
        <f>IFERROR(VLOOKUP($N150,'nCino | BigQuery Type Lookup'!$A:$F,5,FALSE),"(not found)")</f>
        <v>n/a</v>
      </c>
      <c r="Y150" s="8" t="str">
        <f>IFERROR(VLOOKUP($N150,'nCino | BigQuery Type Lookup'!$A:$F,6,FALSE),"(not found)")</f>
        <v>n/a</v>
      </c>
      <c r="Z150" t="str">
        <f>IFERROR(VLOOKUP('nCino | Field Mappings'!$A150,'nCino | Object Info'!$A:$H,7,FALSE),"(not found)")</f>
        <v>rskcsp_ds_css_collateral_valuation_curated</v>
      </c>
      <c r="AA150" t="str">
        <f t="shared" si="45"/>
        <v>Name</v>
      </c>
      <c r="AB150" s="8" t="str">
        <f t="shared" si="46"/>
        <v>n/a</v>
      </c>
      <c r="AC150" s="8" t="str">
        <f t="shared" si="47"/>
        <v>no</v>
      </c>
      <c r="AD150" s="2" t="str">
        <f t="shared" si="48"/>
        <v>STRING</v>
      </c>
      <c r="AE150" s="8">
        <f t="shared" si="53"/>
        <v>80</v>
      </c>
      <c r="AF150" s="8" t="str">
        <f t="shared" si="54"/>
        <v>n/a</v>
      </c>
      <c r="AG150" s="8" t="str">
        <f t="shared" si="55"/>
        <v>n/a</v>
      </c>
      <c r="AH150" t="str">
        <f>IFERROR(VLOOKUP('nCino | Field Mappings'!$A150,'nCino | Object Info'!$A:$H,8,FALSE),"(not found)")</f>
        <v>rskcsp_ds_css_collateral_valuation_consumption</v>
      </c>
      <c r="AI150" t="str">
        <f t="shared" si="49"/>
        <v>Name</v>
      </c>
      <c r="AJ150" s="8" t="str">
        <f t="shared" si="50"/>
        <v>n/a</v>
      </c>
      <c r="AK150" s="8" t="str">
        <f t="shared" si="51"/>
        <v>no</v>
      </c>
      <c r="AL150" s="2" t="str">
        <f t="shared" si="52"/>
        <v>STRING</v>
      </c>
      <c r="AM150" s="8">
        <f t="shared" si="56"/>
        <v>80</v>
      </c>
      <c r="AN150" s="8" t="str">
        <f t="shared" si="57"/>
        <v>n/a</v>
      </c>
      <c r="AO150" s="8" t="str">
        <f t="shared" si="58"/>
        <v>n/a</v>
      </c>
    </row>
    <row r="151" spans="1:41">
      <c r="A151" s="2" t="s">
        <v>68</v>
      </c>
      <c r="B151" s="2" t="s">
        <v>69</v>
      </c>
      <c r="C151" s="1" t="s">
        <v>518</v>
      </c>
      <c r="D151" s="1" t="s">
        <v>142</v>
      </c>
      <c r="E151" s="1" t="s">
        <v>143</v>
      </c>
      <c r="F151" s="2" t="str">
        <f>IF(ISERROR(VLOOKUP($C151,'DMW | Collateral Fields'!$K:$L, 1, FALSE)),"No", "Yes")</f>
        <v>Yes</v>
      </c>
      <c r="G151" s="1" t="str">
        <f>IFERROR(VLOOKUP($C151,'DMW | Collateral Fields'!$K:$L, 2, FALSE),"(not found)")</f>
        <v>This is a picklist field that allows the user to select the applicable currency (e.g. GBP, EU, etc.)</v>
      </c>
      <c r="H151" s="2" t="s">
        <v>136</v>
      </c>
      <c r="I151" s="2" t="s">
        <v>144</v>
      </c>
      <c r="J151" s="1" t="s">
        <v>145</v>
      </c>
      <c r="K151" s="2">
        <v>3</v>
      </c>
      <c r="L151" s="2">
        <v>0</v>
      </c>
      <c r="M151" s="2">
        <v>0</v>
      </c>
      <c r="N151" s="2" t="str">
        <f t="shared" si="40"/>
        <v>picklist|3|0|0</v>
      </c>
      <c r="O151" t="str">
        <f>IFERROR(VLOOKUP('nCino | Field Mappings'!$A151,'nCino | Object Info'!$A:$H,5,FALSE),"(not found)")</f>
        <v>rskcsp_ds_css_collateral_valuation</v>
      </c>
      <c r="P151" t="str">
        <f t="shared" si="41"/>
        <v>CurrencyIsoCode</v>
      </c>
      <c r="Q151" s="8">
        <f>IFERROR(VLOOKUP($N151,'nCino | BigQuery Type Lookup'!$A:$F,2,FALSE),"(not found)")</f>
        <v>3</v>
      </c>
      <c r="R151" t="str">
        <f>IFERROR(VLOOKUP('nCino | Field Mappings'!$A151,'nCino | Object Info'!$A:$H,6,FALSE),"(not found)")</f>
        <v>rskcsp_ds_css_collateral_valuation_staging</v>
      </c>
      <c r="S151" t="str">
        <f t="shared" si="42"/>
        <v>CurrencyIsoCode</v>
      </c>
      <c r="T151" s="8" t="str">
        <f t="shared" si="43"/>
        <v>n/a</v>
      </c>
      <c r="U151" s="8" t="str">
        <f t="shared" si="44"/>
        <v>yes</v>
      </c>
      <c r="V151" s="2" t="str">
        <f>IFERROR(VLOOKUP($N151,'nCino | BigQuery Type Lookup'!$A:$F,3,FALSE),"(not found)")</f>
        <v>STRING</v>
      </c>
      <c r="W151" s="8">
        <f>IFERROR(VLOOKUP($N151,'nCino | BigQuery Type Lookup'!$A:$F,4,FALSE),"(not found)")</f>
        <v>3</v>
      </c>
      <c r="X151" s="8" t="str">
        <f>IFERROR(VLOOKUP($N151,'nCino | BigQuery Type Lookup'!$A:$F,5,FALSE),"(not found)")</f>
        <v>n/a</v>
      </c>
      <c r="Y151" s="8" t="str">
        <f>IFERROR(VLOOKUP($N151,'nCino | BigQuery Type Lookup'!$A:$F,6,FALSE),"(not found)")</f>
        <v>n/a</v>
      </c>
      <c r="Z151" t="str">
        <f>IFERROR(VLOOKUP('nCino | Field Mappings'!$A151,'nCino | Object Info'!$A:$H,7,FALSE),"(not found)")</f>
        <v>rskcsp_ds_css_collateral_valuation_curated</v>
      </c>
      <c r="AA151" t="str">
        <f t="shared" si="45"/>
        <v>CurrencyIsoCode</v>
      </c>
      <c r="AB151" s="8" t="str">
        <f t="shared" si="46"/>
        <v>n/a</v>
      </c>
      <c r="AC151" s="8" t="str">
        <f t="shared" si="47"/>
        <v>yes</v>
      </c>
      <c r="AD151" s="2" t="str">
        <f t="shared" si="48"/>
        <v>STRING</v>
      </c>
      <c r="AE151" s="8">
        <f t="shared" si="53"/>
        <v>3</v>
      </c>
      <c r="AF151" s="8" t="str">
        <f t="shared" si="54"/>
        <v>n/a</v>
      </c>
      <c r="AG151" s="8" t="str">
        <f t="shared" si="55"/>
        <v>n/a</v>
      </c>
      <c r="AH151" t="str">
        <f>IFERROR(VLOOKUP('nCino | Field Mappings'!$A151,'nCino | Object Info'!$A:$H,8,FALSE),"(not found)")</f>
        <v>rskcsp_ds_css_collateral_valuation_consumption</v>
      </c>
      <c r="AI151" t="str">
        <f t="shared" si="49"/>
        <v>CurrencyIsoCode</v>
      </c>
      <c r="AJ151" s="8" t="str">
        <f t="shared" si="50"/>
        <v>n/a</v>
      </c>
      <c r="AK151" s="8" t="str">
        <f t="shared" si="51"/>
        <v>yes</v>
      </c>
      <c r="AL151" s="2" t="str">
        <f t="shared" si="52"/>
        <v>STRING</v>
      </c>
      <c r="AM151" s="8">
        <f t="shared" si="56"/>
        <v>3</v>
      </c>
      <c r="AN151" s="8" t="str">
        <f t="shared" si="57"/>
        <v>n/a</v>
      </c>
      <c r="AO151" s="8" t="str">
        <f t="shared" si="58"/>
        <v>n/a</v>
      </c>
    </row>
    <row r="152" spans="1:41">
      <c r="A152" s="2" t="s">
        <v>68</v>
      </c>
      <c r="B152" s="2" t="s">
        <v>69</v>
      </c>
      <c r="C152" s="1" t="s">
        <v>519</v>
      </c>
      <c r="D152" s="1" t="s">
        <v>147</v>
      </c>
      <c r="E152" s="1" t="s">
        <v>148</v>
      </c>
      <c r="F152" s="2" t="str">
        <f>IF(ISERROR(VLOOKUP($C152,'DMW | Collateral Fields'!$K:$L, 1, FALSE)),"No", "Yes")</f>
        <v>Yes</v>
      </c>
      <c r="G152" s="1" t="str">
        <f>IFERROR(VLOOKUP($C152,'DMW | Collateral Fields'!$K:$L, 2, FALSE),"(not found)")</f>
        <v>Record created date.</v>
      </c>
      <c r="H152" s="2" t="s">
        <v>136</v>
      </c>
      <c r="I152" s="2" t="s">
        <v>131</v>
      </c>
      <c r="J152" s="1" t="s">
        <v>149</v>
      </c>
      <c r="K152" s="2">
        <v>0</v>
      </c>
      <c r="L152" s="2">
        <v>0</v>
      </c>
      <c r="M152" s="2">
        <v>0</v>
      </c>
      <c r="N152" s="2" t="str">
        <f t="shared" si="40"/>
        <v>datetime|0|0|0</v>
      </c>
      <c r="O152" t="str">
        <f>IFERROR(VLOOKUP('nCino | Field Mappings'!$A152,'nCino | Object Info'!$A:$H,5,FALSE),"(not found)")</f>
        <v>rskcsp_ds_css_collateral_valuation</v>
      </c>
      <c r="P152" t="str">
        <f t="shared" si="41"/>
        <v>CreatedDate</v>
      </c>
      <c r="Q152" s="8">
        <f>IFERROR(VLOOKUP($N152,'nCino | BigQuery Type Lookup'!$A:$F,2,FALSE),"(not found)")</f>
        <v>14</v>
      </c>
      <c r="R152" t="str">
        <f>IFERROR(VLOOKUP('nCino | Field Mappings'!$A152,'nCino | Object Info'!$A:$H,6,FALSE),"(not found)")</f>
        <v>rskcsp_ds_css_collateral_valuation_staging</v>
      </c>
      <c r="S152" t="str">
        <f t="shared" si="42"/>
        <v>CreatedDate</v>
      </c>
      <c r="T152" s="8" t="str">
        <f t="shared" si="43"/>
        <v>n/a</v>
      </c>
      <c r="U152" s="8" t="str">
        <f t="shared" si="44"/>
        <v>no</v>
      </c>
      <c r="V152" s="2" t="str">
        <f>IFERROR(VLOOKUP($N152,'nCino | BigQuery Type Lookup'!$A:$F,3,FALSE),"(not found)")</f>
        <v>DATETIME</v>
      </c>
      <c r="W152" s="8" t="str">
        <f>IFERROR(VLOOKUP($N152,'nCino | BigQuery Type Lookup'!$A:$F,4,FALSE),"(not found)")</f>
        <v>n/a</v>
      </c>
      <c r="X152" s="8" t="str">
        <f>IFERROR(VLOOKUP($N152,'nCino | BigQuery Type Lookup'!$A:$F,5,FALSE),"(not found)")</f>
        <v>n/a</v>
      </c>
      <c r="Y152" s="8" t="str">
        <f>IFERROR(VLOOKUP($N152,'nCino | BigQuery Type Lookup'!$A:$F,6,FALSE),"(not found)")</f>
        <v>n/a</v>
      </c>
      <c r="Z152" t="str">
        <f>IFERROR(VLOOKUP('nCino | Field Mappings'!$A152,'nCino | Object Info'!$A:$H,7,FALSE),"(not found)")</f>
        <v>rskcsp_ds_css_collateral_valuation_curated</v>
      </c>
      <c r="AA152" t="str">
        <f t="shared" si="45"/>
        <v>CreatedDate</v>
      </c>
      <c r="AB152" s="8" t="str">
        <f t="shared" si="46"/>
        <v>n/a</v>
      </c>
      <c r="AC152" s="8" t="str">
        <f t="shared" si="47"/>
        <v>no</v>
      </c>
      <c r="AD152" s="2" t="str">
        <f t="shared" si="48"/>
        <v>DATETIME</v>
      </c>
      <c r="AE152" s="8" t="str">
        <f t="shared" si="53"/>
        <v>n/a</v>
      </c>
      <c r="AF152" s="8" t="str">
        <f t="shared" si="54"/>
        <v>n/a</v>
      </c>
      <c r="AG152" s="8" t="str">
        <f t="shared" si="55"/>
        <v>n/a</v>
      </c>
      <c r="AH152" t="str">
        <f>IFERROR(VLOOKUP('nCino | Field Mappings'!$A152,'nCino | Object Info'!$A:$H,8,FALSE),"(not found)")</f>
        <v>rskcsp_ds_css_collateral_valuation_consumption</v>
      </c>
      <c r="AI152" t="str">
        <f t="shared" si="49"/>
        <v>CreatedDate</v>
      </c>
      <c r="AJ152" s="8" t="str">
        <f t="shared" si="50"/>
        <v>n/a</v>
      </c>
      <c r="AK152" s="8" t="str">
        <f t="shared" si="51"/>
        <v>no</v>
      </c>
      <c r="AL152" s="2" t="str">
        <f t="shared" si="52"/>
        <v>DATETIME</v>
      </c>
      <c r="AM152" s="8" t="str">
        <f t="shared" si="56"/>
        <v>n/a</v>
      </c>
      <c r="AN152" s="8" t="str">
        <f t="shared" si="57"/>
        <v>n/a</v>
      </c>
      <c r="AO152" s="8" t="str">
        <f t="shared" si="58"/>
        <v>n/a</v>
      </c>
    </row>
    <row r="153" spans="1:41">
      <c r="A153" s="2" t="s">
        <v>68</v>
      </c>
      <c r="B153" s="2" t="s">
        <v>69</v>
      </c>
      <c r="C153" s="1" t="s">
        <v>520</v>
      </c>
      <c r="D153" s="1" t="s">
        <v>151</v>
      </c>
      <c r="E153" s="1" t="s">
        <v>152</v>
      </c>
      <c r="F153" s="2" t="str">
        <f>IF(ISERROR(VLOOKUP($C153,'DMW | Collateral Fields'!$K:$L, 1, FALSE)),"No", "Yes")</f>
        <v>Yes</v>
      </c>
      <c r="G153" s="1" t="str">
        <f>IFERROR(VLOOKUP($C153,'DMW | Collateral Fields'!$K:$L, 2, FALSE),"(not found)")</f>
        <v>Record created by user.</v>
      </c>
      <c r="H153" s="2" t="s">
        <v>153</v>
      </c>
      <c r="I153" s="2" t="s">
        <v>131</v>
      </c>
      <c r="J153" s="1" t="s">
        <v>154</v>
      </c>
      <c r="K153" s="2">
        <v>18</v>
      </c>
      <c r="L153" s="2">
        <v>0</v>
      </c>
      <c r="M153" s="2">
        <v>0</v>
      </c>
      <c r="N153" s="2" t="str">
        <f t="shared" si="40"/>
        <v>reference(User)|18|0|0</v>
      </c>
      <c r="O153" t="str">
        <f>IFERROR(VLOOKUP('nCino | Field Mappings'!$A153,'nCino | Object Info'!$A:$H,5,FALSE),"(not found)")</f>
        <v>rskcsp_ds_css_collateral_valuation</v>
      </c>
      <c r="P153" t="str">
        <f t="shared" si="41"/>
        <v>CreatedById</v>
      </c>
      <c r="Q153" s="8">
        <f>IFERROR(VLOOKUP($N153,'nCino | BigQuery Type Lookup'!$A:$F,2,FALSE),"(not found)")</f>
        <v>18</v>
      </c>
      <c r="R153" t="str">
        <f>IFERROR(VLOOKUP('nCino | Field Mappings'!$A153,'nCino | Object Info'!$A:$H,6,FALSE),"(not found)")</f>
        <v>rskcsp_ds_css_collateral_valuation_staging</v>
      </c>
      <c r="S153" t="str">
        <f t="shared" si="42"/>
        <v>CreatedById</v>
      </c>
      <c r="T153" s="8" t="str">
        <f t="shared" si="43"/>
        <v>Foreign</v>
      </c>
      <c r="U153" s="8" t="str">
        <f t="shared" si="44"/>
        <v>no</v>
      </c>
      <c r="V153" s="2" t="str">
        <f>IFERROR(VLOOKUP($N153,'nCino | BigQuery Type Lookup'!$A:$F,3,FALSE),"(not found)")</f>
        <v>STRING</v>
      </c>
      <c r="W153" s="8">
        <f>IFERROR(VLOOKUP($N153,'nCino | BigQuery Type Lookup'!$A:$F,4,FALSE),"(not found)")</f>
        <v>18</v>
      </c>
      <c r="X153" s="8" t="str">
        <f>IFERROR(VLOOKUP($N153,'nCino | BigQuery Type Lookup'!$A:$F,5,FALSE),"(not found)")</f>
        <v>n/a</v>
      </c>
      <c r="Y153" s="8" t="str">
        <f>IFERROR(VLOOKUP($N153,'nCino | BigQuery Type Lookup'!$A:$F,6,FALSE),"(not found)")</f>
        <v>n/a</v>
      </c>
      <c r="Z153" t="str">
        <f>IFERROR(VLOOKUP('nCino | Field Mappings'!$A153,'nCino | Object Info'!$A:$H,7,FALSE),"(not found)")</f>
        <v>rskcsp_ds_css_collateral_valuation_curated</v>
      </c>
      <c r="AA153" t="str">
        <f t="shared" si="45"/>
        <v>CreatedById</v>
      </c>
      <c r="AB153" s="8" t="str">
        <f t="shared" si="46"/>
        <v>Foreign</v>
      </c>
      <c r="AC153" s="8" t="str">
        <f t="shared" si="47"/>
        <v>no</v>
      </c>
      <c r="AD153" s="2" t="str">
        <f t="shared" si="48"/>
        <v>STRING</v>
      </c>
      <c r="AE153" s="8">
        <f t="shared" si="53"/>
        <v>18</v>
      </c>
      <c r="AF153" s="8" t="str">
        <f t="shared" si="54"/>
        <v>n/a</v>
      </c>
      <c r="AG153" s="8" t="str">
        <f t="shared" si="55"/>
        <v>n/a</v>
      </c>
      <c r="AH153" t="str">
        <f>IFERROR(VLOOKUP('nCino | Field Mappings'!$A153,'nCino | Object Info'!$A:$H,8,FALSE),"(not found)")</f>
        <v>rskcsp_ds_css_collateral_valuation_consumption</v>
      </c>
      <c r="AI153" t="str">
        <f t="shared" si="49"/>
        <v>CreatedById</v>
      </c>
      <c r="AJ153" s="8" t="str">
        <f t="shared" si="50"/>
        <v>Foreign</v>
      </c>
      <c r="AK153" s="8" t="str">
        <f t="shared" si="51"/>
        <v>no</v>
      </c>
      <c r="AL153" s="2" t="str">
        <f t="shared" si="52"/>
        <v>STRING</v>
      </c>
      <c r="AM153" s="8">
        <f t="shared" si="56"/>
        <v>18</v>
      </c>
      <c r="AN153" s="8" t="str">
        <f t="shared" si="57"/>
        <v>n/a</v>
      </c>
      <c r="AO153" s="8" t="str">
        <f t="shared" si="58"/>
        <v>n/a</v>
      </c>
    </row>
    <row r="154" spans="1:41">
      <c r="A154" s="2" t="s">
        <v>68</v>
      </c>
      <c r="B154" s="2" t="s">
        <v>69</v>
      </c>
      <c r="C154" s="1" t="s">
        <v>521</v>
      </c>
      <c r="D154" s="1" t="s">
        <v>156</v>
      </c>
      <c r="E154" s="1" t="s">
        <v>157</v>
      </c>
      <c r="F154" s="2" t="str">
        <f>IF(ISERROR(VLOOKUP($C154,'DMW | Collateral Fields'!$K:$L, 1, FALSE)),"No", "Yes")</f>
        <v>Yes</v>
      </c>
      <c r="G154" s="1" t="str">
        <f>IFERROR(VLOOKUP($C154,'DMW | Collateral Fields'!$K:$L, 2, FALSE),"(not found)")</f>
        <v>Last modified date.</v>
      </c>
      <c r="H154" s="2" t="s">
        <v>136</v>
      </c>
      <c r="I154" s="2" t="s">
        <v>131</v>
      </c>
      <c r="J154" s="1" t="s">
        <v>149</v>
      </c>
      <c r="K154" s="2">
        <v>0</v>
      </c>
      <c r="L154" s="2">
        <v>0</v>
      </c>
      <c r="M154" s="2">
        <v>0</v>
      </c>
      <c r="N154" s="2" t="str">
        <f t="shared" si="40"/>
        <v>datetime|0|0|0</v>
      </c>
      <c r="O154" t="str">
        <f>IFERROR(VLOOKUP('nCino | Field Mappings'!$A154,'nCino | Object Info'!$A:$H,5,FALSE),"(not found)")</f>
        <v>rskcsp_ds_css_collateral_valuation</v>
      </c>
      <c r="P154" t="str">
        <f t="shared" si="41"/>
        <v>LastModifiedDate</v>
      </c>
      <c r="Q154" s="8">
        <f>IFERROR(VLOOKUP($N154,'nCino | BigQuery Type Lookup'!$A:$F,2,FALSE),"(not found)")</f>
        <v>14</v>
      </c>
      <c r="R154" t="str">
        <f>IFERROR(VLOOKUP('nCino | Field Mappings'!$A154,'nCino | Object Info'!$A:$H,6,FALSE),"(not found)")</f>
        <v>rskcsp_ds_css_collateral_valuation_staging</v>
      </c>
      <c r="S154" t="str">
        <f t="shared" si="42"/>
        <v>LastModifiedDate</v>
      </c>
      <c r="T154" s="8" t="str">
        <f t="shared" si="43"/>
        <v>n/a</v>
      </c>
      <c r="U154" s="8" t="str">
        <f t="shared" si="44"/>
        <v>no</v>
      </c>
      <c r="V154" s="2" t="str">
        <f>IFERROR(VLOOKUP($N154,'nCino | BigQuery Type Lookup'!$A:$F,3,FALSE),"(not found)")</f>
        <v>DATETIME</v>
      </c>
      <c r="W154" s="8" t="str">
        <f>IFERROR(VLOOKUP($N154,'nCino | BigQuery Type Lookup'!$A:$F,4,FALSE),"(not found)")</f>
        <v>n/a</v>
      </c>
      <c r="X154" s="8" t="str">
        <f>IFERROR(VLOOKUP($N154,'nCino | BigQuery Type Lookup'!$A:$F,5,FALSE),"(not found)")</f>
        <v>n/a</v>
      </c>
      <c r="Y154" s="8" t="str">
        <f>IFERROR(VLOOKUP($N154,'nCino | BigQuery Type Lookup'!$A:$F,6,FALSE),"(not found)")</f>
        <v>n/a</v>
      </c>
      <c r="Z154" t="str">
        <f>IFERROR(VLOOKUP('nCino | Field Mappings'!$A154,'nCino | Object Info'!$A:$H,7,FALSE),"(not found)")</f>
        <v>rskcsp_ds_css_collateral_valuation_curated</v>
      </c>
      <c r="AA154" t="str">
        <f t="shared" si="45"/>
        <v>LastModifiedDate</v>
      </c>
      <c r="AB154" s="8" t="str">
        <f t="shared" si="46"/>
        <v>n/a</v>
      </c>
      <c r="AC154" s="8" t="str">
        <f t="shared" si="47"/>
        <v>no</v>
      </c>
      <c r="AD154" s="2" t="str">
        <f t="shared" si="48"/>
        <v>DATETIME</v>
      </c>
      <c r="AE154" s="8" t="str">
        <f t="shared" si="53"/>
        <v>n/a</v>
      </c>
      <c r="AF154" s="8" t="str">
        <f t="shared" si="54"/>
        <v>n/a</v>
      </c>
      <c r="AG154" s="8" t="str">
        <f t="shared" si="55"/>
        <v>n/a</v>
      </c>
      <c r="AH154" t="str">
        <f>IFERROR(VLOOKUP('nCino | Field Mappings'!$A154,'nCino | Object Info'!$A:$H,8,FALSE),"(not found)")</f>
        <v>rskcsp_ds_css_collateral_valuation_consumption</v>
      </c>
      <c r="AI154" t="str">
        <f t="shared" si="49"/>
        <v>LastModifiedDate</v>
      </c>
      <c r="AJ154" s="8" t="str">
        <f t="shared" si="50"/>
        <v>n/a</v>
      </c>
      <c r="AK154" s="8" t="str">
        <f t="shared" si="51"/>
        <v>no</v>
      </c>
      <c r="AL154" s="2" t="str">
        <f t="shared" si="52"/>
        <v>DATETIME</v>
      </c>
      <c r="AM154" s="8" t="str">
        <f t="shared" si="56"/>
        <v>n/a</v>
      </c>
      <c r="AN154" s="8" t="str">
        <f t="shared" si="57"/>
        <v>n/a</v>
      </c>
      <c r="AO154" s="8" t="str">
        <f t="shared" si="58"/>
        <v>n/a</v>
      </c>
    </row>
    <row r="155" spans="1:41">
      <c r="A155" s="2" t="s">
        <v>68</v>
      </c>
      <c r="B155" s="2" t="s">
        <v>69</v>
      </c>
      <c r="C155" s="1" t="s">
        <v>522</v>
      </c>
      <c r="D155" s="1" t="s">
        <v>159</v>
      </c>
      <c r="E155" s="1" t="s">
        <v>160</v>
      </c>
      <c r="F155" s="2" t="str">
        <f>IF(ISERROR(VLOOKUP($C155,'DMW | Collateral Fields'!$K:$L, 1, FALSE)),"No", "Yes")</f>
        <v>Yes</v>
      </c>
      <c r="G155" s="1" t="str">
        <f>IFERROR(VLOOKUP($C155,'DMW | Collateral Fields'!$K:$L, 2, FALSE),"(not found)")</f>
        <v>Last modified by user.</v>
      </c>
      <c r="H155" s="2" t="s">
        <v>153</v>
      </c>
      <c r="I155" s="2" t="s">
        <v>131</v>
      </c>
      <c r="J155" s="1" t="s">
        <v>154</v>
      </c>
      <c r="K155" s="2">
        <v>18</v>
      </c>
      <c r="L155" s="2">
        <v>0</v>
      </c>
      <c r="M155" s="2">
        <v>0</v>
      </c>
      <c r="N155" s="2" t="str">
        <f t="shared" si="40"/>
        <v>reference(User)|18|0|0</v>
      </c>
      <c r="O155" t="str">
        <f>IFERROR(VLOOKUP('nCino | Field Mappings'!$A155,'nCino | Object Info'!$A:$H,5,FALSE),"(not found)")</f>
        <v>rskcsp_ds_css_collateral_valuation</v>
      </c>
      <c r="P155" t="str">
        <f t="shared" si="41"/>
        <v>LastModifiedById</v>
      </c>
      <c r="Q155" s="8">
        <f>IFERROR(VLOOKUP($N155,'nCino | BigQuery Type Lookup'!$A:$F,2,FALSE),"(not found)")</f>
        <v>18</v>
      </c>
      <c r="R155" t="str">
        <f>IFERROR(VLOOKUP('nCino | Field Mappings'!$A155,'nCino | Object Info'!$A:$H,6,FALSE),"(not found)")</f>
        <v>rskcsp_ds_css_collateral_valuation_staging</v>
      </c>
      <c r="S155" t="str">
        <f t="shared" si="42"/>
        <v>LastModifiedById</v>
      </c>
      <c r="T155" s="8" t="str">
        <f t="shared" si="43"/>
        <v>Foreign</v>
      </c>
      <c r="U155" s="8" t="str">
        <f t="shared" si="44"/>
        <v>no</v>
      </c>
      <c r="V155" s="2" t="str">
        <f>IFERROR(VLOOKUP($N155,'nCino | BigQuery Type Lookup'!$A:$F,3,FALSE),"(not found)")</f>
        <v>STRING</v>
      </c>
      <c r="W155" s="8">
        <f>IFERROR(VLOOKUP($N155,'nCino | BigQuery Type Lookup'!$A:$F,4,FALSE),"(not found)")</f>
        <v>18</v>
      </c>
      <c r="X155" s="8" t="str">
        <f>IFERROR(VLOOKUP($N155,'nCino | BigQuery Type Lookup'!$A:$F,5,FALSE),"(not found)")</f>
        <v>n/a</v>
      </c>
      <c r="Y155" s="8" t="str">
        <f>IFERROR(VLOOKUP($N155,'nCino | BigQuery Type Lookup'!$A:$F,6,FALSE),"(not found)")</f>
        <v>n/a</v>
      </c>
      <c r="Z155" t="str">
        <f>IFERROR(VLOOKUP('nCino | Field Mappings'!$A155,'nCino | Object Info'!$A:$H,7,FALSE),"(not found)")</f>
        <v>rskcsp_ds_css_collateral_valuation_curated</v>
      </c>
      <c r="AA155" t="str">
        <f t="shared" si="45"/>
        <v>LastModifiedById</v>
      </c>
      <c r="AB155" s="8" t="str">
        <f t="shared" si="46"/>
        <v>Foreign</v>
      </c>
      <c r="AC155" s="8" t="str">
        <f t="shared" si="47"/>
        <v>no</v>
      </c>
      <c r="AD155" s="2" t="str">
        <f t="shared" si="48"/>
        <v>STRING</v>
      </c>
      <c r="AE155" s="8">
        <f t="shared" si="53"/>
        <v>18</v>
      </c>
      <c r="AF155" s="8" t="str">
        <f t="shared" si="54"/>
        <v>n/a</v>
      </c>
      <c r="AG155" s="8" t="str">
        <f t="shared" si="55"/>
        <v>n/a</v>
      </c>
      <c r="AH155" t="str">
        <f>IFERROR(VLOOKUP('nCino | Field Mappings'!$A155,'nCino | Object Info'!$A:$H,8,FALSE),"(not found)")</f>
        <v>rskcsp_ds_css_collateral_valuation_consumption</v>
      </c>
      <c r="AI155" t="str">
        <f t="shared" si="49"/>
        <v>LastModifiedById</v>
      </c>
      <c r="AJ155" s="8" t="str">
        <f t="shared" si="50"/>
        <v>Foreign</v>
      </c>
      <c r="AK155" s="8" t="str">
        <f t="shared" si="51"/>
        <v>no</v>
      </c>
      <c r="AL155" s="2" t="str">
        <f t="shared" si="52"/>
        <v>STRING</v>
      </c>
      <c r="AM155" s="8">
        <f t="shared" si="56"/>
        <v>18</v>
      </c>
      <c r="AN155" s="8" t="str">
        <f t="shared" si="57"/>
        <v>n/a</v>
      </c>
      <c r="AO155" s="8" t="str">
        <f t="shared" si="58"/>
        <v>n/a</v>
      </c>
    </row>
    <row r="156" spans="1:41">
      <c r="A156" s="2" t="s">
        <v>68</v>
      </c>
      <c r="B156" s="2" t="s">
        <v>69</v>
      </c>
      <c r="C156" s="1" t="s">
        <v>523</v>
      </c>
      <c r="D156" s="1" t="s">
        <v>162</v>
      </c>
      <c r="E156" s="1" t="s">
        <v>163</v>
      </c>
      <c r="F156" s="2" t="str">
        <f>IF(ISERROR(VLOOKUP($C156,'DMW | Collateral Fields'!$K:$L, 1, FALSE)),"No", "Yes")</f>
        <v>No</v>
      </c>
      <c r="G156" s="1" t="str">
        <f>IFERROR(VLOOKUP($C156,'DMW | Collateral Fields'!$K:$L, 2, FALSE),"(not found)")</f>
        <v>(not found)</v>
      </c>
      <c r="H156" s="2" t="s">
        <v>136</v>
      </c>
      <c r="I156" s="2" t="s">
        <v>131</v>
      </c>
      <c r="J156" s="1" t="s">
        <v>149</v>
      </c>
      <c r="K156" s="2">
        <v>0</v>
      </c>
      <c r="L156" s="2">
        <v>0</v>
      </c>
      <c r="M156" s="2">
        <v>0</v>
      </c>
      <c r="N156" s="2" t="str">
        <f t="shared" si="40"/>
        <v>datetime|0|0|0</v>
      </c>
      <c r="O156" t="str">
        <f>IFERROR(VLOOKUP('nCino | Field Mappings'!$A156,'nCino | Object Info'!$A:$H,5,FALSE),"(not found)")</f>
        <v>rskcsp_ds_css_collateral_valuation</v>
      </c>
      <c r="P156" t="str">
        <f t="shared" si="41"/>
        <v>SystemModstamp</v>
      </c>
      <c r="Q156" s="8">
        <f>IFERROR(VLOOKUP($N156,'nCino | BigQuery Type Lookup'!$A:$F,2,FALSE),"(not found)")</f>
        <v>14</v>
      </c>
      <c r="R156" t="str">
        <f>IFERROR(VLOOKUP('nCino | Field Mappings'!$A156,'nCino | Object Info'!$A:$H,6,FALSE),"(not found)")</f>
        <v>rskcsp_ds_css_collateral_valuation_staging</v>
      </c>
      <c r="S156" t="str">
        <f t="shared" si="42"/>
        <v>SystemModstamp</v>
      </c>
      <c r="T156" s="8" t="str">
        <f t="shared" si="43"/>
        <v>n/a</v>
      </c>
      <c r="U156" s="8" t="str">
        <f t="shared" si="44"/>
        <v>no</v>
      </c>
      <c r="V156" s="2" t="str">
        <f>IFERROR(VLOOKUP($N156,'nCino | BigQuery Type Lookup'!$A:$F,3,FALSE),"(not found)")</f>
        <v>DATETIME</v>
      </c>
      <c r="W156" s="8" t="str">
        <f>IFERROR(VLOOKUP($N156,'nCino | BigQuery Type Lookup'!$A:$F,4,FALSE),"(not found)")</f>
        <v>n/a</v>
      </c>
      <c r="X156" s="8" t="str">
        <f>IFERROR(VLOOKUP($N156,'nCino | BigQuery Type Lookup'!$A:$F,5,FALSE),"(not found)")</f>
        <v>n/a</v>
      </c>
      <c r="Y156" s="8" t="str">
        <f>IFERROR(VLOOKUP($N156,'nCino | BigQuery Type Lookup'!$A:$F,6,FALSE),"(not found)")</f>
        <v>n/a</v>
      </c>
      <c r="Z156" t="str">
        <f>IFERROR(VLOOKUP('nCino | Field Mappings'!$A156,'nCino | Object Info'!$A:$H,7,FALSE),"(not found)")</f>
        <v>rskcsp_ds_css_collateral_valuation_curated</v>
      </c>
      <c r="AA156" t="str">
        <f t="shared" si="45"/>
        <v>SystemModstamp</v>
      </c>
      <c r="AB156" s="8" t="str">
        <f t="shared" si="46"/>
        <v>n/a</v>
      </c>
      <c r="AC156" s="8" t="str">
        <f t="shared" si="47"/>
        <v>no</v>
      </c>
      <c r="AD156" s="2" t="str">
        <f t="shared" si="48"/>
        <v>DATETIME</v>
      </c>
      <c r="AE156" s="8" t="str">
        <f t="shared" si="53"/>
        <v>n/a</v>
      </c>
      <c r="AF156" s="8" t="str">
        <f t="shared" si="54"/>
        <v>n/a</v>
      </c>
      <c r="AG156" s="8" t="str">
        <f t="shared" si="55"/>
        <v>n/a</v>
      </c>
      <c r="AH156" t="str">
        <f>IFERROR(VLOOKUP('nCino | Field Mappings'!$A156,'nCino | Object Info'!$A:$H,8,FALSE),"(not found)")</f>
        <v>rskcsp_ds_css_collateral_valuation_consumption</v>
      </c>
      <c r="AI156" t="str">
        <f t="shared" si="49"/>
        <v>SystemModstamp</v>
      </c>
      <c r="AJ156" s="8" t="str">
        <f t="shared" si="50"/>
        <v>n/a</v>
      </c>
      <c r="AK156" s="8" t="str">
        <f t="shared" si="51"/>
        <v>no</v>
      </c>
      <c r="AL156" s="2" t="str">
        <f t="shared" si="52"/>
        <v>DATETIME</v>
      </c>
      <c r="AM156" s="8" t="str">
        <f t="shared" si="56"/>
        <v>n/a</v>
      </c>
      <c r="AN156" s="8" t="str">
        <f t="shared" si="57"/>
        <v>n/a</v>
      </c>
      <c r="AO156" s="8" t="str">
        <f t="shared" si="58"/>
        <v>n/a</v>
      </c>
    </row>
    <row r="157" spans="1:41">
      <c r="A157" s="2" t="s">
        <v>68</v>
      </c>
      <c r="B157" s="2" t="s">
        <v>69</v>
      </c>
      <c r="C157" s="1" t="s">
        <v>524</v>
      </c>
      <c r="D157" s="1" t="s">
        <v>200</v>
      </c>
      <c r="E157" s="1" t="s">
        <v>201</v>
      </c>
      <c r="F157" s="2" t="str">
        <f>IF(ISERROR(VLOOKUP($C157,'DMW | Collateral Fields'!$K:$L, 1, FALSE)),"No", "Yes")</f>
        <v>No</v>
      </c>
      <c r="G157" s="1" t="str">
        <f>IFERROR(VLOOKUP($C157,'DMW | Collateral Fields'!$K:$L, 2, FALSE),"(not found)")</f>
        <v>(not found)</v>
      </c>
      <c r="H157" s="2" t="s">
        <v>136</v>
      </c>
      <c r="I157" s="2" t="s">
        <v>144</v>
      </c>
      <c r="J157" s="1" t="s">
        <v>202</v>
      </c>
      <c r="K157" s="2">
        <v>0</v>
      </c>
      <c r="L157" s="2">
        <v>0</v>
      </c>
      <c r="M157" s="2">
        <v>0</v>
      </c>
      <c r="N157" s="2" t="str">
        <f t="shared" si="40"/>
        <v>date|0|0|0</v>
      </c>
      <c r="O157" t="str">
        <f>IFERROR(VLOOKUP('nCino | Field Mappings'!$A157,'nCino | Object Info'!$A:$H,5,FALSE),"(not found)")</f>
        <v>rskcsp_ds_css_collateral_valuation</v>
      </c>
      <c r="P157" t="str">
        <f t="shared" si="41"/>
        <v>LastActivityDate</v>
      </c>
      <c r="Q157" s="8">
        <f>IFERROR(VLOOKUP($N157,'nCino | BigQuery Type Lookup'!$A:$F,2,FALSE),"(not found)")</f>
        <v>8</v>
      </c>
      <c r="R157" t="str">
        <f>IFERROR(VLOOKUP('nCino | Field Mappings'!$A157,'nCino | Object Info'!$A:$H,6,FALSE),"(not found)")</f>
        <v>rskcsp_ds_css_collateral_valuation_staging</v>
      </c>
      <c r="S157" t="str">
        <f t="shared" si="42"/>
        <v>LastActivityDate</v>
      </c>
      <c r="T157" s="8" t="str">
        <f t="shared" si="43"/>
        <v>n/a</v>
      </c>
      <c r="U157" s="8" t="str">
        <f t="shared" si="44"/>
        <v>yes</v>
      </c>
      <c r="V157" s="2" t="str">
        <f>IFERROR(VLOOKUP($N157,'nCino | BigQuery Type Lookup'!$A:$F,3,FALSE),"(not found)")</f>
        <v>DATE</v>
      </c>
      <c r="W157" s="8" t="str">
        <f>IFERROR(VLOOKUP($N157,'nCino | BigQuery Type Lookup'!$A:$F,4,FALSE),"(not found)")</f>
        <v>n/a</v>
      </c>
      <c r="X157" s="8" t="str">
        <f>IFERROR(VLOOKUP($N157,'nCino | BigQuery Type Lookup'!$A:$F,5,FALSE),"(not found)")</f>
        <v>n/a</v>
      </c>
      <c r="Y157" s="8" t="str">
        <f>IFERROR(VLOOKUP($N157,'nCino | BigQuery Type Lookup'!$A:$F,6,FALSE),"(not found)")</f>
        <v>n/a</v>
      </c>
      <c r="Z157" t="str">
        <f>IFERROR(VLOOKUP('nCino | Field Mappings'!$A157,'nCino | Object Info'!$A:$H,7,FALSE),"(not found)")</f>
        <v>rskcsp_ds_css_collateral_valuation_curated</v>
      </c>
      <c r="AA157" t="str">
        <f t="shared" si="45"/>
        <v>LastActivityDate</v>
      </c>
      <c r="AB157" s="8" t="str">
        <f t="shared" si="46"/>
        <v>n/a</v>
      </c>
      <c r="AC157" s="8" t="str">
        <f t="shared" si="47"/>
        <v>yes</v>
      </c>
      <c r="AD157" s="2" t="str">
        <f t="shared" si="48"/>
        <v>DATE</v>
      </c>
      <c r="AE157" s="8" t="str">
        <f t="shared" si="53"/>
        <v>n/a</v>
      </c>
      <c r="AF157" s="8" t="str">
        <f t="shared" si="54"/>
        <v>n/a</v>
      </c>
      <c r="AG157" s="8" t="str">
        <f t="shared" si="55"/>
        <v>n/a</v>
      </c>
      <c r="AH157" t="str">
        <f>IFERROR(VLOOKUP('nCino | Field Mappings'!$A157,'nCino | Object Info'!$A:$H,8,FALSE),"(not found)")</f>
        <v>rskcsp_ds_css_collateral_valuation_consumption</v>
      </c>
      <c r="AI157" t="str">
        <f t="shared" si="49"/>
        <v>LastActivityDate</v>
      </c>
      <c r="AJ157" s="8" t="str">
        <f t="shared" si="50"/>
        <v>n/a</v>
      </c>
      <c r="AK157" s="8" t="str">
        <f t="shared" si="51"/>
        <v>yes</v>
      </c>
      <c r="AL157" s="2" t="str">
        <f t="shared" si="52"/>
        <v>DATE</v>
      </c>
      <c r="AM157" s="8" t="str">
        <f t="shared" si="56"/>
        <v>n/a</v>
      </c>
      <c r="AN157" s="8" t="str">
        <f t="shared" si="57"/>
        <v>n/a</v>
      </c>
      <c r="AO157" s="8" t="str">
        <f t="shared" si="58"/>
        <v>n/a</v>
      </c>
    </row>
    <row r="158" spans="1:41">
      <c r="A158" s="2" t="s">
        <v>68</v>
      </c>
      <c r="B158" s="2" t="s">
        <v>69</v>
      </c>
      <c r="C158" s="1" t="s">
        <v>525</v>
      </c>
      <c r="D158" s="1" t="s">
        <v>165</v>
      </c>
      <c r="E158" s="1" t="s">
        <v>166</v>
      </c>
      <c r="F158" s="2" t="str">
        <f>IF(ISERROR(VLOOKUP($C158,'DMW | Collateral Fields'!$K:$L, 1, FALSE)),"No", "Yes")</f>
        <v>No</v>
      </c>
      <c r="G158" s="1" t="str">
        <f>IFERROR(VLOOKUP($C158,'DMW | Collateral Fields'!$K:$L, 2, FALSE),"(not found)")</f>
        <v>(not found)</v>
      </c>
      <c r="H158" s="2" t="s">
        <v>153</v>
      </c>
      <c r="I158" s="2" t="s">
        <v>144</v>
      </c>
      <c r="J158" s="1" t="s">
        <v>167</v>
      </c>
      <c r="K158" s="2">
        <v>18</v>
      </c>
      <c r="L158" s="2">
        <v>0</v>
      </c>
      <c r="M158" s="2">
        <v>0</v>
      </c>
      <c r="N158" s="2" t="str">
        <f t="shared" si="40"/>
        <v>reference(PartnerNetworkConnection)|18|0|0</v>
      </c>
      <c r="O158" t="str">
        <f>IFERROR(VLOOKUP('nCino | Field Mappings'!$A158,'nCino | Object Info'!$A:$H,5,FALSE),"(not found)")</f>
        <v>rskcsp_ds_css_collateral_valuation</v>
      </c>
      <c r="P158" t="str">
        <f t="shared" si="41"/>
        <v>ConnectionReceivedId</v>
      </c>
      <c r="Q158" s="8">
        <f>IFERROR(VLOOKUP($N158,'nCino | BigQuery Type Lookup'!$A:$F,2,FALSE),"(not found)")</f>
        <v>18</v>
      </c>
      <c r="R158" t="str">
        <f>IFERROR(VLOOKUP('nCino | Field Mappings'!$A158,'nCino | Object Info'!$A:$H,6,FALSE),"(not found)")</f>
        <v>rskcsp_ds_css_collateral_valuation_staging</v>
      </c>
      <c r="S158" t="str">
        <f t="shared" si="42"/>
        <v>ConnectionReceivedId</v>
      </c>
      <c r="T158" s="8" t="str">
        <f t="shared" si="43"/>
        <v>Foreign</v>
      </c>
      <c r="U158" s="8" t="str">
        <f t="shared" si="44"/>
        <v>yes</v>
      </c>
      <c r="V158" s="2" t="str">
        <f>IFERROR(VLOOKUP($N158,'nCino | BigQuery Type Lookup'!$A:$F,3,FALSE),"(not found)")</f>
        <v>STRING</v>
      </c>
      <c r="W158" s="8">
        <f>IFERROR(VLOOKUP($N158,'nCino | BigQuery Type Lookup'!$A:$F,4,FALSE),"(not found)")</f>
        <v>18</v>
      </c>
      <c r="X158" s="8" t="str">
        <f>IFERROR(VLOOKUP($N158,'nCino | BigQuery Type Lookup'!$A:$F,5,FALSE),"(not found)")</f>
        <v>n/a</v>
      </c>
      <c r="Y158" s="8" t="str">
        <f>IFERROR(VLOOKUP($N158,'nCino | BigQuery Type Lookup'!$A:$F,6,FALSE),"(not found)")</f>
        <v>n/a</v>
      </c>
      <c r="Z158" t="str">
        <f>IFERROR(VLOOKUP('nCino | Field Mappings'!$A158,'nCino | Object Info'!$A:$H,7,FALSE),"(not found)")</f>
        <v>rskcsp_ds_css_collateral_valuation_curated</v>
      </c>
      <c r="AA158" t="str">
        <f t="shared" si="45"/>
        <v>ConnectionReceivedId</v>
      </c>
      <c r="AB158" s="8" t="str">
        <f t="shared" si="46"/>
        <v>Foreign</v>
      </c>
      <c r="AC158" s="8" t="str">
        <f t="shared" si="47"/>
        <v>yes</v>
      </c>
      <c r="AD158" s="2" t="str">
        <f t="shared" si="48"/>
        <v>STRING</v>
      </c>
      <c r="AE158" s="8">
        <f t="shared" si="53"/>
        <v>18</v>
      </c>
      <c r="AF158" s="8" t="str">
        <f t="shared" si="54"/>
        <v>n/a</v>
      </c>
      <c r="AG158" s="8" t="str">
        <f t="shared" si="55"/>
        <v>n/a</v>
      </c>
      <c r="AH158" t="str">
        <f>IFERROR(VLOOKUP('nCino | Field Mappings'!$A158,'nCino | Object Info'!$A:$H,8,FALSE),"(not found)")</f>
        <v>rskcsp_ds_css_collateral_valuation_consumption</v>
      </c>
      <c r="AI158" t="str">
        <f t="shared" si="49"/>
        <v>ConnectionReceivedId</v>
      </c>
      <c r="AJ158" s="8" t="str">
        <f t="shared" si="50"/>
        <v>Foreign</v>
      </c>
      <c r="AK158" s="8" t="str">
        <f t="shared" si="51"/>
        <v>yes</v>
      </c>
      <c r="AL158" s="2" t="str">
        <f t="shared" si="52"/>
        <v>STRING</v>
      </c>
      <c r="AM158" s="8">
        <f t="shared" si="56"/>
        <v>18</v>
      </c>
      <c r="AN158" s="8" t="str">
        <f t="shared" si="57"/>
        <v>n/a</v>
      </c>
      <c r="AO158" s="8" t="str">
        <f t="shared" si="58"/>
        <v>n/a</v>
      </c>
    </row>
    <row r="159" spans="1:41">
      <c r="A159" s="2" t="s">
        <v>68</v>
      </c>
      <c r="B159" s="2" t="s">
        <v>69</v>
      </c>
      <c r="C159" s="1" t="s">
        <v>526</v>
      </c>
      <c r="D159" s="1" t="s">
        <v>169</v>
      </c>
      <c r="E159" s="1" t="s">
        <v>170</v>
      </c>
      <c r="F159" s="2" t="str">
        <f>IF(ISERROR(VLOOKUP($C159,'DMW | Collateral Fields'!$K:$L, 1, FALSE)),"No", "Yes")</f>
        <v>No</v>
      </c>
      <c r="G159" s="1" t="str">
        <f>IFERROR(VLOOKUP($C159,'DMW | Collateral Fields'!$K:$L, 2, FALSE),"(not found)")</f>
        <v>(not found)</v>
      </c>
      <c r="H159" s="2" t="s">
        <v>153</v>
      </c>
      <c r="I159" s="2" t="s">
        <v>144</v>
      </c>
      <c r="J159" s="1" t="s">
        <v>167</v>
      </c>
      <c r="K159" s="2">
        <v>18</v>
      </c>
      <c r="L159" s="2">
        <v>0</v>
      </c>
      <c r="M159" s="2">
        <v>0</v>
      </c>
      <c r="N159" s="2" t="str">
        <f t="shared" si="40"/>
        <v>reference(PartnerNetworkConnection)|18|0|0</v>
      </c>
      <c r="O159" t="str">
        <f>IFERROR(VLOOKUP('nCino | Field Mappings'!$A159,'nCino | Object Info'!$A:$H,5,FALSE),"(not found)")</f>
        <v>rskcsp_ds_css_collateral_valuation</v>
      </c>
      <c r="P159" t="str">
        <f t="shared" si="41"/>
        <v>ConnectionSentId</v>
      </c>
      <c r="Q159" s="8">
        <f>IFERROR(VLOOKUP($N159,'nCino | BigQuery Type Lookup'!$A:$F,2,FALSE),"(not found)")</f>
        <v>18</v>
      </c>
      <c r="R159" t="str">
        <f>IFERROR(VLOOKUP('nCino | Field Mappings'!$A159,'nCino | Object Info'!$A:$H,6,FALSE),"(not found)")</f>
        <v>rskcsp_ds_css_collateral_valuation_staging</v>
      </c>
      <c r="S159" t="str">
        <f t="shared" si="42"/>
        <v>ConnectionSentId</v>
      </c>
      <c r="T159" s="8" t="str">
        <f t="shared" si="43"/>
        <v>Foreign</v>
      </c>
      <c r="U159" s="8" t="str">
        <f t="shared" si="44"/>
        <v>yes</v>
      </c>
      <c r="V159" s="2" t="str">
        <f>IFERROR(VLOOKUP($N159,'nCino | BigQuery Type Lookup'!$A:$F,3,FALSE),"(not found)")</f>
        <v>STRING</v>
      </c>
      <c r="W159" s="8">
        <f>IFERROR(VLOOKUP($N159,'nCino | BigQuery Type Lookup'!$A:$F,4,FALSE),"(not found)")</f>
        <v>18</v>
      </c>
      <c r="X159" s="8" t="str">
        <f>IFERROR(VLOOKUP($N159,'nCino | BigQuery Type Lookup'!$A:$F,5,FALSE),"(not found)")</f>
        <v>n/a</v>
      </c>
      <c r="Y159" s="8" t="str">
        <f>IFERROR(VLOOKUP($N159,'nCino | BigQuery Type Lookup'!$A:$F,6,FALSE),"(not found)")</f>
        <v>n/a</v>
      </c>
      <c r="Z159" t="str">
        <f>IFERROR(VLOOKUP('nCino | Field Mappings'!$A159,'nCino | Object Info'!$A:$H,7,FALSE),"(not found)")</f>
        <v>rskcsp_ds_css_collateral_valuation_curated</v>
      </c>
      <c r="AA159" t="str">
        <f t="shared" si="45"/>
        <v>ConnectionSentId</v>
      </c>
      <c r="AB159" s="8" t="str">
        <f t="shared" si="46"/>
        <v>Foreign</v>
      </c>
      <c r="AC159" s="8" t="str">
        <f t="shared" si="47"/>
        <v>yes</v>
      </c>
      <c r="AD159" s="2" t="str">
        <f t="shared" si="48"/>
        <v>STRING</v>
      </c>
      <c r="AE159" s="8">
        <f t="shared" si="53"/>
        <v>18</v>
      </c>
      <c r="AF159" s="8" t="str">
        <f t="shared" si="54"/>
        <v>n/a</v>
      </c>
      <c r="AG159" s="8" t="str">
        <f t="shared" si="55"/>
        <v>n/a</v>
      </c>
      <c r="AH159" t="str">
        <f>IFERROR(VLOOKUP('nCino | Field Mappings'!$A159,'nCino | Object Info'!$A:$H,8,FALSE),"(not found)")</f>
        <v>rskcsp_ds_css_collateral_valuation_consumption</v>
      </c>
      <c r="AI159" t="str">
        <f t="shared" si="49"/>
        <v>ConnectionSentId</v>
      </c>
      <c r="AJ159" s="8" t="str">
        <f t="shared" si="50"/>
        <v>Foreign</v>
      </c>
      <c r="AK159" s="8" t="str">
        <f t="shared" si="51"/>
        <v>yes</v>
      </c>
      <c r="AL159" s="2" t="str">
        <f t="shared" si="52"/>
        <v>STRING</v>
      </c>
      <c r="AM159" s="8">
        <f t="shared" si="56"/>
        <v>18</v>
      </c>
      <c r="AN159" s="8" t="str">
        <f t="shared" si="57"/>
        <v>n/a</v>
      </c>
      <c r="AO159" s="8" t="str">
        <f t="shared" si="58"/>
        <v>n/a</v>
      </c>
    </row>
    <row r="160" spans="1:41">
      <c r="A160" s="2" t="s">
        <v>68</v>
      </c>
      <c r="B160" s="2" t="s">
        <v>69</v>
      </c>
      <c r="C160" s="1" t="s">
        <v>527</v>
      </c>
      <c r="D160" s="1" t="s">
        <v>50</v>
      </c>
      <c r="E160" s="1" t="s">
        <v>51</v>
      </c>
      <c r="F160" s="2" t="str">
        <f>IF(ISERROR(VLOOKUP($C160,'DMW | Collateral Fields'!$K:$L, 1, FALSE)),"No", "Yes")</f>
        <v>Yes</v>
      </c>
      <c r="G160" s="1" t="str">
        <f>IFERROR(VLOOKUP($C160,'DMW | Collateral Fields'!$K:$L, 2, FALSE),"(not found)")</f>
        <v>This is a lookup field to the security object associated with the security valuation record.</v>
      </c>
      <c r="H160" s="2" t="s">
        <v>153</v>
      </c>
      <c r="I160" s="2" t="s">
        <v>131</v>
      </c>
      <c r="J160" s="1" t="s">
        <v>180</v>
      </c>
      <c r="K160" s="2">
        <v>18</v>
      </c>
      <c r="L160" s="2">
        <v>0</v>
      </c>
      <c r="M160" s="2">
        <v>0</v>
      </c>
      <c r="N160" s="2" t="str">
        <f t="shared" si="40"/>
        <v>reference(LLC_BI__Collateral__c)|18|0|0</v>
      </c>
      <c r="O160" t="str">
        <f>IFERROR(VLOOKUP('nCino | Field Mappings'!$A160,'nCino | Object Info'!$A:$H,5,FALSE),"(not found)")</f>
        <v>rskcsp_ds_css_collateral_valuation</v>
      </c>
      <c r="P160" t="str">
        <f t="shared" si="41"/>
        <v>LLC_BI__Collateral__c</v>
      </c>
      <c r="Q160" s="8">
        <f>IFERROR(VLOOKUP($N160,'nCino | BigQuery Type Lookup'!$A:$F,2,FALSE),"(not found)")</f>
        <v>18</v>
      </c>
      <c r="R160" t="str">
        <f>IFERROR(VLOOKUP('nCino | Field Mappings'!$A160,'nCino | Object Info'!$A:$H,6,FALSE),"(not found)")</f>
        <v>rskcsp_ds_css_collateral_valuation_staging</v>
      </c>
      <c r="S160" t="str">
        <f t="shared" si="42"/>
        <v>LLC_BI__Collateral__c</v>
      </c>
      <c r="T160" s="8" t="str">
        <f t="shared" si="43"/>
        <v>Foreign</v>
      </c>
      <c r="U160" s="8" t="str">
        <f t="shared" si="44"/>
        <v>no</v>
      </c>
      <c r="V160" s="2" t="str">
        <f>IFERROR(VLOOKUP($N160,'nCino | BigQuery Type Lookup'!$A:$F,3,FALSE),"(not found)")</f>
        <v>STRING</v>
      </c>
      <c r="W160" s="8">
        <f>IFERROR(VLOOKUP($N160,'nCino | BigQuery Type Lookup'!$A:$F,4,FALSE),"(not found)")</f>
        <v>18</v>
      </c>
      <c r="X160" s="8" t="str">
        <f>IFERROR(VLOOKUP($N160,'nCino | BigQuery Type Lookup'!$A:$F,5,FALSE),"(not found)")</f>
        <v>n/a</v>
      </c>
      <c r="Y160" s="8" t="str">
        <f>IFERROR(VLOOKUP($N160,'nCino | BigQuery Type Lookup'!$A:$F,6,FALSE),"(not found)")</f>
        <v>n/a</v>
      </c>
      <c r="Z160" t="str">
        <f>IFERROR(VLOOKUP('nCino | Field Mappings'!$A160,'nCino | Object Info'!$A:$H,7,FALSE),"(not found)")</f>
        <v>rskcsp_ds_css_collateral_valuation_curated</v>
      </c>
      <c r="AA160" t="str">
        <f t="shared" si="45"/>
        <v>LLC_BI__Collateral__c</v>
      </c>
      <c r="AB160" s="8" t="str">
        <f t="shared" si="46"/>
        <v>Foreign</v>
      </c>
      <c r="AC160" s="8" t="str">
        <f t="shared" si="47"/>
        <v>no</v>
      </c>
      <c r="AD160" s="2" t="str">
        <f t="shared" si="48"/>
        <v>STRING</v>
      </c>
      <c r="AE160" s="8">
        <f t="shared" si="53"/>
        <v>18</v>
      </c>
      <c r="AF160" s="8" t="str">
        <f t="shared" si="54"/>
        <v>n/a</v>
      </c>
      <c r="AG160" s="8" t="str">
        <f t="shared" si="55"/>
        <v>n/a</v>
      </c>
      <c r="AH160" t="str">
        <f>IFERROR(VLOOKUP('nCino | Field Mappings'!$A160,'nCino | Object Info'!$A:$H,8,FALSE),"(not found)")</f>
        <v>rskcsp_ds_css_collateral_valuation_consumption</v>
      </c>
      <c r="AI160" t="str">
        <f t="shared" si="49"/>
        <v>LLC_BI__Collateral__c</v>
      </c>
      <c r="AJ160" s="8" t="str">
        <f t="shared" si="50"/>
        <v>Foreign</v>
      </c>
      <c r="AK160" s="8" t="str">
        <f t="shared" si="51"/>
        <v>no</v>
      </c>
      <c r="AL160" s="2" t="str">
        <f t="shared" si="52"/>
        <v>STRING</v>
      </c>
      <c r="AM160" s="8">
        <f t="shared" si="56"/>
        <v>18</v>
      </c>
      <c r="AN160" s="8" t="str">
        <f t="shared" si="57"/>
        <v>n/a</v>
      </c>
      <c r="AO160" s="8" t="str">
        <f t="shared" si="58"/>
        <v>n/a</v>
      </c>
    </row>
    <row r="161" spans="1:41">
      <c r="A161" s="2" t="s">
        <v>68</v>
      </c>
      <c r="B161" s="2" t="s">
        <v>69</v>
      </c>
      <c r="C161" s="1" t="s">
        <v>528</v>
      </c>
      <c r="D161" s="1" t="s">
        <v>424</v>
      </c>
      <c r="E161" s="1" t="s">
        <v>425</v>
      </c>
      <c r="F161" s="2" t="str">
        <f>IF(ISERROR(VLOOKUP($C161,'DMW | Collateral Fields'!$K:$L, 1, FALSE)),"No", "Yes")</f>
        <v>Yes</v>
      </c>
      <c r="G161" s="1" t="str">
        <f>IFERROR(VLOOKUP($C161,'DMW | Collateral Fields'!$K:$L, 2, FALSE),"(not found)")</f>
        <v>A boolean field used to indicated which valuation(s) are active (true) or inactive (false). This would be entered by the user when a new valuation is entered. Default value is false.</v>
      </c>
      <c r="H161" s="2" t="s">
        <v>136</v>
      </c>
      <c r="I161" s="2" t="s">
        <v>131</v>
      </c>
      <c r="J161" s="1" t="s">
        <v>137</v>
      </c>
      <c r="K161" s="2">
        <v>0</v>
      </c>
      <c r="L161" s="2">
        <v>0</v>
      </c>
      <c r="M161" s="2">
        <v>0</v>
      </c>
      <c r="N161" s="2" t="str">
        <f t="shared" si="40"/>
        <v>boolean|0|0|0</v>
      </c>
      <c r="O161" t="str">
        <f>IFERROR(VLOOKUP('nCino | Field Mappings'!$A161,'nCino | Object Info'!$A:$H,5,FALSE),"(not found)")</f>
        <v>rskcsp_ds_css_collateral_valuation</v>
      </c>
      <c r="P161" t="str">
        <f t="shared" si="41"/>
        <v>LLC_BI__Active__c</v>
      </c>
      <c r="Q161" s="8">
        <f>IFERROR(VLOOKUP($N161,'nCino | BigQuery Type Lookup'!$A:$F,2,FALSE),"(not found)")</f>
        <v>1</v>
      </c>
      <c r="R161" t="str">
        <f>IFERROR(VLOOKUP('nCino | Field Mappings'!$A161,'nCino | Object Info'!$A:$H,6,FALSE),"(not found)")</f>
        <v>rskcsp_ds_css_collateral_valuation_staging</v>
      </c>
      <c r="S161" t="str">
        <f t="shared" si="42"/>
        <v>LLC_BI__Active__c</v>
      </c>
      <c r="T161" s="8" t="str">
        <f t="shared" si="43"/>
        <v>n/a</v>
      </c>
      <c r="U161" s="8" t="str">
        <f t="shared" si="44"/>
        <v>no</v>
      </c>
      <c r="V161" s="2" t="str">
        <f>IFERROR(VLOOKUP($N161,'nCino | BigQuery Type Lookup'!$A:$F,3,FALSE),"(not found)")</f>
        <v>BOOL</v>
      </c>
      <c r="W161" s="8" t="str">
        <f>IFERROR(VLOOKUP($N161,'nCino | BigQuery Type Lookup'!$A:$F,4,FALSE),"(not found)")</f>
        <v>n/a</v>
      </c>
      <c r="X161" s="8" t="str">
        <f>IFERROR(VLOOKUP($N161,'nCino | BigQuery Type Lookup'!$A:$F,5,FALSE),"(not found)")</f>
        <v>n/a</v>
      </c>
      <c r="Y161" s="8" t="str">
        <f>IFERROR(VLOOKUP($N161,'nCino | BigQuery Type Lookup'!$A:$F,6,FALSE),"(not found)")</f>
        <v>n/a</v>
      </c>
      <c r="Z161" t="str">
        <f>IFERROR(VLOOKUP('nCino | Field Mappings'!$A161,'nCino | Object Info'!$A:$H,7,FALSE),"(not found)")</f>
        <v>rskcsp_ds_css_collateral_valuation_curated</v>
      </c>
      <c r="AA161" t="str">
        <f t="shared" si="45"/>
        <v>LLC_BI__Active__c</v>
      </c>
      <c r="AB161" s="8" t="str">
        <f t="shared" si="46"/>
        <v>n/a</v>
      </c>
      <c r="AC161" s="8" t="str">
        <f t="shared" si="47"/>
        <v>no</v>
      </c>
      <c r="AD161" s="2" t="str">
        <f t="shared" si="48"/>
        <v>BOOL</v>
      </c>
      <c r="AE161" s="8" t="str">
        <f t="shared" si="53"/>
        <v>n/a</v>
      </c>
      <c r="AF161" s="8" t="str">
        <f t="shared" si="54"/>
        <v>n/a</v>
      </c>
      <c r="AG161" s="8" t="str">
        <f t="shared" si="55"/>
        <v>n/a</v>
      </c>
      <c r="AH161" t="str">
        <f>IFERROR(VLOOKUP('nCino | Field Mappings'!$A161,'nCino | Object Info'!$A:$H,8,FALSE),"(not found)")</f>
        <v>rskcsp_ds_css_collateral_valuation_consumption</v>
      </c>
      <c r="AI161" t="str">
        <f t="shared" si="49"/>
        <v>LLC_BI__Active__c</v>
      </c>
      <c r="AJ161" s="8" t="str">
        <f t="shared" si="50"/>
        <v>n/a</v>
      </c>
      <c r="AK161" s="8" t="str">
        <f t="shared" si="51"/>
        <v>no</v>
      </c>
      <c r="AL161" s="2" t="str">
        <f t="shared" si="52"/>
        <v>BOOL</v>
      </c>
      <c r="AM161" s="8" t="str">
        <f t="shared" si="56"/>
        <v>n/a</v>
      </c>
      <c r="AN161" s="8" t="str">
        <f t="shared" si="57"/>
        <v>n/a</v>
      </c>
      <c r="AO161" s="8" t="str">
        <f t="shared" si="58"/>
        <v>n/a</v>
      </c>
    </row>
    <row r="162" spans="1:41">
      <c r="A162" s="2" t="s">
        <v>68</v>
      </c>
      <c r="B162" s="2" t="s">
        <v>69</v>
      </c>
      <c r="C162" s="1" t="s">
        <v>529</v>
      </c>
      <c r="D162" s="1" t="s">
        <v>530</v>
      </c>
      <c r="E162" s="1" t="s">
        <v>531</v>
      </c>
      <c r="F162" s="2" t="str">
        <f>IF(ISERROR(VLOOKUP($C162,'DMW | Collateral Fields'!$K:$L, 1, FALSE)),"No", "Yes")</f>
        <v>Yes</v>
      </c>
      <c r="G162" s="1" t="str">
        <f>IFERROR(VLOOKUP($C162,'DMW | Collateral Fields'!$K:$L, 2, FALSE),"(not found)")</f>
        <v>A text field used to indicate the Type and Sub Type</v>
      </c>
      <c r="H162" s="2" t="s">
        <v>136</v>
      </c>
      <c r="I162" s="2" t="s">
        <v>144</v>
      </c>
      <c r="J162" s="1" t="s">
        <v>140</v>
      </c>
      <c r="K162" s="2">
        <v>255</v>
      </c>
      <c r="L162" s="2">
        <v>0</v>
      </c>
      <c r="M162" s="2">
        <v>0</v>
      </c>
      <c r="N162" s="2" t="str">
        <f t="shared" si="40"/>
        <v>string|255|0|0</v>
      </c>
      <c r="O162" t="str">
        <f>IFERROR(VLOOKUP('nCino | Field Mappings'!$A162,'nCino | Object Info'!$A:$H,5,FALSE),"(not found)")</f>
        <v>rskcsp_ds_css_collateral_valuation</v>
      </c>
      <c r="P162" t="str">
        <f t="shared" si="41"/>
        <v>LLC_BI__Collateral_Type_SubType__c</v>
      </c>
      <c r="Q162" s="8">
        <f>IFERROR(VLOOKUP($N162,'nCino | BigQuery Type Lookup'!$A:$F,2,FALSE),"(not found)")</f>
        <v>255</v>
      </c>
      <c r="R162" t="str">
        <f>IFERROR(VLOOKUP('nCino | Field Mappings'!$A162,'nCino | Object Info'!$A:$H,6,FALSE),"(not found)")</f>
        <v>rskcsp_ds_css_collateral_valuation_staging</v>
      </c>
      <c r="S162" t="str">
        <f t="shared" si="42"/>
        <v>LLC_BI__Collateral_Type_SubType__c</v>
      </c>
      <c r="T162" s="8" t="str">
        <f t="shared" si="43"/>
        <v>n/a</v>
      </c>
      <c r="U162" s="8" t="str">
        <f t="shared" si="44"/>
        <v>yes</v>
      </c>
      <c r="V162" s="2" t="str">
        <f>IFERROR(VLOOKUP($N162,'nCino | BigQuery Type Lookup'!$A:$F,3,FALSE),"(not found)")</f>
        <v>STRING</v>
      </c>
      <c r="W162" s="8">
        <f>IFERROR(VLOOKUP($N162,'nCino | BigQuery Type Lookup'!$A:$F,4,FALSE),"(not found)")</f>
        <v>255</v>
      </c>
      <c r="X162" s="8" t="str">
        <f>IFERROR(VLOOKUP($N162,'nCino | BigQuery Type Lookup'!$A:$F,5,FALSE),"(not found)")</f>
        <v>n/a</v>
      </c>
      <c r="Y162" s="8" t="str">
        <f>IFERROR(VLOOKUP($N162,'nCino | BigQuery Type Lookup'!$A:$F,6,FALSE),"(not found)")</f>
        <v>n/a</v>
      </c>
      <c r="Z162" t="str">
        <f>IFERROR(VLOOKUP('nCino | Field Mappings'!$A162,'nCino | Object Info'!$A:$H,7,FALSE),"(not found)")</f>
        <v>rskcsp_ds_css_collateral_valuation_curated</v>
      </c>
      <c r="AA162" t="str">
        <f t="shared" si="45"/>
        <v>LLC_BI__Collateral_Type_SubType__c</v>
      </c>
      <c r="AB162" s="8" t="str">
        <f t="shared" si="46"/>
        <v>n/a</v>
      </c>
      <c r="AC162" s="8" t="str">
        <f t="shared" si="47"/>
        <v>yes</v>
      </c>
      <c r="AD162" s="2" t="str">
        <f t="shared" si="48"/>
        <v>STRING</v>
      </c>
      <c r="AE162" s="8">
        <f t="shared" si="53"/>
        <v>255</v>
      </c>
      <c r="AF162" s="8" t="str">
        <f t="shared" si="54"/>
        <v>n/a</v>
      </c>
      <c r="AG162" s="8" t="str">
        <f t="shared" si="55"/>
        <v>n/a</v>
      </c>
      <c r="AH162" t="str">
        <f>IFERROR(VLOOKUP('nCino | Field Mappings'!$A162,'nCino | Object Info'!$A:$H,8,FALSE),"(not found)")</f>
        <v>rskcsp_ds_css_collateral_valuation_consumption</v>
      </c>
      <c r="AI162" t="str">
        <f t="shared" si="49"/>
        <v>LLC_BI__Collateral_Type_SubType__c</v>
      </c>
      <c r="AJ162" s="8" t="str">
        <f t="shared" si="50"/>
        <v>n/a</v>
      </c>
      <c r="AK162" s="8" t="str">
        <f t="shared" si="51"/>
        <v>yes</v>
      </c>
      <c r="AL162" s="2" t="str">
        <f t="shared" si="52"/>
        <v>STRING</v>
      </c>
      <c r="AM162" s="8">
        <f t="shared" si="56"/>
        <v>255</v>
      </c>
      <c r="AN162" s="8" t="str">
        <f t="shared" si="57"/>
        <v>n/a</v>
      </c>
      <c r="AO162" s="8" t="str">
        <f t="shared" si="58"/>
        <v>n/a</v>
      </c>
    </row>
    <row r="163" spans="1:41">
      <c r="A163" s="2" t="s">
        <v>68</v>
      </c>
      <c r="B163" s="2" t="s">
        <v>69</v>
      </c>
      <c r="C163" s="1" t="s">
        <v>532</v>
      </c>
      <c r="D163" s="1" t="s">
        <v>533</v>
      </c>
      <c r="E163" s="1" t="s">
        <v>534</v>
      </c>
      <c r="F163" s="2" t="str">
        <f>IF(ISERROR(VLOOKUP($C163,'DMW | Collateral Fields'!$K:$L, 1, FALSE)),"No", "Yes")</f>
        <v>Yes</v>
      </c>
      <c r="G163" s="1" t="str">
        <f>IFERROR(VLOOKUP($C163,'DMW | Collateral Fields'!$K:$L, 2, FALSE),"(not found)")</f>
        <v>Comments specific to collateral valuation. This would be entered by the user when a new valuation is entered.</v>
      </c>
      <c r="H163" s="2" t="s">
        <v>136</v>
      </c>
      <c r="I163" s="2" t="s">
        <v>144</v>
      </c>
      <c r="J163" s="1" t="s">
        <v>208</v>
      </c>
      <c r="K163" s="2">
        <v>32768</v>
      </c>
      <c r="L163" s="2">
        <v>0</v>
      </c>
      <c r="M163" s="2">
        <v>0</v>
      </c>
      <c r="N163" s="2" t="str">
        <f t="shared" si="40"/>
        <v>textarea|32768|0|0</v>
      </c>
      <c r="O163" t="str">
        <f>IFERROR(VLOOKUP('nCino | Field Mappings'!$A163,'nCino | Object Info'!$A:$H,5,FALSE),"(not found)")</f>
        <v>rskcsp_ds_css_collateral_valuation</v>
      </c>
      <c r="P163" t="str">
        <f t="shared" si="41"/>
        <v>LLC_BI__Comments__c</v>
      </c>
      <c r="Q163" s="8">
        <f>IFERROR(VLOOKUP($N163,'nCino | BigQuery Type Lookup'!$A:$F,2,FALSE),"(not found)")</f>
        <v>32768</v>
      </c>
      <c r="R163" t="str">
        <f>IFERROR(VLOOKUP('nCino | Field Mappings'!$A163,'nCino | Object Info'!$A:$H,6,FALSE),"(not found)")</f>
        <v>rskcsp_ds_css_collateral_valuation_staging</v>
      </c>
      <c r="S163" t="str">
        <f t="shared" si="42"/>
        <v>LLC_BI__Comments__c</v>
      </c>
      <c r="T163" s="8" t="str">
        <f t="shared" si="43"/>
        <v>n/a</v>
      </c>
      <c r="U163" s="8" t="str">
        <f t="shared" si="44"/>
        <v>yes</v>
      </c>
      <c r="V163" s="2" t="str">
        <f>IFERROR(VLOOKUP($N163,'nCino | BigQuery Type Lookup'!$A:$F,3,FALSE),"(not found)")</f>
        <v>STRING</v>
      </c>
      <c r="W163" s="8">
        <f>IFERROR(VLOOKUP($N163,'nCino | BigQuery Type Lookup'!$A:$F,4,FALSE),"(not found)")</f>
        <v>32768</v>
      </c>
      <c r="X163" s="8" t="str">
        <f>IFERROR(VLOOKUP($N163,'nCino | BigQuery Type Lookup'!$A:$F,5,FALSE),"(not found)")</f>
        <v>n/a</v>
      </c>
      <c r="Y163" s="8" t="str">
        <f>IFERROR(VLOOKUP($N163,'nCino | BigQuery Type Lookup'!$A:$F,6,FALSE),"(not found)")</f>
        <v>n/a</v>
      </c>
      <c r="Z163" t="str">
        <f>IFERROR(VLOOKUP('nCino | Field Mappings'!$A163,'nCino | Object Info'!$A:$H,7,FALSE),"(not found)")</f>
        <v>rskcsp_ds_css_collateral_valuation_curated</v>
      </c>
      <c r="AA163" t="str">
        <f t="shared" si="45"/>
        <v>LLC_BI__Comments__c</v>
      </c>
      <c r="AB163" s="8" t="str">
        <f t="shared" si="46"/>
        <v>n/a</v>
      </c>
      <c r="AC163" s="8" t="str">
        <f t="shared" si="47"/>
        <v>yes</v>
      </c>
      <c r="AD163" s="2" t="str">
        <f t="shared" si="48"/>
        <v>STRING</v>
      </c>
      <c r="AE163" s="8">
        <f t="shared" si="53"/>
        <v>32768</v>
      </c>
      <c r="AF163" s="8" t="str">
        <f t="shared" si="54"/>
        <v>n/a</v>
      </c>
      <c r="AG163" s="8" t="str">
        <f t="shared" si="55"/>
        <v>n/a</v>
      </c>
      <c r="AH163" t="str">
        <f>IFERROR(VLOOKUP('nCino | Field Mappings'!$A163,'nCino | Object Info'!$A:$H,8,FALSE),"(not found)")</f>
        <v>rskcsp_ds_css_collateral_valuation_consumption</v>
      </c>
      <c r="AI163" t="str">
        <f t="shared" si="49"/>
        <v>LLC_BI__Comments__c</v>
      </c>
      <c r="AJ163" s="8" t="str">
        <f t="shared" si="50"/>
        <v>n/a</v>
      </c>
      <c r="AK163" s="8" t="str">
        <f t="shared" si="51"/>
        <v>yes</v>
      </c>
      <c r="AL163" s="2" t="str">
        <f t="shared" si="52"/>
        <v>STRING</v>
      </c>
      <c r="AM163" s="8">
        <f t="shared" si="56"/>
        <v>32768</v>
      </c>
      <c r="AN163" s="8" t="str">
        <f t="shared" si="57"/>
        <v>n/a</v>
      </c>
      <c r="AO163" s="8" t="str">
        <f t="shared" si="58"/>
        <v>n/a</v>
      </c>
    </row>
    <row r="164" spans="1:41">
      <c r="A164" s="2" t="s">
        <v>68</v>
      </c>
      <c r="B164" s="2" t="s">
        <v>69</v>
      </c>
      <c r="C164" s="1" t="s">
        <v>535</v>
      </c>
      <c r="D164" s="1" t="s">
        <v>536</v>
      </c>
      <c r="E164" s="1" t="s">
        <v>130</v>
      </c>
      <c r="F164" s="2" t="str">
        <f>IF(ISERROR(VLOOKUP($C164,'DMW | Collateral Fields'!$K:$L, 1, FALSE)),"No", "Yes")</f>
        <v>Yes</v>
      </c>
      <c r="G164" s="1" t="str">
        <f>IFERROR(VLOOKUP($C164,'DMW | Collateral Fields'!$K:$L, 2, FALSE),"(not found)")</f>
        <v>A boolean field used to indicated which valuation is considered the primary valuation (true). This would be entered by the user when a new valuation is entered. No default value.</v>
      </c>
      <c r="H164" s="2" t="s">
        <v>136</v>
      </c>
      <c r="I164" s="2" t="s">
        <v>131</v>
      </c>
      <c r="J164" s="1" t="s">
        <v>137</v>
      </c>
      <c r="K164" s="2">
        <v>0</v>
      </c>
      <c r="L164" s="2">
        <v>0</v>
      </c>
      <c r="M164" s="2">
        <v>0</v>
      </c>
      <c r="N164" s="2" t="str">
        <f t="shared" si="40"/>
        <v>boolean|0|0|0</v>
      </c>
      <c r="O164" t="str">
        <f>IFERROR(VLOOKUP('nCino | Field Mappings'!$A164,'nCino | Object Info'!$A:$H,5,FALSE),"(not found)")</f>
        <v>rskcsp_ds_css_collateral_valuation</v>
      </c>
      <c r="P164" t="str">
        <f t="shared" si="41"/>
        <v>LLC_BI__Primary__c</v>
      </c>
      <c r="Q164" s="8">
        <f>IFERROR(VLOOKUP($N164,'nCino | BigQuery Type Lookup'!$A:$F,2,FALSE),"(not found)")</f>
        <v>1</v>
      </c>
      <c r="R164" t="str">
        <f>IFERROR(VLOOKUP('nCino | Field Mappings'!$A164,'nCino | Object Info'!$A:$H,6,FALSE),"(not found)")</f>
        <v>rskcsp_ds_css_collateral_valuation_staging</v>
      </c>
      <c r="S164" t="str">
        <f t="shared" si="42"/>
        <v>LLC_BI__Primary__c</v>
      </c>
      <c r="T164" s="8" t="str">
        <f t="shared" si="43"/>
        <v>n/a</v>
      </c>
      <c r="U164" s="8" t="str">
        <f t="shared" si="44"/>
        <v>no</v>
      </c>
      <c r="V164" s="2" t="str">
        <f>IFERROR(VLOOKUP($N164,'nCino | BigQuery Type Lookup'!$A:$F,3,FALSE),"(not found)")</f>
        <v>BOOL</v>
      </c>
      <c r="W164" s="8" t="str">
        <f>IFERROR(VLOOKUP($N164,'nCino | BigQuery Type Lookup'!$A:$F,4,FALSE),"(not found)")</f>
        <v>n/a</v>
      </c>
      <c r="X164" s="8" t="str">
        <f>IFERROR(VLOOKUP($N164,'nCino | BigQuery Type Lookup'!$A:$F,5,FALSE),"(not found)")</f>
        <v>n/a</v>
      </c>
      <c r="Y164" s="8" t="str">
        <f>IFERROR(VLOOKUP($N164,'nCino | BigQuery Type Lookup'!$A:$F,6,FALSE),"(not found)")</f>
        <v>n/a</v>
      </c>
      <c r="Z164" t="str">
        <f>IFERROR(VLOOKUP('nCino | Field Mappings'!$A164,'nCino | Object Info'!$A:$H,7,FALSE),"(not found)")</f>
        <v>rskcsp_ds_css_collateral_valuation_curated</v>
      </c>
      <c r="AA164" t="str">
        <f t="shared" si="45"/>
        <v>LLC_BI__Primary__c</v>
      </c>
      <c r="AB164" s="8" t="str">
        <f t="shared" si="46"/>
        <v>n/a</v>
      </c>
      <c r="AC164" s="8" t="str">
        <f t="shared" si="47"/>
        <v>no</v>
      </c>
      <c r="AD164" s="2" t="str">
        <f t="shared" si="48"/>
        <v>BOOL</v>
      </c>
      <c r="AE164" s="8" t="str">
        <f t="shared" si="53"/>
        <v>n/a</v>
      </c>
      <c r="AF164" s="8" t="str">
        <f t="shared" si="54"/>
        <v>n/a</v>
      </c>
      <c r="AG164" s="8" t="str">
        <f t="shared" si="55"/>
        <v>n/a</v>
      </c>
      <c r="AH164" t="str">
        <f>IFERROR(VLOOKUP('nCino | Field Mappings'!$A164,'nCino | Object Info'!$A:$H,8,FALSE),"(not found)")</f>
        <v>rskcsp_ds_css_collateral_valuation_consumption</v>
      </c>
      <c r="AI164" t="str">
        <f t="shared" si="49"/>
        <v>LLC_BI__Primary__c</v>
      </c>
      <c r="AJ164" s="8" t="str">
        <f t="shared" si="50"/>
        <v>n/a</v>
      </c>
      <c r="AK164" s="8" t="str">
        <f t="shared" si="51"/>
        <v>no</v>
      </c>
      <c r="AL164" s="2" t="str">
        <f t="shared" si="52"/>
        <v>BOOL</v>
      </c>
      <c r="AM164" s="8" t="str">
        <f t="shared" si="56"/>
        <v>n/a</v>
      </c>
      <c r="AN164" s="8" t="str">
        <f t="shared" si="57"/>
        <v>n/a</v>
      </c>
      <c r="AO164" s="8" t="str">
        <f t="shared" si="58"/>
        <v>n/a</v>
      </c>
    </row>
    <row r="165" spans="1:41">
      <c r="A165" s="2" t="s">
        <v>68</v>
      </c>
      <c r="B165" s="2" t="s">
        <v>69</v>
      </c>
      <c r="C165" s="1" t="s">
        <v>537</v>
      </c>
      <c r="D165" s="1" t="s">
        <v>538</v>
      </c>
      <c r="E165" s="1" t="s">
        <v>485</v>
      </c>
      <c r="F165" s="2" t="str">
        <f>IF(ISERROR(VLOOKUP($C165,'DMW | Collateral Fields'!$K:$L, 1, FALSE)),"No", "Yes")</f>
        <v>Yes</v>
      </c>
      <c r="G165" s="1" t="str">
        <f>IFERROR(VLOOKUP($C165,'DMW | Collateral Fields'!$K:$L, 2, FALSE),"(not found)")</f>
        <v>A picklist field used to capture the source of the collateral valuation. This would be entered by the user when a new valuation is entered. No default value.</v>
      </c>
      <c r="H165" s="2" t="s">
        <v>136</v>
      </c>
      <c r="I165" s="2" t="s">
        <v>144</v>
      </c>
      <c r="J165" s="1" t="s">
        <v>145</v>
      </c>
      <c r="K165" s="2">
        <v>255</v>
      </c>
      <c r="L165" s="2">
        <v>0</v>
      </c>
      <c r="M165" s="2">
        <v>0</v>
      </c>
      <c r="N165" s="2" t="str">
        <f t="shared" si="40"/>
        <v>picklist|255|0|0</v>
      </c>
      <c r="O165" t="str">
        <f>IFERROR(VLOOKUP('nCino | Field Mappings'!$A165,'nCino | Object Info'!$A:$H,5,FALSE),"(not found)")</f>
        <v>rskcsp_ds_css_collateral_valuation</v>
      </c>
      <c r="P165" t="str">
        <f t="shared" si="41"/>
        <v>LLC_BI__Source__c</v>
      </c>
      <c r="Q165" s="8">
        <f>IFERROR(VLOOKUP($N165,'nCino | BigQuery Type Lookup'!$A:$F,2,FALSE),"(not found)")</f>
        <v>255</v>
      </c>
      <c r="R165" t="str">
        <f>IFERROR(VLOOKUP('nCino | Field Mappings'!$A165,'nCino | Object Info'!$A:$H,6,FALSE),"(not found)")</f>
        <v>rskcsp_ds_css_collateral_valuation_staging</v>
      </c>
      <c r="S165" t="str">
        <f t="shared" si="42"/>
        <v>LLC_BI__Source__c</v>
      </c>
      <c r="T165" s="8" t="str">
        <f t="shared" si="43"/>
        <v>n/a</v>
      </c>
      <c r="U165" s="8" t="str">
        <f t="shared" si="44"/>
        <v>yes</v>
      </c>
      <c r="V165" s="2" t="str">
        <f>IFERROR(VLOOKUP($N165,'nCino | BigQuery Type Lookup'!$A:$F,3,FALSE),"(not found)")</f>
        <v>STRING</v>
      </c>
      <c r="W165" s="8">
        <f>IFERROR(VLOOKUP($N165,'nCino | BigQuery Type Lookup'!$A:$F,4,FALSE),"(not found)")</f>
        <v>255</v>
      </c>
      <c r="X165" s="8" t="str">
        <f>IFERROR(VLOOKUP($N165,'nCino | BigQuery Type Lookup'!$A:$F,5,FALSE),"(not found)")</f>
        <v>n/a</v>
      </c>
      <c r="Y165" s="8" t="str">
        <f>IFERROR(VLOOKUP($N165,'nCino | BigQuery Type Lookup'!$A:$F,6,FALSE),"(not found)")</f>
        <v>n/a</v>
      </c>
      <c r="Z165" t="str">
        <f>IFERROR(VLOOKUP('nCino | Field Mappings'!$A165,'nCino | Object Info'!$A:$H,7,FALSE),"(not found)")</f>
        <v>rskcsp_ds_css_collateral_valuation_curated</v>
      </c>
      <c r="AA165" t="str">
        <f t="shared" si="45"/>
        <v>LLC_BI__Source__c</v>
      </c>
      <c r="AB165" s="8" t="str">
        <f t="shared" si="46"/>
        <v>n/a</v>
      </c>
      <c r="AC165" s="8" t="str">
        <f t="shared" si="47"/>
        <v>yes</v>
      </c>
      <c r="AD165" s="2" t="str">
        <f t="shared" si="48"/>
        <v>STRING</v>
      </c>
      <c r="AE165" s="8">
        <f t="shared" si="53"/>
        <v>255</v>
      </c>
      <c r="AF165" s="8" t="str">
        <f t="shared" si="54"/>
        <v>n/a</v>
      </c>
      <c r="AG165" s="8" t="str">
        <f t="shared" si="55"/>
        <v>n/a</v>
      </c>
      <c r="AH165" t="str">
        <f>IFERROR(VLOOKUP('nCino | Field Mappings'!$A165,'nCino | Object Info'!$A:$H,8,FALSE),"(not found)")</f>
        <v>rskcsp_ds_css_collateral_valuation_consumption</v>
      </c>
      <c r="AI165" t="str">
        <f t="shared" si="49"/>
        <v>LLC_BI__Source__c</v>
      </c>
      <c r="AJ165" s="8" t="str">
        <f t="shared" si="50"/>
        <v>n/a</v>
      </c>
      <c r="AK165" s="8" t="str">
        <f t="shared" si="51"/>
        <v>yes</v>
      </c>
      <c r="AL165" s="2" t="str">
        <f t="shared" si="52"/>
        <v>STRING</v>
      </c>
      <c r="AM165" s="8">
        <f t="shared" si="56"/>
        <v>255</v>
      </c>
      <c r="AN165" s="8" t="str">
        <f t="shared" si="57"/>
        <v>n/a</v>
      </c>
      <c r="AO165" s="8" t="str">
        <f t="shared" si="58"/>
        <v>n/a</v>
      </c>
    </row>
    <row r="166" spans="1:41">
      <c r="A166" s="2" t="s">
        <v>68</v>
      </c>
      <c r="B166" s="2" t="s">
        <v>69</v>
      </c>
      <c r="C166" s="1" t="s">
        <v>539</v>
      </c>
      <c r="D166" s="1" t="s">
        <v>452</v>
      </c>
      <c r="E166" s="1" t="s">
        <v>488</v>
      </c>
      <c r="F166" s="2" t="str">
        <f>IF(ISERROR(VLOOKUP($C166,'DMW | Collateral Fields'!$K:$L, 1, FALSE)),"No", "Yes")</f>
        <v>Yes</v>
      </c>
      <c r="G166" s="1" t="str">
        <f>IFERROR(VLOOKUP($C166,'DMW | Collateral Fields'!$K:$L, 2, FALSE),"(not found)")</f>
        <v>A picklist field used to capture the type of the collateral valuation. This would be entered by the user when a new valuation is entered. No default value.</v>
      </c>
      <c r="H166" s="2" t="s">
        <v>136</v>
      </c>
      <c r="I166" s="2" t="s">
        <v>144</v>
      </c>
      <c r="J166" s="1" t="s">
        <v>145</v>
      </c>
      <c r="K166" s="2">
        <v>255</v>
      </c>
      <c r="L166" s="2">
        <v>0</v>
      </c>
      <c r="M166" s="2">
        <v>0</v>
      </c>
      <c r="N166" s="2" t="str">
        <f t="shared" si="40"/>
        <v>picklist|255|0|0</v>
      </c>
      <c r="O166" t="str">
        <f>IFERROR(VLOOKUP('nCino | Field Mappings'!$A166,'nCino | Object Info'!$A:$H,5,FALSE),"(not found)")</f>
        <v>rskcsp_ds_css_collateral_valuation</v>
      </c>
      <c r="P166" t="str">
        <f t="shared" si="41"/>
        <v>LLC_BI__Type__c</v>
      </c>
      <c r="Q166" s="8">
        <f>IFERROR(VLOOKUP($N166,'nCino | BigQuery Type Lookup'!$A:$F,2,FALSE),"(not found)")</f>
        <v>255</v>
      </c>
      <c r="R166" t="str">
        <f>IFERROR(VLOOKUP('nCino | Field Mappings'!$A166,'nCino | Object Info'!$A:$H,6,FALSE),"(not found)")</f>
        <v>rskcsp_ds_css_collateral_valuation_staging</v>
      </c>
      <c r="S166" t="str">
        <f t="shared" si="42"/>
        <v>LLC_BI__Type__c</v>
      </c>
      <c r="T166" s="8" t="str">
        <f t="shared" si="43"/>
        <v>n/a</v>
      </c>
      <c r="U166" s="8" t="str">
        <f t="shared" si="44"/>
        <v>yes</v>
      </c>
      <c r="V166" s="2" t="str">
        <f>IFERROR(VLOOKUP($N166,'nCino | BigQuery Type Lookup'!$A:$F,3,FALSE),"(not found)")</f>
        <v>STRING</v>
      </c>
      <c r="W166" s="8">
        <f>IFERROR(VLOOKUP($N166,'nCino | BigQuery Type Lookup'!$A:$F,4,FALSE),"(not found)")</f>
        <v>255</v>
      </c>
      <c r="X166" s="8" t="str">
        <f>IFERROR(VLOOKUP($N166,'nCino | BigQuery Type Lookup'!$A:$F,5,FALSE),"(not found)")</f>
        <v>n/a</v>
      </c>
      <c r="Y166" s="8" t="str">
        <f>IFERROR(VLOOKUP($N166,'nCino | BigQuery Type Lookup'!$A:$F,6,FALSE),"(not found)")</f>
        <v>n/a</v>
      </c>
      <c r="Z166" t="str">
        <f>IFERROR(VLOOKUP('nCino | Field Mappings'!$A166,'nCino | Object Info'!$A:$H,7,FALSE),"(not found)")</f>
        <v>rskcsp_ds_css_collateral_valuation_curated</v>
      </c>
      <c r="AA166" t="str">
        <f t="shared" si="45"/>
        <v>LLC_BI__Type__c</v>
      </c>
      <c r="AB166" s="8" t="str">
        <f t="shared" si="46"/>
        <v>n/a</v>
      </c>
      <c r="AC166" s="8" t="str">
        <f t="shared" si="47"/>
        <v>yes</v>
      </c>
      <c r="AD166" s="2" t="str">
        <f t="shared" si="48"/>
        <v>STRING</v>
      </c>
      <c r="AE166" s="8">
        <f t="shared" si="53"/>
        <v>255</v>
      </c>
      <c r="AF166" s="8" t="str">
        <f t="shared" si="54"/>
        <v>n/a</v>
      </c>
      <c r="AG166" s="8" t="str">
        <f t="shared" si="55"/>
        <v>n/a</v>
      </c>
      <c r="AH166" t="str">
        <f>IFERROR(VLOOKUP('nCino | Field Mappings'!$A166,'nCino | Object Info'!$A:$H,8,FALSE),"(not found)")</f>
        <v>rskcsp_ds_css_collateral_valuation_consumption</v>
      </c>
      <c r="AI166" t="str">
        <f t="shared" si="49"/>
        <v>LLC_BI__Type__c</v>
      </c>
      <c r="AJ166" s="8" t="str">
        <f t="shared" si="50"/>
        <v>n/a</v>
      </c>
      <c r="AK166" s="8" t="str">
        <f t="shared" si="51"/>
        <v>yes</v>
      </c>
      <c r="AL166" s="2" t="str">
        <f t="shared" si="52"/>
        <v>STRING</v>
      </c>
      <c r="AM166" s="8">
        <f t="shared" si="56"/>
        <v>255</v>
      </c>
      <c r="AN166" s="8" t="str">
        <f t="shared" si="57"/>
        <v>n/a</v>
      </c>
      <c r="AO166" s="8" t="str">
        <f t="shared" si="58"/>
        <v>n/a</v>
      </c>
    </row>
    <row r="167" spans="1:41">
      <c r="A167" s="2" t="s">
        <v>68</v>
      </c>
      <c r="B167" s="2" t="s">
        <v>69</v>
      </c>
      <c r="C167" s="1" t="s">
        <v>540</v>
      </c>
      <c r="D167" s="1" t="s">
        <v>541</v>
      </c>
      <c r="E167" s="1" t="s">
        <v>542</v>
      </c>
      <c r="F167" s="2" t="str">
        <f>IF(ISERROR(VLOOKUP($C167,'DMW | Collateral Fields'!$K:$L, 1, FALSE)),"No", "Yes")</f>
        <v>Yes</v>
      </c>
      <c r="G167" s="1" t="str">
        <f>IFERROR(VLOOKUP($C167,'DMW | Collateral Fields'!$K:$L, 2, FALSE),"(not found)")</f>
        <v>A date field used to capture the date of a collateral valuation. This would be entered by the user when a new valuation is entered. No default value.</v>
      </c>
      <c r="H167" s="2" t="s">
        <v>136</v>
      </c>
      <c r="I167" s="2" t="s">
        <v>144</v>
      </c>
      <c r="J167" s="1" t="s">
        <v>202</v>
      </c>
      <c r="K167" s="2">
        <v>0</v>
      </c>
      <c r="L167" s="2">
        <v>0</v>
      </c>
      <c r="M167" s="2">
        <v>0</v>
      </c>
      <c r="N167" s="2" t="str">
        <f t="shared" si="40"/>
        <v>date|0|0|0</v>
      </c>
      <c r="O167" t="str">
        <f>IFERROR(VLOOKUP('nCino | Field Mappings'!$A167,'nCino | Object Info'!$A:$H,5,FALSE),"(not found)")</f>
        <v>rskcsp_ds_css_collateral_valuation</v>
      </c>
      <c r="P167" t="str">
        <f t="shared" si="41"/>
        <v>LLC_BI__Valuation_Date__c</v>
      </c>
      <c r="Q167" s="8">
        <f>IFERROR(VLOOKUP($N167,'nCino | BigQuery Type Lookup'!$A:$F,2,FALSE),"(not found)")</f>
        <v>8</v>
      </c>
      <c r="R167" t="str">
        <f>IFERROR(VLOOKUP('nCino | Field Mappings'!$A167,'nCino | Object Info'!$A:$H,6,FALSE),"(not found)")</f>
        <v>rskcsp_ds_css_collateral_valuation_staging</v>
      </c>
      <c r="S167" t="str">
        <f t="shared" si="42"/>
        <v>LLC_BI__Valuation_Date__c</v>
      </c>
      <c r="T167" s="8" t="str">
        <f t="shared" si="43"/>
        <v>n/a</v>
      </c>
      <c r="U167" s="8" t="str">
        <f t="shared" si="44"/>
        <v>yes</v>
      </c>
      <c r="V167" s="2" t="str">
        <f>IFERROR(VLOOKUP($N167,'nCino | BigQuery Type Lookup'!$A:$F,3,FALSE),"(not found)")</f>
        <v>DATE</v>
      </c>
      <c r="W167" s="8" t="str">
        <f>IFERROR(VLOOKUP($N167,'nCino | BigQuery Type Lookup'!$A:$F,4,FALSE),"(not found)")</f>
        <v>n/a</v>
      </c>
      <c r="X167" s="8" t="str">
        <f>IFERROR(VLOOKUP($N167,'nCino | BigQuery Type Lookup'!$A:$F,5,FALSE),"(not found)")</f>
        <v>n/a</v>
      </c>
      <c r="Y167" s="8" t="str">
        <f>IFERROR(VLOOKUP($N167,'nCino | BigQuery Type Lookup'!$A:$F,6,FALSE),"(not found)")</f>
        <v>n/a</v>
      </c>
      <c r="Z167" t="str">
        <f>IFERROR(VLOOKUP('nCino | Field Mappings'!$A167,'nCino | Object Info'!$A:$H,7,FALSE),"(not found)")</f>
        <v>rskcsp_ds_css_collateral_valuation_curated</v>
      </c>
      <c r="AA167" t="str">
        <f t="shared" si="45"/>
        <v>LLC_BI__Valuation_Date__c</v>
      </c>
      <c r="AB167" s="8" t="str">
        <f t="shared" si="46"/>
        <v>n/a</v>
      </c>
      <c r="AC167" s="8" t="str">
        <f t="shared" si="47"/>
        <v>yes</v>
      </c>
      <c r="AD167" s="2" t="str">
        <f t="shared" si="48"/>
        <v>DATE</v>
      </c>
      <c r="AE167" s="8" t="str">
        <f t="shared" si="53"/>
        <v>n/a</v>
      </c>
      <c r="AF167" s="8" t="str">
        <f t="shared" si="54"/>
        <v>n/a</v>
      </c>
      <c r="AG167" s="8" t="str">
        <f t="shared" si="55"/>
        <v>n/a</v>
      </c>
      <c r="AH167" t="str">
        <f>IFERROR(VLOOKUP('nCino | Field Mappings'!$A167,'nCino | Object Info'!$A:$H,8,FALSE),"(not found)")</f>
        <v>rskcsp_ds_css_collateral_valuation_consumption</v>
      </c>
      <c r="AI167" t="str">
        <f t="shared" si="49"/>
        <v>LLC_BI__Valuation_Date__c</v>
      </c>
      <c r="AJ167" s="8" t="str">
        <f t="shared" si="50"/>
        <v>n/a</v>
      </c>
      <c r="AK167" s="8" t="str">
        <f t="shared" si="51"/>
        <v>yes</v>
      </c>
      <c r="AL167" s="2" t="str">
        <f t="shared" si="52"/>
        <v>DATE</v>
      </c>
      <c r="AM167" s="8" t="str">
        <f t="shared" si="56"/>
        <v>n/a</v>
      </c>
      <c r="AN167" s="8" t="str">
        <f t="shared" si="57"/>
        <v>n/a</v>
      </c>
      <c r="AO167" s="8" t="str">
        <f t="shared" si="58"/>
        <v>n/a</v>
      </c>
    </row>
    <row r="168" spans="1:41">
      <c r="A168" s="2" t="s">
        <v>68</v>
      </c>
      <c r="B168" s="2" t="s">
        <v>69</v>
      </c>
      <c r="C168" s="1" t="s">
        <v>543</v>
      </c>
      <c r="D168" s="1" t="s">
        <v>544</v>
      </c>
      <c r="E168" s="1" t="s">
        <v>545</v>
      </c>
      <c r="F168" s="2" t="str">
        <f>IF(ISERROR(VLOOKUP($C168,'DMW | Collateral Fields'!$K:$L, 1, FALSE)),"No", "Yes")</f>
        <v>Yes</v>
      </c>
      <c r="G168" s="1" t="str">
        <f>IFERROR(VLOOKUP($C168,'DMW | Collateral Fields'!$K:$L, 2, FALSE),"(not found)")</f>
        <v>A currency field used to capture the value of the collateral. This would be entered by the user when a new valuation is entered.</v>
      </c>
      <c r="H168" s="2" t="s">
        <v>136</v>
      </c>
      <c r="I168" s="2" t="s">
        <v>144</v>
      </c>
      <c r="J168" s="1" t="s">
        <v>215</v>
      </c>
      <c r="K168" s="2">
        <v>0</v>
      </c>
      <c r="L168" s="2">
        <v>18</v>
      </c>
      <c r="M168" s="2">
        <v>2</v>
      </c>
      <c r="N168" s="2" t="str">
        <f t="shared" si="40"/>
        <v>currency|0|18|2</v>
      </c>
      <c r="O168" t="str">
        <f>IFERROR(VLOOKUP('nCino | Field Mappings'!$A168,'nCino | Object Info'!$A:$H,5,FALSE),"(not found)")</f>
        <v>rskcsp_ds_css_collateral_valuation</v>
      </c>
      <c r="P168" t="str">
        <f t="shared" si="41"/>
        <v>LLC_BI__Value__c</v>
      </c>
      <c r="Q168" s="8">
        <f>IFERROR(VLOOKUP($N168,'nCino | BigQuery Type Lookup'!$A:$F,2,FALSE),"(not found)")</f>
        <v>21</v>
      </c>
      <c r="R168" t="str">
        <f>IFERROR(VLOOKUP('nCino | Field Mappings'!$A168,'nCino | Object Info'!$A:$H,6,FALSE),"(not found)")</f>
        <v>rskcsp_ds_css_collateral_valuation_staging</v>
      </c>
      <c r="S168" t="str">
        <f t="shared" si="42"/>
        <v>LLC_BI__Value__c</v>
      </c>
      <c r="T168" s="8" t="str">
        <f t="shared" si="43"/>
        <v>n/a</v>
      </c>
      <c r="U168" s="8" t="str">
        <f t="shared" si="44"/>
        <v>yes</v>
      </c>
      <c r="V168" s="2" t="str">
        <f>IFERROR(VLOOKUP($N168,'nCino | BigQuery Type Lookup'!$A:$F,3,FALSE),"(not found)")</f>
        <v>NUMERIC</v>
      </c>
      <c r="W168" s="8" t="str">
        <f>IFERROR(VLOOKUP($N168,'nCino | BigQuery Type Lookup'!$A:$F,4,FALSE),"(not found)")</f>
        <v>n/a</v>
      </c>
      <c r="X168" s="8">
        <f>IFERROR(VLOOKUP($N168,'nCino | BigQuery Type Lookup'!$A:$F,5,FALSE),"(not found)")</f>
        <v>18</v>
      </c>
      <c r="Y168" s="8">
        <f>IFERROR(VLOOKUP($N168,'nCino | BigQuery Type Lookup'!$A:$F,6,FALSE),"(not found)")</f>
        <v>2</v>
      </c>
      <c r="Z168" t="str">
        <f>IFERROR(VLOOKUP('nCino | Field Mappings'!$A168,'nCino | Object Info'!$A:$H,7,FALSE),"(not found)")</f>
        <v>rskcsp_ds_css_collateral_valuation_curated</v>
      </c>
      <c r="AA168" t="str">
        <f t="shared" si="45"/>
        <v>LLC_BI__Value__c</v>
      </c>
      <c r="AB168" s="8" t="str">
        <f t="shared" si="46"/>
        <v>n/a</v>
      </c>
      <c r="AC168" s="8" t="str">
        <f t="shared" si="47"/>
        <v>yes</v>
      </c>
      <c r="AD168" s="2" t="str">
        <f t="shared" si="48"/>
        <v>NUMERIC</v>
      </c>
      <c r="AE168" s="8" t="str">
        <f t="shared" si="53"/>
        <v>n/a</v>
      </c>
      <c r="AF168" s="8">
        <f t="shared" si="54"/>
        <v>18</v>
      </c>
      <c r="AG168" s="8">
        <f t="shared" si="55"/>
        <v>2</v>
      </c>
      <c r="AH168" t="str">
        <f>IFERROR(VLOOKUP('nCino | Field Mappings'!$A168,'nCino | Object Info'!$A:$H,8,FALSE),"(not found)")</f>
        <v>rskcsp_ds_css_collateral_valuation_consumption</v>
      </c>
      <c r="AI168" t="str">
        <f t="shared" si="49"/>
        <v>LLC_BI__Value__c</v>
      </c>
      <c r="AJ168" s="8" t="str">
        <f t="shared" si="50"/>
        <v>n/a</v>
      </c>
      <c r="AK168" s="8" t="str">
        <f t="shared" si="51"/>
        <v>yes</v>
      </c>
      <c r="AL168" s="2" t="str">
        <f t="shared" si="52"/>
        <v>NUMERIC</v>
      </c>
      <c r="AM168" s="8" t="str">
        <f t="shared" si="56"/>
        <v>n/a</v>
      </c>
      <c r="AN168" s="8">
        <f t="shared" si="57"/>
        <v>18</v>
      </c>
      <c r="AO168" s="8">
        <f t="shared" si="58"/>
        <v>2</v>
      </c>
    </row>
    <row r="169" spans="1:41">
      <c r="A169" s="2" t="s">
        <v>68</v>
      </c>
      <c r="B169" s="2" t="s">
        <v>69</v>
      </c>
      <c r="C169" s="1" t="s">
        <v>546</v>
      </c>
      <c r="D169" s="1" t="s">
        <v>547</v>
      </c>
      <c r="E169" s="1" t="s">
        <v>548</v>
      </c>
      <c r="F169" s="2" t="str">
        <f>IF(ISERROR(VLOOKUP($C169,'DMW | Collateral Fields'!$K:$L, 1, FALSE)),"No", "Yes")</f>
        <v>Yes</v>
      </c>
      <c r="G169" s="1" t="str">
        <f>IFERROR(VLOOKUP($C169,'DMW | Collateral Fields'!$K:$L, 2, FALSE),"(not found)")</f>
        <v>The system automatically populates this mandatory field with the vehicle detail IDs received from the relevant vehicle valuations integration.</v>
      </c>
      <c r="H169" s="2" t="s">
        <v>136</v>
      </c>
      <c r="I169" s="2" t="s">
        <v>144</v>
      </c>
      <c r="J169" s="1" t="s">
        <v>208</v>
      </c>
      <c r="K169" s="2">
        <v>4000</v>
      </c>
      <c r="L169" s="2">
        <v>0</v>
      </c>
      <c r="M169" s="2">
        <v>0</v>
      </c>
      <c r="N169" s="2" t="str">
        <f t="shared" si="40"/>
        <v>textarea|4000|0|0</v>
      </c>
      <c r="O169" t="str">
        <f>IFERROR(VLOOKUP('nCino | Field Mappings'!$A169,'nCino | Object Info'!$A:$H,5,FALSE),"(not found)")</f>
        <v>rskcsp_ds_css_collateral_valuation</v>
      </c>
      <c r="P169" t="str">
        <f t="shared" si="41"/>
        <v>LLC_BI__Valuation_Details__c</v>
      </c>
      <c r="Q169" s="8">
        <f>IFERROR(VLOOKUP($N169,'nCino | BigQuery Type Lookup'!$A:$F,2,FALSE),"(not found)")</f>
        <v>4000</v>
      </c>
      <c r="R169" t="str">
        <f>IFERROR(VLOOKUP('nCino | Field Mappings'!$A169,'nCino | Object Info'!$A:$H,6,FALSE),"(not found)")</f>
        <v>rskcsp_ds_css_collateral_valuation_staging</v>
      </c>
      <c r="S169" t="str">
        <f t="shared" si="42"/>
        <v>LLC_BI__Valuation_Details__c</v>
      </c>
      <c r="T169" s="8" t="str">
        <f t="shared" si="43"/>
        <v>n/a</v>
      </c>
      <c r="U169" s="8" t="str">
        <f t="shared" si="44"/>
        <v>yes</v>
      </c>
      <c r="V169" s="2" t="str">
        <f>IFERROR(VLOOKUP($N169,'nCino | BigQuery Type Lookup'!$A:$F,3,FALSE),"(not found)")</f>
        <v>STRING</v>
      </c>
      <c r="W169" s="8">
        <f>IFERROR(VLOOKUP($N169,'nCino | BigQuery Type Lookup'!$A:$F,4,FALSE),"(not found)")</f>
        <v>4000</v>
      </c>
      <c r="X169" s="8" t="str">
        <f>IFERROR(VLOOKUP($N169,'nCino | BigQuery Type Lookup'!$A:$F,5,FALSE),"(not found)")</f>
        <v>n/a</v>
      </c>
      <c r="Y169" s="8" t="str">
        <f>IFERROR(VLOOKUP($N169,'nCino | BigQuery Type Lookup'!$A:$F,6,FALSE),"(not found)")</f>
        <v>n/a</v>
      </c>
      <c r="Z169" t="str">
        <f>IFERROR(VLOOKUP('nCino | Field Mappings'!$A169,'nCino | Object Info'!$A:$H,7,FALSE),"(not found)")</f>
        <v>rskcsp_ds_css_collateral_valuation_curated</v>
      </c>
      <c r="AA169" t="str">
        <f t="shared" si="45"/>
        <v>LLC_BI__Valuation_Details__c</v>
      </c>
      <c r="AB169" s="8" t="str">
        <f t="shared" si="46"/>
        <v>n/a</v>
      </c>
      <c r="AC169" s="8" t="str">
        <f t="shared" si="47"/>
        <v>yes</v>
      </c>
      <c r="AD169" s="2" t="str">
        <f t="shared" si="48"/>
        <v>STRING</v>
      </c>
      <c r="AE169" s="8">
        <f t="shared" si="53"/>
        <v>4000</v>
      </c>
      <c r="AF169" s="8" t="str">
        <f t="shared" si="54"/>
        <v>n/a</v>
      </c>
      <c r="AG169" s="8" t="str">
        <f t="shared" si="55"/>
        <v>n/a</v>
      </c>
      <c r="AH169" t="str">
        <f>IFERROR(VLOOKUP('nCino | Field Mappings'!$A169,'nCino | Object Info'!$A:$H,8,FALSE),"(not found)")</f>
        <v>rskcsp_ds_css_collateral_valuation_consumption</v>
      </c>
      <c r="AI169" t="str">
        <f t="shared" si="49"/>
        <v>LLC_BI__Valuation_Details__c</v>
      </c>
      <c r="AJ169" s="8" t="str">
        <f t="shared" si="50"/>
        <v>n/a</v>
      </c>
      <c r="AK169" s="8" t="str">
        <f t="shared" si="51"/>
        <v>yes</v>
      </c>
      <c r="AL169" s="2" t="str">
        <f t="shared" si="52"/>
        <v>STRING</v>
      </c>
      <c r="AM169" s="8">
        <f t="shared" si="56"/>
        <v>4000</v>
      </c>
      <c r="AN169" s="8" t="str">
        <f t="shared" si="57"/>
        <v>n/a</v>
      </c>
      <c r="AO169" s="8" t="str">
        <f t="shared" si="58"/>
        <v>n/a</v>
      </c>
    </row>
    <row r="170" spans="1:41">
      <c r="A170" s="2" t="s">
        <v>68</v>
      </c>
      <c r="B170" s="2" t="s">
        <v>69</v>
      </c>
      <c r="C170" s="1" t="s">
        <v>549</v>
      </c>
      <c r="D170" s="1" t="s">
        <v>550</v>
      </c>
      <c r="E170" s="1" t="s">
        <v>551</v>
      </c>
      <c r="F170" s="2" t="str">
        <f>IF(ISERROR(VLOOKUP($C170,'DMW | Collateral Fields'!$K:$L, 1, FALSE)),"No", "Yes")</f>
        <v>Yes</v>
      </c>
      <c r="G170" s="1" t="str">
        <f>IFERROR(VLOOKUP($C170,'DMW | Collateral Fields'!$K:$L, 2, FALSE),"(not found)")</f>
        <v>A text field used to indicate the Valuation Description</v>
      </c>
      <c r="H170" s="2" t="s">
        <v>136</v>
      </c>
      <c r="I170" s="2" t="s">
        <v>144</v>
      </c>
      <c r="J170" s="1" t="s">
        <v>140</v>
      </c>
      <c r="K170" s="2">
        <v>255</v>
      </c>
      <c r="L170" s="2">
        <v>0</v>
      </c>
      <c r="M170" s="2">
        <v>0</v>
      </c>
      <c r="N170" s="2" t="str">
        <f t="shared" si="40"/>
        <v>string|255|0|0</v>
      </c>
      <c r="O170" t="str">
        <f>IFERROR(VLOOKUP('nCino | Field Mappings'!$A170,'nCino | Object Info'!$A:$H,5,FALSE),"(not found)")</f>
        <v>rskcsp_ds_css_collateral_valuation</v>
      </c>
      <c r="P170" t="str">
        <f t="shared" si="41"/>
        <v>LLC_BI__Valuation_Description__c</v>
      </c>
      <c r="Q170" s="8">
        <f>IFERROR(VLOOKUP($N170,'nCino | BigQuery Type Lookup'!$A:$F,2,FALSE),"(not found)")</f>
        <v>255</v>
      </c>
      <c r="R170" t="str">
        <f>IFERROR(VLOOKUP('nCino | Field Mappings'!$A170,'nCino | Object Info'!$A:$H,6,FALSE),"(not found)")</f>
        <v>rskcsp_ds_css_collateral_valuation_staging</v>
      </c>
      <c r="S170" t="str">
        <f t="shared" si="42"/>
        <v>LLC_BI__Valuation_Description__c</v>
      </c>
      <c r="T170" s="8" t="str">
        <f t="shared" si="43"/>
        <v>n/a</v>
      </c>
      <c r="U170" s="8" t="str">
        <f t="shared" si="44"/>
        <v>yes</v>
      </c>
      <c r="V170" s="2" t="str">
        <f>IFERROR(VLOOKUP($N170,'nCino | BigQuery Type Lookup'!$A:$F,3,FALSE),"(not found)")</f>
        <v>STRING</v>
      </c>
      <c r="W170" s="8">
        <f>IFERROR(VLOOKUP($N170,'nCino | BigQuery Type Lookup'!$A:$F,4,FALSE),"(not found)")</f>
        <v>255</v>
      </c>
      <c r="X170" s="8" t="str">
        <f>IFERROR(VLOOKUP($N170,'nCino | BigQuery Type Lookup'!$A:$F,5,FALSE),"(not found)")</f>
        <v>n/a</v>
      </c>
      <c r="Y170" s="8" t="str">
        <f>IFERROR(VLOOKUP($N170,'nCino | BigQuery Type Lookup'!$A:$F,6,FALSE),"(not found)")</f>
        <v>n/a</v>
      </c>
      <c r="Z170" t="str">
        <f>IFERROR(VLOOKUP('nCino | Field Mappings'!$A170,'nCino | Object Info'!$A:$H,7,FALSE),"(not found)")</f>
        <v>rskcsp_ds_css_collateral_valuation_curated</v>
      </c>
      <c r="AA170" t="str">
        <f t="shared" si="45"/>
        <v>LLC_BI__Valuation_Description__c</v>
      </c>
      <c r="AB170" s="8" t="str">
        <f t="shared" si="46"/>
        <v>n/a</v>
      </c>
      <c r="AC170" s="8" t="str">
        <f t="shared" si="47"/>
        <v>yes</v>
      </c>
      <c r="AD170" s="2" t="str">
        <f t="shared" si="48"/>
        <v>STRING</v>
      </c>
      <c r="AE170" s="8">
        <f t="shared" si="53"/>
        <v>255</v>
      </c>
      <c r="AF170" s="8" t="str">
        <f t="shared" si="54"/>
        <v>n/a</v>
      </c>
      <c r="AG170" s="8" t="str">
        <f t="shared" si="55"/>
        <v>n/a</v>
      </c>
      <c r="AH170" t="str">
        <f>IFERROR(VLOOKUP('nCino | Field Mappings'!$A170,'nCino | Object Info'!$A:$H,8,FALSE),"(not found)")</f>
        <v>rskcsp_ds_css_collateral_valuation_consumption</v>
      </c>
      <c r="AI170" t="str">
        <f t="shared" si="49"/>
        <v>LLC_BI__Valuation_Description__c</v>
      </c>
      <c r="AJ170" s="8" t="str">
        <f t="shared" si="50"/>
        <v>n/a</v>
      </c>
      <c r="AK170" s="8" t="str">
        <f t="shared" si="51"/>
        <v>yes</v>
      </c>
      <c r="AL170" s="2" t="str">
        <f t="shared" si="52"/>
        <v>STRING</v>
      </c>
      <c r="AM170" s="8">
        <f t="shared" si="56"/>
        <v>255</v>
      </c>
      <c r="AN170" s="8" t="str">
        <f t="shared" si="57"/>
        <v>n/a</v>
      </c>
      <c r="AO170" s="8" t="str">
        <f t="shared" si="58"/>
        <v>n/a</v>
      </c>
    </row>
    <row r="171" spans="1:41">
      <c r="A171" s="2" t="s">
        <v>68</v>
      </c>
      <c r="B171" s="2" t="s">
        <v>69</v>
      </c>
      <c r="C171" s="1" t="s">
        <v>552</v>
      </c>
      <c r="D171" s="1" t="s">
        <v>553</v>
      </c>
      <c r="E171" s="1" t="s">
        <v>554</v>
      </c>
      <c r="F171" s="2" t="str">
        <f>IF(ISERROR(VLOOKUP($C171,'DMW | Collateral Fields'!$K:$L, 1, FALSE)),"No", "Yes")</f>
        <v>Yes</v>
      </c>
      <c r="G171" s="1" t="str">
        <f>IFERROR(VLOOKUP($C171,'DMW | Collateral Fields'!$K:$L, 2, FALSE),"(not found)")</f>
        <v>The system selects this checkbox to designate the valuation record as the original valuation record for the collateral.</v>
      </c>
      <c r="H171" s="2" t="s">
        <v>136</v>
      </c>
      <c r="I171" s="2" t="s">
        <v>131</v>
      </c>
      <c r="J171" s="1" t="s">
        <v>137</v>
      </c>
      <c r="K171" s="2">
        <v>0</v>
      </c>
      <c r="L171" s="2">
        <v>0</v>
      </c>
      <c r="M171" s="2">
        <v>0</v>
      </c>
      <c r="N171" s="2" t="str">
        <f t="shared" si="40"/>
        <v>boolean|0|0|0</v>
      </c>
      <c r="O171" t="str">
        <f>IFERROR(VLOOKUP('nCino | Field Mappings'!$A171,'nCino | Object Info'!$A:$H,5,FALSE),"(not found)")</f>
        <v>rskcsp_ds_css_collateral_valuation</v>
      </c>
      <c r="P171" t="str">
        <f t="shared" si="41"/>
        <v>LLC_BI__Original_Value__c</v>
      </c>
      <c r="Q171" s="8">
        <f>IFERROR(VLOOKUP($N171,'nCino | BigQuery Type Lookup'!$A:$F,2,FALSE),"(not found)")</f>
        <v>1</v>
      </c>
      <c r="R171" t="str">
        <f>IFERROR(VLOOKUP('nCino | Field Mappings'!$A171,'nCino | Object Info'!$A:$H,6,FALSE),"(not found)")</f>
        <v>rskcsp_ds_css_collateral_valuation_staging</v>
      </c>
      <c r="S171" t="str">
        <f t="shared" si="42"/>
        <v>LLC_BI__Original_Value__c</v>
      </c>
      <c r="T171" s="8" t="str">
        <f t="shared" si="43"/>
        <v>n/a</v>
      </c>
      <c r="U171" s="8" t="str">
        <f t="shared" si="44"/>
        <v>no</v>
      </c>
      <c r="V171" s="2" t="str">
        <f>IFERROR(VLOOKUP($N171,'nCino | BigQuery Type Lookup'!$A:$F,3,FALSE),"(not found)")</f>
        <v>BOOL</v>
      </c>
      <c r="W171" s="8" t="str">
        <f>IFERROR(VLOOKUP($N171,'nCino | BigQuery Type Lookup'!$A:$F,4,FALSE),"(not found)")</f>
        <v>n/a</v>
      </c>
      <c r="X171" s="8" t="str">
        <f>IFERROR(VLOOKUP($N171,'nCino | BigQuery Type Lookup'!$A:$F,5,FALSE),"(not found)")</f>
        <v>n/a</v>
      </c>
      <c r="Y171" s="8" t="str">
        <f>IFERROR(VLOOKUP($N171,'nCino | BigQuery Type Lookup'!$A:$F,6,FALSE),"(not found)")</f>
        <v>n/a</v>
      </c>
      <c r="Z171" t="str">
        <f>IFERROR(VLOOKUP('nCino | Field Mappings'!$A171,'nCino | Object Info'!$A:$H,7,FALSE),"(not found)")</f>
        <v>rskcsp_ds_css_collateral_valuation_curated</v>
      </c>
      <c r="AA171" t="str">
        <f t="shared" si="45"/>
        <v>LLC_BI__Original_Value__c</v>
      </c>
      <c r="AB171" s="8" t="str">
        <f t="shared" si="46"/>
        <v>n/a</v>
      </c>
      <c r="AC171" s="8" t="str">
        <f t="shared" si="47"/>
        <v>no</v>
      </c>
      <c r="AD171" s="2" t="str">
        <f t="shared" si="48"/>
        <v>BOOL</v>
      </c>
      <c r="AE171" s="8" t="str">
        <f t="shared" si="53"/>
        <v>n/a</v>
      </c>
      <c r="AF171" s="8" t="str">
        <f t="shared" si="54"/>
        <v>n/a</v>
      </c>
      <c r="AG171" s="8" t="str">
        <f t="shared" si="55"/>
        <v>n/a</v>
      </c>
      <c r="AH171" t="str">
        <f>IFERROR(VLOOKUP('nCino | Field Mappings'!$A171,'nCino | Object Info'!$A:$H,8,FALSE),"(not found)")</f>
        <v>rskcsp_ds_css_collateral_valuation_consumption</v>
      </c>
      <c r="AI171" t="str">
        <f t="shared" si="49"/>
        <v>LLC_BI__Original_Value__c</v>
      </c>
      <c r="AJ171" s="8" t="str">
        <f t="shared" si="50"/>
        <v>n/a</v>
      </c>
      <c r="AK171" s="8" t="str">
        <f t="shared" si="51"/>
        <v>no</v>
      </c>
      <c r="AL171" s="2" t="str">
        <f t="shared" si="52"/>
        <v>BOOL</v>
      </c>
      <c r="AM171" s="8" t="str">
        <f t="shared" si="56"/>
        <v>n/a</v>
      </c>
      <c r="AN171" s="8" t="str">
        <f t="shared" si="57"/>
        <v>n/a</v>
      </c>
      <c r="AO171" s="8" t="str">
        <f t="shared" si="58"/>
        <v>n/a</v>
      </c>
    </row>
    <row r="172" spans="1:41">
      <c r="A172" s="2" t="s">
        <v>68</v>
      </c>
      <c r="B172" s="2" t="s">
        <v>69</v>
      </c>
      <c r="C172" s="1" t="s">
        <v>555</v>
      </c>
      <c r="D172" s="1" t="s">
        <v>556</v>
      </c>
      <c r="E172" s="1" t="s">
        <v>557</v>
      </c>
      <c r="F172" s="2" t="str">
        <f>IF(ISERROR(VLOOKUP($C172,'DMW | Collateral Fields'!$K:$L, 1, FALSE)),"No", "Yes")</f>
        <v>Yes</v>
      </c>
      <c r="G172" s="1" t="str">
        <f>IFERROR(VLOOKUP($C172,'DMW | Collateral Fields'!$K:$L, 2, FALSE),"(not found)")</f>
        <v>The system automatically populates this required long text field with vehicle detail IDs received from the corresponding vehicle valuations integration.</v>
      </c>
      <c r="H172" s="2" t="s">
        <v>136</v>
      </c>
      <c r="I172" s="2" t="s">
        <v>144</v>
      </c>
      <c r="J172" s="1" t="s">
        <v>208</v>
      </c>
      <c r="K172" s="2">
        <v>4000</v>
      </c>
      <c r="L172" s="2">
        <v>0</v>
      </c>
      <c r="M172" s="2">
        <v>0</v>
      </c>
      <c r="N172" s="2" t="str">
        <f t="shared" si="40"/>
        <v>textarea|4000|0|0</v>
      </c>
      <c r="O172" t="str">
        <f>IFERROR(VLOOKUP('nCino | Field Mappings'!$A172,'nCino | Object Info'!$A:$H,5,FALSE),"(not found)")</f>
        <v>rskcsp_ds_css_collateral_valuation</v>
      </c>
      <c r="P172" t="str">
        <f t="shared" si="41"/>
        <v>LLC_BI__Raw_Valuation_Details__c</v>
      </c>
      <c r="Q172" s="8">
        <f>IFERROR(VLOOKUP($N172,'nCino | BigQuery Type Lookup'!$A:$F,2,FALSE),"(not found)")</f>
        <v>4000</v>
      </c>
      <c r="R172" t="str">
        <f>IFERROR(VLOOKUP('nCino | Field Mappings'!$A172,'nCino | Object Info'!$A:$H,6,FALSE),"(not found)")</f>
        <v>rskcsp_ds_css_collateral_valuation_staging</v>
      </c>
      <c r="S172" t="str">
        <f t="shared" si="42"/>
        <v>LLC_BI__Raw_Valuation_Details__c</v>
      </c>
      <c r="T172" s="8" t="str">
        <f t="shared" si="43"/>
        <v>n/a</v>
      </c>
      <c r="U172" s="8" t="str">
        <f t="shared" si="44"/>
        <v>yes</v>
      </c>
      <c r="V172" s="2" t="str">
        <f>IFERROR(VLOOKUP($N172,'nCino | BigQuery Type Lookup'!$A:$F,3,FALSE),"(not found)")</f>
        <v>STRING</v>
      </c>
      <c r="W172" s="8">
        <f>IFERROR(VLOOKUP($N172,'nCino | BigQuery Type Lookup'!$A:$F,4,FALSE),"(not found)")</f>
        <v>4000</v>
      </c>
      <c r="X172" s="8" t="str">
        <f>IFERROR(VLOOKUP($N172,'nCino | BigQuery Type Lookup'!$A:$F,5,FALSE),"(not found)")</f>
        <v>n/a</v>
      </c>
      <c r="Y172" s="8" t="str">
        <f>IFERROR(VLOOKUP($N172,'nCino | BigQuery Type Lookup'!$A:$F,6,FALSE),"(not found)")</f>
        <v>n/a</v>
      </c>
      <c r="Z172" t="str">
        <f>IFERROR(VLOOKUP('nCino | Field Mappings'!$A172,'nCino | Object Info'!$A:$H,7,FALSE),"(not found)")</f>
        <v>rskcsp_ds_css_collateral_valuation_curated</v>
      </c>
      <c r="AA172" t="str">
        <f t="shared" si="45"/>
        <v>LLC_BI__Raw_Valuation_Details__c</v>
      </c>
      <c r="AB172" s="8" t="str">
        <f t="shared" si="46"/>
        <v>n/a</v>
      </c>
      <c r="AC172" s="8" t="str">
        <f t="shared" si="47"/>
        <v>yes</v>
      </c>
      <c r="AD172" s="2" t="str">
        <f t="shared" si="48"/>
        <v>STRING</v>
      </c>
      <c r="AE172" s="8">
        <f t="shared" si="53"/>
        <v>4000</v>
      </c>
      <c r="AF172" s="8" t="str">
        <f t="shared" si="54"/>
        <v>n/a</v>
      </c>
      <c r="AG172" s="8" t="str">
        <f t="shared" si="55"/>
        <v>n/a</v>
      </c>
      <c r="AH172" t="str">
        <f>IFERROR(VLOOKUP('nCino | Field Mappings'!$A172,'nCino | Object Info'!$A:$H,8,FALSE),"(not found)")</f>
        <v>rskcsp_ds_css_collateral_valuation_consumption</v>
      </c>
      <c r="AI172" t="str">
        <f t="shared" si="49"/>
        <v>LLC_BI__Raw_Valuation_Details__c</v>
      </c>
      <c r="AJ172" s="8" t="str">
        <f t="shared" si="50"/>
        <v>n/a</v>
      </c>
      <c r="AK172" s="8" t="str">
        <f t="shared" si="51"/>
        <v>yes</v>
      </c>
      <c r="AL172" s="2" t="str">
        <f t="shared" si="52"/>
        <v>STRING</v>
      </c>
      <c r="AM172" s="8">
        <f t="shared" si="56"/>
        <v>4000</v>
      </c>
      <c r="AN172" s="8" t="str">
        <f t="shared" si="57"/>
        <v>n/a</v>
      </c>
      <c r="AO172" s="8" t="str">
        <f t="shared" si="58"/>
        <v>n/a</v>
      </c>
    </row>
    <row r="173" spans="1:41">
      <c r="A173" s="2" t="s">
        <v>68</v>
      </c>
      <c r="B173" s="2" t="s">
        <v>69</v>
      </c>
      <c r="C173" s="1" t="s">
        <v>558</v>
      </c>
      <c r="D173" s="1" t="s">
        <v>559</v>
      </c>
      <c r="E173" s="1" t="s">
        <v>560</v>
      </c>
      <c r="F173" s="2" t="str">
        <f>IF(ISERROR(VLOOKUP($C173,'DMW | Collateral Fields'!$K:$L, 1, FALSE)),"No", "Yes")</f>
        <v>Yes</v>
      </c>
      <c r="G173" s="1" t="str">
        <f>IFERROR(VLOOKUP($C173,'DMW | Collateral Fields'!$K:$L, 2, FALSE),"(not found)")</f>
        <v>This field captures the email of the valuer.</v>
      </c>
      <c r="H173" s="2" t="s">
        <v>136</v>
      </c>
      <c r="I173" s="2" t="s">
        <v>144</v>
      </c>
      <c r="J173" s="1" t="s">
        <v>238</v>
      </c>
      <c r="K173" s="2">
        <v>80</v>
      </c>
      <c r="L173" s="2">
        <v>0</v>
      </c>
      <c r="M173" s="2">
        <v>0</v>
      </c>
      <c r="N173" s="2" t="str">
        <f t="shared" si="40"/>
        <v>email|80|0|0</v>
      </c>
      <c r="O173" t="str">
        <f>IFERROR(VLOOKUP('nCino | Field Mappings'!$A173,'nCino | Object Info'!$A:$H,5,FALSE),"(not found)")</f>
        <v>rskcsp_ds_css_collateral_valuation</v>
      </c>
      <c r="P173" t="str">
        <f t="shared" si="41"/>
        <v>CCS_Valuer_Email__c</v>
      </c>
      <c r="Q173" s="8">
        <f>IFERROR(VLOOKUP($N173,'nCino | BigQuery Type Lookup'!$A:$F,2,FALSE),"(not found)")</f>
        <v>80</v>
      </c>
      <c r="R173" t="str">
        <f>IFERROR(VLOOKUP('nCino | Field Mappings'!$A173,'nCino | Object Info'!$A:$H,6,FALSE),"(not found)")</f>
        <v>rskcsp_ds_css_collateral_valuation_staging</v>
      </c>
      <c r="S173" t="str">
        <f t="shared" si="42"/>
        <v>CCS_Valuer_Email__c</v>
      </c>
      <c r="T173" s="8" t="str">
        <f t="shared" si="43"/>
        <v>n/a</v>
      </c>
      <c r="U173" s="8" t="str">
        <f t="shared" si="44"/>
        <v>yes</v>
      </c>
      <c r="V173" s="2" t="str">
        <f>IFERROR(VLOOKUP($N173,'nCino | BigQuery Type Lookup'!$A:$F,3,FALSE),"(not found)")</f>
        <v>STRING</v>
      </c>
      <c r="W173" s="8">
        <f>IFERROR(VLOOKUP($N173,'nCino | BigQuery Type Lookup'!$A:$F,4,FALSE),"(not found)")</f>
        <v>80</v>
      </c>
      <c r="X173" s="8" t="str">
        <f>IFERROR(VLOOKUP($N173,'nCino | BigQuery Type Lookup'!$A:$F,5,FALSE),"(not found)")</f>
        <v>n/a</v>
      </c>
      <c r="Y173" s="8" t="str">
        <f>IFERROR(VLOOKUP($N173,'nCino | BigQuery Type Lookup'!$A:$F,6,FALSE),"(not found)")</f>
        <v>n/a</v>
      </c>
      <c r="Z173" t="str">
        <f>IFERROR(VLOOKUP('nCino | Field Mappings'!$A173,'nCino | Object Info'!$A:$H,7,FALSE),"(not found)")</f>
        <v>rskcsp_ds_css_collateral_valuation_curated</v>
      </c>
      <c r="AA173" t="str">
        <f t="shared" si="45"/>
        <v>CCS_Valuer_Email__c</v>
      </c>
      <c r="AB173" s="8" t="str">
        <f t="shared" si="46"/>
        <v>n/a</v>
      </c>
      <c r="AC173" s="8" t="str">
        <f t="shared" si="47"/>
        <v>yes</v>
      </c>
      <c r="AD173" s="2" t="str">
        <f t="shared" si="48"/>
        <v>STRING</v>
      </c>
      <c r="AE173" s="8">
        <f t="shared" si="53"/>
        <v>80</v>
      </c>
      <c r="AF173" s="8" t="str">
        <f t="shared" si="54"/>
        <v>n/a</v>
      </c>
      <c r="AG173" s="8" t="str">
        <f t="shared" si="55"/>
        <v>n/a</v>
      </c>
      <c r="AH173" t="str">
        <f>IFERROR(VLOOKUP('nCino | Field Mappings'!$A173,'nCino | Object Info'!$A:$H,8,FALSE),"(not found)")</f>
        <v>rskcsp_ds_css_collateral_valuation_consumption</v>
      </c>
      <c r="AI173" t="str">
        <f t="shared" si="49"/>
        <v>CCS_Valuer_Email__c</v>
      </c>
      <c r="AJ173" s="8" t="str">
        <f t="shared" si="50"/>
        <v>n/a</v>
      </c>
      <c r="AK173" s="8" t="str">
        <f t="shared" si="51"/>
        <v>yes</v>
      </c>
      <c r="AL173" s="2" t="str">
        <f t="shared" si="52"/>
        <v>STRING</v>
      </c>
      <c r="AM173" s="8">
        <f t="shared" si="56"/>
        <v>80</v>
      </c>
      <c r="AN173" s="8" t="str">
        <f t="shared" si="57"/>
        <v>n/a</v>
      </c>
      <c r="AO173" s="8" t="str">
        <f t="shared" si="58"/>
        <v>n/a</v>
      </c>
    </row>
    <row r="174" spans="1:41">
      <c r="A174" s="2" t="s">
        <v>68</v>
      </c>
      <c r="B174" s="2" t="s">
        <v>69</v>
      </c>
      <c r="C174" s="1" t="s">
        <v>561</v>
      </c>
      <c r="D174" s="1" t="s">
        <v>562</v>
      </c>
      <c r="E174" s="1" t="s">
        <v>563</v>
      </c>
      <c r="F174" s="2" t="str">
        <f>IF(ISERROR(VLOOKUP($C174,'DMW | Collateral Fields'!$K:$L, 1, FALSE)),"No", "Yes")</f>
        <v>Yes</v>
      </c>
      <c r="G174" s="1" t="str">
        <f>IFERROR(VLOOKUP($C174,'DMW | Collateral Fields'!$K:$L, 2, FALSE),"(not found)")</f>
        <v>This field captures the telephone number of the valuer.</v>
      </c>
      <c r="H174" s="2" t="s">
        <v>136</v>
      </c>
      <c r="I174" s="2" t="s">
        <v>144</v>
      </c>
      <c r="J174" s="1" t="s">
        <v>251</v>
      </c>
      <c r="K174" s="2">
        <v>40</v>
      </c>
      <c r="L174" s="2">
        <v>0</v>
      </c>
      <c r="M174" s="2">
        <v>0</v>
      </c>
      <c r="N174" s="2" t="str">
        <f t="shared" si="40"/>
        <v>phone|40|0|0</v>
      </c>
      <c r="O174" t="str">
        <f>IFERROR(VLOOKUP('nCino | Field Mappings'!$A174,'nCino | Object Info'!$A:$H,5,FALSE),"(not found)")</f>
        <v>rskcsp_ds_css_collateral_valuation</v>
      </c>
      <c r="P174" t="str">
        <f t="shared" si="41"/>
        <v>CCS_Valuer_Telephone_Number__c</v>
      </c>
      <c r="Q174" s="8">
        <f>IFERROR(VLOOKUP($N174,'nCino | BigQuery Type Lookup'!$A:$F,2,FALSE),"(not found)")</f>
        <v>40</v>
      </c>
      <c r="R174" t="str">
        <f>IFERROR(VLOOKUP('nCino | Field Mappings'!$A174,'nCino | Object Info'!$A:$H,6,FALSE),"(not found)")</f>
        <v>rskcsp_ds_css_collateral_valuation_staging</v>
      </c>
      <c r="S174" t="str">
        <f t="shared" si="42"/>
        <v>CCS_Valuer_Telephone_Number__c</v>
      </c>
      <c r="T174" s="8" t="str">
        <f t="shared" si="43"/>
        <v>n/a</v>
      </c>
      <c r="U174" s="8" t="str">
        <f t="shared" si="44"/>
        <v>yes</v>
      </c>
      <c r="V174" s="2" t="str">
        <f>IFERROR(VLOOKUP($N174,'nCino | BigQuery Type Lookup'!$A:$F,3,FALSE),"(not found)")</f>
        <v>STRING</v>
      </c>
      <c r="W174" s="8">
        <f>IFERROR(VLOOKUP($N174,'nCino | BigQuery Type Lookup'!$A:$F,4,FALSE),"(not found)")</f>
        <v>40</v>
      </c>
      <c r="X174" s="8" t="str">
        <f>IFERROR(VLOOKUP($N174,'nCino | BigQuery Type Lookup'!$A:$F,5,FALSE),"(not found)")</f>
        <v>n/a</v>
      </c>
      <c r="Y174" s="8" t="str">
        <f>IFERROR(VLOOKUP($N174,'nCino | BigQuery Type Lookup'!$A:$F,6,FALSE),"(not found)")</f>
        <v>n/a</v>
      </c>
      <c r="Z174" t="str">
        <f>IFERROR(VLOOKUP('nCino | Field Mappings'!$A174,'nCino | Object Info'!$A:$H,7,FALSE),"(not found)")</f>
        <v>rskcsp_ds_css_collateral_valuation_curated</v>
      </c>
      <c r="AA174" t="str">
        <f t="shared" si="45"/>
        <v>CCS_Valuer_Telephone_Number__c</v>
      </c>
      <c r="AB174" s="8" t="str">
        <f t="shared" si="46"/>
        <v>n/a</v>
      </c>
      <c r="AC174" s="8" t="str">
        <f t="shared" si="47"/>
        <v>yes</v>
      </c>
      <c r="AD174" s="2" t="str">
        <f t="shared" si="48"/>
        <v>STRING</v>
      </c>
      <c r="AE174" s="8">
        <f t="shared" si="53"/>
        <v>40</v>
      </c>
      <c r="AF174" s="8" t="str">
        <f t="shared" si="54"/>
        <v>n/a</v>
      </c>
      <c r="AG174" s="8" t="str">
        <f t="shared" si="55"/>
        <v>n/a</v>
      </c>
      <c r="AH174" t="str">
        <f>IFERROR(VLOOKUP('nCino | Field Mappings'!$A174,'nCino | Object Info'!$A:$H,8,FALSE),"(not found)")</f>
        <v>rskcsp_ds_css_collateral_valuation_consumption</v>
      </c>
      <c r="AI174" t="str">
        <f t="shared" si="49"/>
        <v>CCS_Valuer_Telephone_Number__c</v>
      </c>
      <c r="AJ174" s="8" t="str">
        <f t="shared" si="50"/>
        <v>n/a</v>
      </c>
      <c r="AK174" s="8" t="str">
        <f t="shared" si="51"/>
        <v>yes</v>
      </c>
      <c r="AL174" s="2" t="str">
        <f t="shared" si="52"/>
        <v>STRING</v>
      </c>
      <c r="AM174" s="8">
        <f t="shared" si="56"/>
        <v>40</v>
      </c>
      <c r="AN174" s="8" t="str">
        <f t="shared" si="57"/>
        <v>n/a</v>
      </c>
      <c r="AO174" s="8" t="str">
        <f t="shared" si="58"/>
        <v>n/a</v>
      </c>
    </row>
    <row r="175" spans="1:41">
      <c r="A175" s="2" t="s">
        <v>68</v>
      </c>
      <c r="B175" s="2" t="s">
        <v>69</v>
      </c>
      <c r="C175" s="1" t="s">
        <v>564</v>
      </c>
      <c r="D175" s="1" t="s">
        <v>565</v>
      </c>
      <c r="E175" s="1" t="s">
        <v>566</v>
      </c>
      <c r="F175" s="2" t="str">
        <f>IF(ISERROR(VLOOKUP($C175,'DMW | Collateral Fields'!$K:$L, 1, FALSE)),"No", "Yes")</f>
        <v>Yes</v>
      </c>
      <c r="G175" s="1" t="str">
        <f>IFERROR(VLOOKUP($C175,'DMW | Collateral Fields'!$K:$L, 2, FALSE),"(not found)")</f>
        <v>This field captures the postcode of the valuer.</v>
      </c>
      <c r="H175" s="2" t="s">
        <v>136</v>
      </c>
      <c r="I175" s="2" t="s">
        <v>144</v>
      </c>
      <c r="J175" s="1" t="s">
        <v>174</v>
      </c>
      <c r="K175" s="2">
        <v>0</v>
      </c>
      <c r="L175" s="2">
        <v>18</v>
      </c>
      <c r="M175" s="2">
        <v>0</v>
      </c>
      <c r="N175" s="2" t="str">
        <f t="shared" si="40"/>
        <v>double|0|18|0</v>
      </c>
      <c r="O175" t="str">
        <f>IFERROR(VLOOKUP('nCino | Field Mappings'!$A175,'nCino | Object Info'!$A:$H,5,FALSE),"(not found)")</f>
        <v>rskcsp_ds_css_collateral_valuation</v>
      </c>
      <c r="P175" t="str">
        <f t="shared" si="41"/>
        <v>CCS_Valuer_Postcode__c</v>
      </c>
      <c r="Q175" s="8">
        <f>IFERROR(VLOOKUP($N175,'nCino | BigQuery Type Lookup'!$A:$F,2,FALSE),"(not found)")</f>
        <v>18</v>
      </c>
      <c r="R175" t="str">
        <f>IFERROR(VLOOKUP('nCino | Field Mappings'!$A175,'nCino | Object Info'!$A:$H,6,FALSE),"(not found)")</f>
        <v>rskcsp_ds_css_collateral_valuation_staging</v>
      </c>
      <c r="S175" t="str">
        <f t="shared" si="42"/>
        <v>CCS_Valuer_Postcode__c</v>
      </c>
      <c r="T175" s="8" t="str">
        <f t="shared" si="43"/>
        <v>n/a</v>
      </c>
      <c r="U175" s="8" t="str">
        <f t="shared" si="44"/>
        <v>yes</v>
      </c>
      <c r="V175" s="2" t="str">
        <f>IFERROR(VLOOKUP($N175,'nCino | BigQuery Type Lookup'!$A:$F,3,FALSE),"(not found)")</f>
        <v>INT64</v>
      </c>
      <c r="W175" s="8" t="str">
        <f>IFERROR(VLOOKUP($N175,'nCino | BigQuery Type Lookup'!$A:$F,4,FALSE),"(not found)")</f>
        <v>n/a</v>
      </c>
      <c r="X175" s="8" t="str">
        <f>IFERROR(VLOOKUP($N175,'nCino | BigQuery Type Lookup'!$A:$F,5,FALSE),"(not found)")</f>
        <v>n/a</v>
      </c>
      <c r="Y175" s="8" t="str">
        <f>IFERROR(VLOOKUP($N175,'nCino | BigQuery Type Lookup'!$A:$F,6,FALSE),"(not found)")</f>
        <v>n/a</v>
      </c>
      <c r="Z175" t="str">
        <f>IFERROR(VLOOKUP('nCino | Field Mappings'!$A175,'nCino | Object Info'!$A:$H,7,FALSE),"(not found)")</f>
        <v>rskcsp_ds_css_collateral_valuation_curated</v>
      </c>
      <c r="AA175" t="str">
        <f t="shared" si="45"/>
        <v>CCS_Valuer_Postcode__c</v>
      </c>
      <c r="AB175" s="8" t="str">
        <f t="shared" si="46"/>
        <v>n/a</v>
      </c>
      <c r="AC175" s="8" t="str">
        <f t="shared" si="47"/>
        <v>yes</v>
      </c>
      <c r="AD175" s="2" t="str">
        <f t="shared" si="48"/>
        <v>INT64</v>
      </c>
      <c r="AE175" s="8" t="str">
        <f t="shared" si="53"/>
        <v>n/a</v>
      </c>
      <c r="AF175" s="8" t="str">
        <f t="shared" si="54"/>
        <v>n/a</v>
      </c>
      <c r="AG175" s="8" t="str">
        <f t="shared" si="55"/>
        <v>n/a</v>
      </c>
      <c r="AH175" t="str">
        <f>IFERROR(VLOOKUP('nCino | Field Mappings'!$A175,'nCino | Object Info'!$A:$H,8,FALSE),"(not found)")</f>
        <v>rskcsp_ds_css_collateral_valuation_consumption</v>
      </c>
      <c r="AI175" t="str">
        <f t="shared" si="49"/>
        <v>CCS_Valuer_Postcode__c</v>
      </c>
      <c r="AJ175" s="8" t="str">
        <f t="shared" si="50"/>
        <v>n/a</v>
      </c>
      <c r="AK175" s="8" t="str">
        <f t="shared" si="51"/>
        <v>yes</v>
      </c>
      <c r="AL175" s="2" t="str">
        <f t="shared" si="52"/>
        <v>INT64</v>
      </c>
      <c r="AM175" s="8" t="str">
        <f t="shared" si="56"/>
        <v>n/a</v>
      </c>
      <c r="AN175" s="8" t="str">
        <f t="shared" si="57"/>
        <v>n/a</v>
      </c>
      <c r="AO175" s="8" t="str">
        <f t="shared" si="58"/>
        <v>n/a</v>
      </c>
    </row>
    <row r="176" spans="1:41">
      <c r="A176" s="2" t="s">
        <v>68</v>
      </c>
      <c r="B176" s="2" t="s">
        <v>69</v>
      </c>
      <c r="C176" s="1" t="s">
        <v>567</v>
      </c>
      <c r="D176" s="1" t="s">
        <v>568</v>
      </c>
      <c r="E176" s="1" t="s">
        <v>569</v>
      </c>
      <c r="F176" s="2" t="str">
        <f>IF(ISERROR(VLOOKUP($C176,'DMW | Collateral Fields'!$K:$L, 1, FALSE)),"No", "Yes")</f>
        <v>Yes</v>
      </c>
      <c r="G176" s="1" t="str">
        <f>IFERROR(VLOOKUP($C176,'DMW | Collateral Fields'!$K:$L, 2, FALSE),"(not found)")</f>
        <v>The valuation method used for the Security.</v>
      </c>
      <c r="H176" s="2" t="s">
        <v>136</v>
      </c>
      <c r="I176" s="2" t="s">
        <v>144</v>
      </c>
      <c r="J176" s="1" t="s">
        <v>145</v>
      </c>
      <c r="K176" s="2">
        <v>255</v>
      </c>
      <c r="L176" s="2">
        <v>0</v>
      </c>
      <c r="M176" s="2">
        <v>0</v>
      </c>
      <c r="N176" s="2" t="str">
        <f t="shared" si="40"/>
        <v>picklist|255|0|0</v>
      </c>
      <c r="O176" t="str">
        <f>IFERROR(VLOOKUP('nCino | Field Mappings'!$A176,'nCino | Object Info'!$A:$H,5,FALSE),"(not found)")</f>
        <v>rskcsp_ds_css_collateral_valuation</v>
      </c>
      <c r="P176" t="str">
        <f t="shared" si="41"/>
        <v>CCS_Valuation_Method__c</v>
      </c>
      <c r="Q176" s="8">
        <f>IFERROR(VLOOKUP($N176,'nCino | BigQuery Type Lookup'!$A:$F,2,FALSE),"(not found)")</f>
        <v>255</v>
      </c>
      <c r="R176" t="str">
        <f>IFERROR(VLOOKUP('nCino | Field Mappings'!$A176,'nCino | Object Info'!$A:$H,6,FALSE),"(not found)")</f>
        <v>rskcsp_ds_css_collateral_valuation_staging</v>
      </c>
      <c r="S176" t="str">
        <f t="shared" si="42"/>
        <v>CCS_Valuation_Method__c</v>
      </c>
      <c r="T176" s="8" t="str">
        <f t="shared" si="43"/>
        <v>n/a</v>
      </c>
      <c r="U176" s="8" t="str">
        <f t="shared" si="44"/>
        <v>yes</v>
      </c>
      <c r="V176" s="2" t="str">
        <f>IFERROR(VLOOKUP($N176,'nCino | BigQuery Type Lookup'!$A:$F,3,FALSE),"(not found)")</f>
        <v>STRING</v>
      </c>
      <c r="W176" s="8">
        <f>IFERROR(VLOOKUP($N176,'nCino | BigQuery Type Lookup'!$A:$F,4,FALSE),"(not found)")</f>
        <v>255</v>
      </c>
      <c r="X176" s="8" t="str">
        <f>IFERROR(VLOOKUP($N176,'nCino | BigQuery Type Lookup'!$A:$F,5,FALSE),"(not found)")</f>
        <v>n/a</v>
      </c>
      <c r="Y176" s="8" t="str">
        <f>IFERROR(VLOOKUP($N176,'nCino | BigQuery Type Lookup'!$A:$F,6,FALSE),"(not found)")</f>
        <v>n/a</v>
      </c>
      <c r="Z176" t="str">
        <f>IFERROR(VLOOKUP('nCino | Field Mappings'!$A176,'nCino | Object Info'!$A:$H,7,FALSE),"(not found)")</f>
        <v>rskcsp_ds_css_collateral_valuation_curated</v>
      </c>
      <c r="AA176" t="str">
        <f t="shared" si="45"/>
        <v>CCS_Valuation_Method__c</v>
      </c>
      <c r="AB176" s="8" t="str">
        <f t="shared" si="46"/>
        <v>n/a</v>
      </c>
      <c r="AC176" s="8" t="str">
        <f t="shared" si="47"/>
        <v>yes</v>
      </c>
      <c r="AD176" s="2" t="str">
        <f t="shared" si="48"/>
        <v>STRING</v>
      </c>
      <c r="AE176" s="8">
        <f t="shared" si="53"/>
        <v>255</v>
      </c>
      <c r="AF176" s="8" t="str">
        <f t="shared" si="54"/>
        <v>n/a</v>
      </c>
      <c r="AG176" s="8" t="str">
        <f t="shared" si="55"/>
        <v>n/a</v>
      </c>
      <c r="AH176" t="str">
        <f>IFERROR(VLOOKUP('nCino | Field Mappings'!$A176,'nCino | Object Info'!$A:$H,8,FALSE),"(not found)")</f>
        <v>rskcsp_ds_css_collateral_valuation_consumption</v>
      </c>
      <c r="AI176" t="str">
        <f t="shared" si="49"/>
        <v>CCS_Valuation_Method__c</v>
      </c>
      <c r="AJ176" s="8" t="str">
        <f t="shared" si="50"/>
        <v>n/a</v>
      </c>
      <c r="AK176" s="8" t="str">
        <f t="shared" si="51"/>
        <v>yes</v>
      </c>
      <c r="AL176" s="2" t="str">
        <f t="shared" si="52"/>
        <v>STRING</v>
      </c>
      <c r="AM176" s="8">
        <f t="shared" si="56"/>
        <v>255</v>
      </c>
      <c r="AN176" s="8" t="str">
        <f t="shared" si="57"/>
        <v>n/a</v>
      </c>
      <c r="AO176" s="8" t="str">
        <f t="shared" si="58"/>
        <v>n/a</v>
      </c>
    </row>
    <row r="177" spans="1:41">
      <c r="A177" s="2" t="s">
        <v>68</v>
      </c>
      <c r="B177" s="2" t="s">
        <v>69</v>
      </c>
      <c r="C177" s="1" t="s">
        <v>570</v>
      </c>
      <c r="D177" s="1" t="s">
        <v>571</v>
      </c>
      <c r="E177" s="1" t="s">
        <v>572</v>
      </c>
      <c r="F177" s="2" t="str">
        <f>IF(ISERROR(VLOOKUP($C177,'DMW | Collateral Fields'!$K:$L, 1, FALSE)),"No", "Yes")</f>
        <v>Yes</v>
      </c>
      <c r="G177" s="1" t="str">
        <f>IFERROR(VLOOKUP($C177,'DMW | Collateral Fields'!$K:$L, 2, FALSE),"(not found)")</f>
        <v>This field captures comments related to an 'Other' valuation on the security.</v>
      </c>
      <c r="H177" s="2" t="s">
        <v>136</v>
      </c>
      <c r="I177" s="2" t="s">
        <v>144</v>
      </c>
      <c r="J177" s="1" t="s">
        <v>140</v>
      </c>
      <c r="K177" s="2">
        <v>255</v>
      </c>
      <c r="L177" s="2">
        <v>0</v>
      </c>
      <c r="M177" s="2">
        <v>0</v>
      </c>
      <c r="N177" s="2" t="str">
        <f t="shared" si="40"/>
        <v>string|255|0|0</v>
      </c>
      <c r="O177" t="str">
        <f>IFERROR(VLOOKUP('nCino | Field Mappings'!$A177,'nCino | Object Info'!$A:$H,5,FALSE),"(not found)")</f>
        <v>rskcsp_ds_css_collateral_valuation</v>
      </c>
      <c r="P177" t="str">
        <f t="shared" si="41"/>
        <v>CCS_Other_Valuation_Comments__c</v>
      </c>
      <c r="Q177" s="8">
        <f>IFERROR(VLOOKUP($N177,'nCino | BigQuery Type Lookup'!$A:$F,2,FALSE),"(not found)")</f>
        <v>255</v>
      </c>
      <c r="R177" t="str">
        <f>IFERROR(VLOOKUP('nCino | Field Mappings'!$A177,'nCino | Object Info'!$A:$H,6,FALSE),"(not found)")</f>
        <v>rskcsp_ds_css_collateral_valuation_staging</v>
      </c>
      <c r="S177" t="str">
        <f t="shared" si="42"/>
        <v>CCS_Other_Valuation_Comments__c</v>
      </c>
      <c r="T177" s="8" t="str">
        <f t="shared" si="43"/>
        <v>n/a</v>
      </c>
      <c r="U177" s="8" t="str">
        <f t="shared" si="44"/>
        <v>yes</v>
      </c>
      <c r="V177" s="2" t="str">
        <f>IFERROR(VLOOKUP($N177,'nCino | BigQuery Type Lookup'!$A:$F,3,FALSE),"(not found)")</f>
        <v>STRING</v>
      </c>
      <c r="W177" s="8">
        <f>IFERROR(VLOOKUP($N177,'nCino | BigQuery Type Lookup'!$A:$F,4,FALSE),"(not found)")</f>
        <v>255</v>
      </c>
      <c r="X177" s="8" t="str">
        <f>IFERROR(VLOOKUP($N177,'nCino | BigQuery Type Lookup'!$A:$F,5,FALSE),"(not found)")</f>
        <v>n/a</v>
      </c>
      <c r="Y177" s="8" t="str">
        <f>IFERROR(VLOOKUP($N177,'nCino | BigQuery Type Lookup'!$A:$F,6,FALSE),"(not found)")</f>
        <v>n/a</v>
      </c>
      <c r="Z177" t="str">
        <f>IFERROR(VLOOKUP('nCino | Field Mappings'!$A177,'nCino | Object Info'!$A:$H,7,FALSE),"(not found)")</f>
        <v>rskcsp_ds_css_collateral_valuation_curated</v>
      </c>
      <c r="AA177" t="str">
        <f t="shared" si="45"/>
        <v>CCS_Other_Valuation_Comments__c</v>
      </c>
      <c r="AB177" s="8" t="str">
        <f t="shared" si="46"/>
        <v>n/a</v>
      </c>
      <c r="AC177" s="8" t="str">
        <f t="shared" si="47"/>
        <v>yes</v>
      </c>
      <c r="AD177" s="2" t="str">
        <f t="shared" si="48"/>
        <v>STRING</v>
      </c>
      <c r="AE177" s="8">
        <f t="shared" si="53"/>
        <v>255</v>
      </c>
      <c r="AF177" s="8" t="str">
        <f t="shared" si="54"/>
        <v>n/a</v>
      </c>
      <c r="AG177" s="8" t="str">
        <f t="shared" si="55"/>
        <v>n/a</v>
      </c>
      <c r="AH177" t="str">
        <f>IFERROR(VLOOKUP('nCino | Field Mappings'!$A177,'nCino | Object Info'!$A:$H,8,FALSE),"(not found)")</f>
        <v>rskcsp_ds_css_collateral_valuation_consumption</v>
      </c>
      <c r="AI177" t="str">
        <f t="shared" si="49"/>
        <v>CCS_Other_Valuation_Comments__c</v>
      </c>
      <c r="AJ177" s="8" t="str">
        <f t="shared" si="50"/>
        <v>n/a</v>
      </c>
      <c r="AK177" s="8" t="str">
        <f t="shared" si="51"/>
        <v>yes</v>
      </c>
      <c r="AL177" s="2" t="str">
        <f t="shared" si="52"/>
        <v>STRING</v>
      </c>
      <c r="AM177" s="8">
        <f t="shared" si="56"/>
        <v>255</v>
      </c>
      <c r="AN177" s="8" t="str">
        <f t="shared" si="57"/>
        <v>n/a</v>
      </c>
      <c r="AO177" s="8" t="str">
        <f t="shared" si="58"/>
        <v>n/a</v>
      </c>
    </row>
    <row r="178" spans="1:41">
      <c r="A178" s="2" t="s">
        <v>68</v>
      </c>
      <c r="B178" s="2" t="s">
        <v>69</v>
      </c>
      <c r="C178" s="1" t="s">
        <v>573</v>
      </c>
      <c r="D178" s="1" t="s">
        <v>574</v>
      </c>
      <c r="E178" s="1" t="s">
        <v>575</v>
      </c>
      <c r="F178" s="2" t="str">
        <f>IF(ISERROR(VLOOKUP($C178,'DMW | Collateral Fields'!$K:$L, 1, FALSE)),"No", "Yes")</f>
        <v>Yes</v>
      </c>
      <c r="G178" s="1" t="str">
        <f>IFERROR(VLOOKUP($C178,'DMW | Collateral Fields'!$K:$L, 2, FALSE),"(not found)")</f>
        <v>This field captures the name of the valuer.</v>
      </c>
      <c r="H178" s="2" t="s">
        <v>136</v>
      </c>
      <c r="I178" s="2" t="s">
        <v>144</v>
      </c>
      <c r="J178" s="1" t="s">
        <v>140</v>
      </c>
      <c r="K178" s="2">
        <v>255</v>
      </c>
      <c r="L178" s="2">
        <v>0</v>
      </c>
      <c r="M178" s="2">
        <v>0</v>
      </c>
      <c r="N178" s="2" t="str">
        <f t="shared" si="40"/>
        <v>string|255|0|0</v>
      </c>
      <c r="O178" t="str">
        <f>IFERROR(VLOOKUP('nCino | Field Mappings'!$A178,'nCino | Object Info'!$A:$H,5,FALSE),"(not found)")</f>
        <v>rskcsp_ds_css_collateral_valuation</v>
      </c>
      <c r="P178" t="str">
        <f t="shared" si="41"/>
        <v>CCS_Valuer_Name__c</v>
      </c>
      <c r="Q178" s="8">
        <f>IFERROR(VLOOKUP($N178,'nCino | BigQuery Type Lookup'!$A:$F,2,FALSE),"(not found)")</f>
        <v>255</v>
      </c>
      <c r="R178" t="str">
        <f>IFERROR(VLOOKUP('nCino | Field Mappings'!$A178,'nCino | Object Info'!$A:$H,6,FALSE),"(not found)")</f>
        <v>rskcsp_ds_css_collateral_valuation_staging</v>
      </c>
      <c r="S178" t="str">
        <f t="shared" si="42"/>
        <v>CCS_Valuer_Name__c</v>
      </c>
      <c r="T178" s="8" t="str">
        <f t="shared" si="43"/>
        <v>n/a</v>
      </c>
      <c r="U178" s="8" t="str">
        <f t="shared" si="44"/>
        <v>yes</v>
      </c>
      <c r="V178" s="2" t="str">
        <f>IFERROR(VLOOKUP($N178,'nCino | BigQuery Type Lookup'!$A:$F,3,FALSE),"(not found)")</f>
        <v>STRING</v>
      </c>
      <c r="W178" s="8">
        <f>IFERROR(VLOOKUP($N178,'nCino | BigQuery Type Lookup'!$A:$F,4,FALSE),"(not found)")</f>
        <v>255</v>
      </c>
      <c r="X178" s="8" t="str">
        <f>IFERROR(VLOOKUP($N178,'nCino | BigQuery Type Lookup'!$A:$F,5,FALSE),"(not found)")</f>
        <v>n/a</v>
      </c>
      <c r="Y178" s="8" t="str">
        <f>IFERROR(VLOOKUP($N178,'nCino | BigQuery Type Lookup'!$A:$F,6,FALSE),"(not found)")</f>
        <v>n/a</v>
      </c>
      <c r="Z178" t="str">
        <f>IFERROR(VLOOKUP('nCino | Field Mappings'!$A178,'nCino | Object Info'!$A:$H,7,FALSE),"(not found)")</f>
        <v>rskcsp_ds_css_collateral_valuation_curated</v>
      </c>
      <c r="AA178" t="str">
        <f t="shared" si="45"/>
        <v>CCS_Valuer_Name__c</v>
      </c>
      <c r="AB178" s="8" t="str">
        <f t="shared" si="46"/>
        <v>n/a</v>
      </c>
      <c r="AC178" s="8" t="str">
        <f t="shared" si="47"/>
        <v>yes</v>
      </c>
      <c r="AD178" s="2" t="str">
        <f t="shared" si="48"/>
        <v>STRING</v>
      </c>
      <c r="AE178" s="8">
        <f t="shared" si="53"/>
        <v>255</v>
      </c>
      <c r="AF178" s="8" t="str">
        <f t="shared" si="54"/>
        <v>n/a</v>
      </c>
      <c r="AG178" s="8" t="str">
        <f t="shared" si="55"/>
        <v>n/a</v>
      </c>
      <c r="AH178" t="str">
        <f>IFERROR(VLOOKUP('nCino | Field Mappings'!$A178,'nCino | Object Info'!$A:$H,8,FALSE),"(not found)")</f>
        <v>rskcsp_ds_css_collateral_valuation_consumption</v>
      </c>
      <c r="AI178" t="str">
        <f t="shared" si="49"/>
        <v>CCS_Valuer_Name__c</v>
      </c>
      <c r="AJ178" s="8" t="str">
        <f t="shared" si="50"/>
        <v>n/a</v>
      </c>
      <c r="AK178" s="8" t="str">
        <f t="shared" si="51"/>
        <v>yes</v>
      </c>
      <c r="AL178" s="2" t="str">
        <f t="shared" si="52"/>
        <v>STRING</v>
      </c>
      <c r="AM178" s="8">
        <f t="shared" si="56"/>
        <v>255</v>
      </c>
      <c r="AN178" s="8" t="str">
        <f t="shared" si="57"/>
        <v>n/a</v>
      </c>
      <c r="AO178" s="8" t="str">
        <f t="shared" si="58"/>
        <v>n/a</v>
      </c>
    </row>
    <row r="179" spans="1:41">
      <c r="A179" s="2" t="s">
        <v>68</v>
      </c>
      <c r="B179" s="2" t="s">
        <v>69</v>
      </c>
      <c r="C179" s="1" t="s">
        <v>576</v>
      </c>
      <c r="D179" s="1" t="s">
        <v>577</v>
      </c>
      <c r="E179" s="1" t="s">
        <v>578</v>
      </c>
      <c r="F179" s="2" t="str">
        <f>IF(ISERROR(VLOOKUP($C179,'DMW | Collateral Fields'!$K:$L, 1, FALSE)),"No", "Yes")</f>
        <v>Yes</v>
      </c>
      <c r="G179" s="1" t="str">
        <f>IFERROR(VLOOKUP($C179,'DMW | Collateral Fields'!$K:$L, 2, FALSE),"(not found)")</f>
        <v>This field captures the other valuation of the security</v>
      </c>
      <c r="H179" s="2" t="s">
        <v>136</v>
      </c>
      <c r="I179" s="2" t="s">
        <v>144</v>
      </c>
      <c r="J179" s="1" t="s">
        <v>215</v>
      </c>
      <c r="K179" s="2">
        <v>0</v>
      </c>
      <c r="L179" s="2">
        <v>18</v>
      </c>
      <c r="M179" s="2">
        <v>0</v>
      </c>
      <c r="N179" s="2" t="str">
        <f t="shared" si="40"/>
        <v>currency|0|18|0</v>
      </c>
      <c r="O179" t="str">
        <f>IFERROR(VLOOKUP('nCino | Field Mappings'!$A179,'nCino | Object Info'!$A:$H,5,FALSE),"(not found)")</f>
        <v>rskcsp_ds_css_collateral_valuation</v>
      </c>
      <c r="P179" t="str">
        <f t="shared" si="41"/>
        <v>CCS_Other_Valuation__c</v>
      </c>
      <c r="Q179" s="8">
        <f>IFERROR(VLOOKUP($N179,'nCino | BigQuery Type Lookup'!$A:$F,2,FALSE),"(not found)")</f>
        <v>18</v>
      </c>
      <c r="R179" t="str">
        <f>IFERROR(VLOOKUP('nCino | Field Mappings'!$A179,'nCino | Object Info'!$A:$H,6,FALSE),"(not found)")</f>
        <v>rskcsp_ds_css_collateral_valuation_staging</v>
      </c>
      <c r="S179" t="str">
        <f t="shared" si="42"/>
        <v>CCS_Other_Valuation__c</v>
      </c>
      <c r="T179" s="8" t="str">
        <f t="shared" si="43"/>
        <v>n/a</v>
      </c>
      <c r="U179" s="8" t="str">
        <f t="shared" si="44"/>
        <v>yes</v>
      </c>
      <c r="V179" s="2" t="str">
        <f>IFERROR(VLOOKUP($N179,'nCino | BigQuery Type Lookup'!$A:$F,3,FALSE),"(not found)")</f>
        <v>INT64</v>
      </c>
      <c r="W179" s="8" t="str">
        <f>IFERROR(VLOOKUP($N179,'nCino | BigQuery Type Lookup'!$A:$F,4,FALSE),"(not found)")</f>
        <v>n/a</v>
      </c>
      <c r="X179" s="8" t="str">
        <f>IFERROR(VLOOKUP($N179,'nCino | BigQuery Type Lookup'!$A:$F,5,FALSE),"(not found)")</f>
        <v>n/a</v>
      </c>
      <c r="Y179" s="8" t="str">
        <f>IFERROR(VLOOKUP($N179,'nCino | BigQuery Type Lookup'!$A:$F,6,FALSE),"(not found)")</f>
        <v>n/a</v>
      </c>
      <c r="Z179" t="str">
        <f>IFERROR(VLOOKUP('nCino | Field Mappings'!$A179,'nCino | Object Info'!$A:$H,7,FALSE),"(not found)")</f>
        <v>rskcsp_ds_css_collateral_valuation_curated</v>
      </c>
      <c r="AA179" t="str">
        <f t="shared" si="45"/>
        <v>CCS_Other_Valuation__c</v>
      </c>
      <c r="AB179" s="8" t="str">
        <f t="shared" si="46"/>
        <v>n/a</v>
      </c>
      <c r="AC179" s="8" t="str">
        <f t="shared" si="47"/>
        <v>yes</v>
      </c>
      <c r="AD179" s="2" t="str">
        <f t="shared" si="48"/>
        <v>INT64</v>
      </c>
      <c r="AE179" s="8" t="str">
        <f t="shared" si="53"/>
        <v>n/a</v>
      </c>
      <c r="AF179" s="8" t="str">
        <f t="shared" si="54"/>
        <v>n/a</v>
      </c>
      <c r="AG179" s="8" t="str">
        <f t="shared" si="55"/>
        <v>n/a</v>
      </c>
      <c r="AH179" t="str">
        <f>IFERROR(VLOOKUP('nCino | Field Mappings'!$A179,'nCino | Object Info'!$A:$H,8,FALSE),"(not found)")</f>
        <v>rskcsp_ds_css_collateral_valuation_consumption</v>
      </c>
      <c r="AI179" t="str">
        <f t="shared" si="49"/>
        <v>CCS_Other_Valuation__c</v>
      </c>
      <c r="AJ179" s="8" t="str">
        <f t="shared" si="50"/>
        <v>n/a</v>
      </c>
      <c r="AK179" s="8" t="str">
        <f t="shared" si="51"/>
        <v>yes</v>
      </c>
      <c r="AL179" s="2" t="str">
        <f t="shared" si="52"/>
        <v>INT64</v>
      </c>
      <c r="AM179" s="8" t="str">
        <f t="shared" si="56"/>
        <v>n/a</v>
      </c>
      <c r="AN179" s="8" t="str">
        <f t="shared" si="57"/>
        <v>n/a</v>
      </c>
      <c r="AO179" s="8" t="str">
        <f t="shared" si="58"/>
        <v>n/a</v>
      </c>
    </row>
    <row r="180" spans="1:41">
      <c r="A180" s="2" t="s">
        <v>68</v>
      </c>
      <c r="B180" s="2" t="s">
        <v>69</v>
      </c>
      <c r="C180" s="1" t="s">
        <v>579</v>
      </c>
      <c r="D180" s="1" t="s">
        <v>580</v>
      </c>
      <c r="E180" s="1" t="s">
        <v>581</v>
      </c>
      <c r="F180" s="2" t="str">
        <f>IF(ISERROR(VLOOKUP($C180,'DMW | Collateral Fields'!$K:$L, 1, FALSE)),"No", "Yes")</f>
        <v>Yes</v>
      </c>
      <c r="G180" s="1" t="str">
        <f>IFERROR(VLOOKUP($C180,'DMW | Collateral Fields'!$K:$L, 2, FALSE),"(not found)")</f>
        <v>This field captures the market rent value (OMRV) of the security</v>
      </c>
      <c r="H180" s="2" t="s">
        <v>136</v>
      </c>
      <c r="I180" s="2" t="s">
        <v>144</v>
      </c>
      <c r="J180" s="1" t="s">
        <v>215</v>
      </c>
      <c r="K180" s="2">
        <v>0</v>
      </c>
      <c r="L180" s="2">
        <v>18</v>
      </c>
      <c r="M180" s="2">
        <v>0</v>
      </c>
      <c r="N180" s="2" t="str">
        <f t="shared" si="40"/>
        <v>currency|0|18|0</v>
      </c>
      <c r="O180" t="str">
        <f>IFERROR(VLOOKUP('nCino | Field Mappings'!$A180,'nCino | Object Info'!$A:$H,5,FALSE),"(not found)")</f>
        <v>rskcsp_ds_css_collateral_valuation</v>
      </c>
      <c r="P180" t="str">
        <f t="shared" si="41"/>
        <v>CCS_Market_Rent_Value_OMRV__c</v>
      </c>
      <c r="Q180" s="8">
        <f>IFERROR(VLOOKUP($N180,'nCino | BigQuery Type Lookup'!$A:$F,2,FALSE),"(not found)")</f>
        <v>18</v>
      </c>
      <c r="R180" t="str">
        <f>IFERROR(VLOOKUP('nCino | Field Mappings'!$A180,'nCino | Object Info'!$A:$H,6,FALSE),"(not found)")</f>
        <v>rskcsp_ds_css_collateral_valuation_staging</v>
      </c>
      <c r="S180" t="str">
        <f t="shared" si="42"/>
        <v>CCS_Market_Rent_Value_OMRV__c</v>
      </c>
      <c r="T180" s="8" t="str">
        <f t="shared" si="43"/>
        <v>n/a</v>
      </c>
      <c r="U180" s="8" t="str">
        <f t="shared" si="44"/>
        <v>yes</v>
      </c>
      <c r="V180" s="2" t="str">
        <f>IFERROR(VLOOKUP($N180,'nCino | BigQuery Type Lookup'!$A:$F,3,FALSE),"(not found)")</f>
        <v>INT64</v>
      </c>
      <c r="W180" s="8" t="str">
        <f>IFERROR(VLOOKUP($N180,'nCino | BigQuery Type Lookup'!$A:$F,4,FALSE),"(not found)")</f>
        <v>n/a</v>
      </c>
      <c r="X180" s="8" t="str">
        <f>IFERROR(VLOOKUP($N180,'nCino | BigQuery Type Lookup'!$A:$F,5,FALSE),"(not found)")</f>
        <v>n/a</v>
      </c>
      <c r="Y180" s="8" t="str">
        <f>IFERROR(VLOOKUP($N180,'nCino | BigQuery Type Lookup'!$A:$F,6,FALSE),"(not found)")</f>
        <v>n/a</v>
      </c>
      <c r="Z180" t="str">
        <f>IFERROR(VLOOKUP('nCino | Field Mappings'!$A180,'nCino | Object Info'!$A:$H,7,FALSE),"(not found)")</f>
        <v>rskcsp_ds_css_collateral_valuation_curated</v>
      </c>
      <c r="AA180" t="str">
        <f t="shared" si="45"/>
        <v>CCS_Market_Rent_Value_OMRV__c</v>
      </c>
      <c r="AB180" s="8" t="str">
        <f t="shared" si="46"/>
        <v>n/a</v>
      </c>
      <c r="AC180" s="8" t="str">
        <f t="shared" si="47"/>
        <v>yes</v>
      </c>
      <c r="AD180" s="2" t="str">
        <f t="shared" si="48"/>
        <v>INT64</v>
      </c>
      <c r="AE180" s="8" t="str">
        <f t="shared" si="53"/>
        <v>n/a</v>
      </c>
      <c r="AF180" s="8" t="str">
        <f t="shared" si="54"/>
        <v>n/a</v>
      </c>
      <c r="AG180" s="8" t="str">
        <f t="shared" si="55"/>
        <v>n/a</v>
      </c>
      <c r="AH180" t="str">
        <f>IFERROR(VLOOKUP('nCino | Field Mappings'!$A180,'nCino | Object Info'!$A:$H,8,FALSE),"(not found)")</f>
        <v>rskcsp_ds_css_collateral_valuation_consumption</v>
      </c>
      <c r="AI180" t="str">
        <f t="shared" si="49"/>
        <v>CCS_Market_Rent_Value_OMRV__c</v>
      </c>
      <c r="AJ180" s="8" t="str">
        <f t="shared" si="50"/>
        <v>n/a</v>
      </c>
      <c r="AK180" s="8" t="str">
        <f t="shared" si="51"/>
        <v>yes</v>
      </c>
      <c r="AL180" s="2" t="str">
        <f t="shared" si="52"/>
        <v>INT64</v>
      </c>
      <c r="AM180" s="8" t="str">
        <f t="shared" si="56"/>
        <v>n/a</v>
      </c>
      <c r="AN180" s="8" t="str">
        <f t="shared" si="57"/>
        <v>n/a</v>
      </c>
      <c r="AO180" s="8" t="str">
        <f t="shared" si="58"/>
        <v>n/a</v>
      </c>
    </row>
    <row r="181" spans="1:41">
      <c r="A181" s="2" t="s">
        <v>68</v>
      </c>
      <c r="B181" s="2" t="s">
        <v>69</v>
      </c>
      <c r="C181" s="1" t="s">
        <v>582</v>
      </c>
      <c r="D181" s="1" t="s">
        <v>583</v>
      </c>
      <c r="E181" s="1" t="s">
        <v>584</v>
      </c>
      <c r="F181" s="2" t="str">
        <f>IF(ISERROR(VLOOKUP($C181,'DMW | Collateral Fields'!$K:$L, 1, FALSE)),"No", "Yes")</f>
        <v>Yes</v>
      </c>
      <c r="G181" s="1" t="str">
        <f>IFERROR(VLOOKUP($C181,'DMW | Collateral Fields'!$K:$L, 2, FALSE),"(not found)")</f>
        <v>This field captures the reinstatement value of the security</v>
      </c>
      <c r="H181" s="2" t="s">
        <v>136</v>
      </c>
      <c r="I181" s="2" t="s">
        <v>144</v>
      </c>
      <c r="J181" s="1" t="s">
        <v>215</v>
      </c>
      <c r="K181" s="2">
        <v>0</v>
      </c>
      <c r="L181" s="2">
        <v>18</v>
      </c>
      <c r="M181" s="2">
        <v>0</v>
      </c>
      <c r="N181" s="2" t="str">
        <f t="shared" si="40"/>
        <v>currency|0|18|0</v>
      </c>
      <c r="O181" t="str">
        <f>IFERROR(VLOOKUP('nCino | Field Mappings'!$A181,'nCino | Object Info'!$A:$H,5,FALSE),"(not found)")</f>
        <v>rskcsp_ds_css_collateral_valuation</v>
      </c>
      <c r="P181" t="str">
        <f t="shared" si="41"/>
        <v>CCS_Reinstatement_Value__c</v>
      </c>
      <c r="Q181" s="8">
        <f>IFERROR(VLOOKUP($N181,'nCino | BigQuery Type Lookup'!$A:$F,2,FALSE),"(not found)")</f>
        <v>18</v>
      </c>
      <c r="R181" t="str">
        <f>IFERROR(VLOOKUP('nCino | Field Mappings'!$A181,'nCino | Object Info'!$A:$H,6,FALSE),"(not found)")</f>
        <v>rskcsp_ds_css_collateral_valuation_staging</v>
      </c>
      <c r="S181" t="str">
        <f t="shared" si="42"/>
        <v>CCS_Reinstatement_Value__c</v>
      </c>
      <c r="T181" s="8" t="str">
        <f t="shared" si="43"/>
        <v>n/a</v>
      </c>
      <c r="U181" s="8" t="str">
        <f t="shared" si="44"/>
        <v>yes</v>
      </c>
      <c r="V181" s="2" t="str">
        <f>IFERROR(VLOOKUP($N181,'nCino | BigQuery Type Lookup'!$A:$F,3,FALSE),"(not found)")</f>
        <v>INT64</v>
      </c>
      <c r="W181" s="8" t="str">
        <f>IFERROR(VLOOKUP($N181,'nCino | BigQuery Type Lookup'!$A:$F,4,FALSE),"(not found)")</f>
        <v>n/a</v>
      </c>
      <c r="X181" s="8" t="str">
        <f>IFERROR(VLOOKUP($N181,'nCino | BigQuery Type Lookup'!$A:$F,5,FALSE),"(not found)")</f>
        <v>n/a</v>
      </c>
      <c r="Y181" s="8" t="str">
        <f>IFERROR(VLOOKUP($N181,'nCino | BigQuery Type Lookup'!$A:$F,6,FALSE),"(not found)")</f>
        <v>n/a</v>
      </c>
      <c r="Z181" t="str">
        <f>IFERROR(VLOOKUP('nCino | Field Mappings'!$A181,'nCino | Object Info'!$A:$H,7,FALSE),"(not found)")</f>
        <v>rskcsp_ds_css_collateral_valuation_curated</v>
      </c>
      <c r="AA181" t="str">
        <f t="shared" si="45"/>
        <v>CCS_Reinstatement_Value__c</v>
      </c>
      <c r="AB181" s="8" t="str">
        <f t="shared" si="46"/>
        <v>n/a</v>
      </c>
      <c r="AC181" s="8" t="str">
        <f t="shared" si="47"/>
        <v>yes</v>
      </c>
      <c r="AD181" s="2" t="str">
        <f t="shared" si="48"/>
        <v>INT64</v>
      </c>
      <c r="AE181" s="8" t="str">
        <f t="shared" si="53"/>
        <v>n/a</v>
      </c>
      <c r="AF181" s="8" t="str">
        <f t="shared" si="54"/>
        <v>n/a</v>
      </c>
      <c r="AG181" s="8" t="str">
        <f t="shared" si="55"/>
        <v>n/a</v>
      </c>
      <c r="AH181" t="str">
        <f>IFERROR(VLOOKUP('nCino | Field Mappings'!$A181,'nCino | Object Info'!$A:$H,8,FALSE),"(not found)")</f>
        <v>rskcsp_ds_css_collateral_valuation_consumption</v>
      </c>
      <c r="AI181" t="str">
        <f t="shared" si="49"/>
        <v>CCS_Reinstatement_Value__c</v>
      </c>
      <c r="AJ181" s="8" t="str">
        <f t="shared" si="50"/>
        <v>n/a</v>
      </c>
      <c r="AK181" s="8" t="str">
        <f t="shared" si="51"/>
        <v>yes</v>
      </c>
      <c r="AL181" s="2" t="str">
        <f t="shared" si="52"/>
        <v>INT64</v>
      </c>
      <c r="AM181" s="8" t="str">
        <f t="shared" si="56"/>
        <v>n/a</v>
      </c>
      <c r="AN181" s="8" t="str">
        <f t="shared" si="57"/>
        <v>n/a</v>
      </c>
      <c r="AO181" s="8" t="str">
        <f t="shared" si="58"/>
        <v>n/a</v>
      </c>
    </row>
    <row r="182" spans="1:41">
      <c r="A182" s="2" t="s">
        <v>68</v>
      </c>
      <c r="B182" s="2" t="s">
        <v>69</v>
      </c>
      <c r="C182" s="1" t="s">
        <v>585</v>
      </c>
      <c r="D182" s="1" t="s">
        <v>586</v>
      </c>
      <c r="E182" s="1" t="s">
        <v>587</v>
      </c>
      <c r="F182" s="2" t="str">
        <f>IF(ISERROR(VLOOKUP($C182,'DMW | Collateral Fields'!$K:$L, 1, FALSE)),"No", "Yes")</f>
        <v>Yes</v>
      </c>
      <c r="G182" s="1" t="str">
        <f>IFERROR(VLOOKUP($C182,'DMW | Collateral Fields'!$K:$L, 2, FALSE),"(not found)")</f>
        <v>Thhis field captures the vacant possession/closed value (MV3) of the security</v>
      </c>
      <c r="H182" s="2" t="s">
        <v>136</v>
      </c>
      <c r="I182" s="2" t="s">
        <v>144</v>
      </c>
      <c r="J182" s="1" t="s">
        <v>215</v>
      </c>
      <c r="K182" s="2">
        <v>0</v>
      </c>
      <c r="L182" s="2">
        <v>18</v>
      </c>
      <c r="M182" s="2">
        <v>0</v>
      </c>
      <c r="N182" s="2" t="str">
        <f t="shared" si="40"/>
        <v>currency|0|18|0</v>
      </c>
      <c r="O182" t="str">
        <f>IFERROR(VLOOKUP('nCino | Field Mappings'!$A182,'nCino | Object Info'!$A:$H,5,FALSE),"(not found)")</f>
        <v>rskcsp_ds_css_collateral_valuation</v>
      </c>
      <c r="P182" t="str">
        <f t="shared" si="41"/>
        <v>CCS_Vacant_Possession_Closed_Value_MV3__c</v>
      </c>
      <c r="Q182" s="8">
        <f>IFERROR(VLOOKUP($N182,'nCino | BigQuery Type Lookup'!$A:$F,2,FALSE),"(not found)")</f>
        <v>18</v>
      </c>
      <c r="R182" t="str">
        <f>IFERROR(VLOOKUP('nCino | Field Mappings'!$A182,'nCino | Object Info'!$A:$H,6,FALSE),"(not found)")</f>
        <v>rskcsp_ds_css_collateral_valuation_staging</v>
      </c>
      <c r="S182" t="str">
        <f t="shared" si="42"/>
        <v>CCS_Vacant_Possession_Closed_Value_MV3__c</v>
      </c>
      <c r="T182" s="8" t="str">
        <f t="shared" si="43"/>
        <v>n/a</v>
      </c>
      <c r="U182" s="8" t="str">
        <f t="shared" si="44"/>
        <v>yes</v>
      </c>
      <c r="V182" s="2" t="str">
        <f>IFERROR(VLOOKUP($N182,'nCino | BigQuery Type Lookup'!$A:$F,3,FALSE),"(not found)")</f>
        <v>INT64</v>
      </c>
      <c r="W182" s="8" t="str">
        <f>IFERROR(VLOOKUP($N182,'nCino | BigQuery Type Lookup'!$A:$F,4,FALSE),"(not found)")</f>
        <v>n/a</v>
      </c>
      <c r="X182" s="8" t="str">
        <f>IFERROR(VLOOKUP($N182,'nCino | BigQuery Type Lookup'!$A:$F,5,FALSE),"(not found)")</f>
        <v>n/a</v>
      </c>
      <c r="Y182" s="8" t="str">
        <f>IFERROR(VLOOKUP($N182,'nCino | BigQuery Type Lookup'!$A:$F,6,FALSE),"(not found)")</f>
        <v>n/a</v>
      </c>
      <c r="Z182" t="str">
        <f>IFERROR(VLOOKUP('nCino | Field Mappings'!$A182,'nCino | Object Info'!$A:$H,7,FALSE),"(not found)")</f>
        <v>rskcsp_ds_css_collateral_valuation_curated</v>
      </c>
      <c r="AA182" t="str">
        <f t="shared" si="45"/>
        <v>CCS_Vacant_Possession_Closed_Value_MV3__c</v>
      </c>
      <c r="AB182" s="8" t="str">
        <f t="shared" si="46"/>
        <v>n/a</v>
      </c>
      <c r="AC182" s="8" t="str">
        <f t="shared" si="47"/>
        <v>yes</v>
      </c>
      <c r="AD182" s="2" t="str">
        <f t="shared" si="48"/>
        <v>INT64</v>
      </c>
      <c r="AE182" s="8" t="str">
        <f t="shared" si="53"/>
        <v>n/a</v>
      </c>
      <c r="AF182" s="8" t="str">
        <f t="shared" si="54"/>
        <v>n/a</v>
      </c>
      <c r="AG182" s="8" t="str">
        <f t="shared" si="55"/>
        <v>n/a</v>
      </c>
      <c r="AH182" t="str">
        <f>IFERROR(VLOOKUP('nCino | Field Mappings'!$A182,'nCino | Object Info'!$A:$H,8,FALSE),"(not found)")</f>
        <v>rskcsp_ds_css_collateral_valuation_consumption</v>
      </c>
      <c r="AI182" t="str">
        <f t="shared" si="49"/>
        <v>CCS_Vacant_Possession_Closed_Value_MV3__c</v>
      </c>
      <c r="AJ182" s="8" t="str">
        <f t="shared" si="50"/>
        <v>n/a</v>
      </c>
      <c r="AK182" s="8" t="str">
        <f t="shared" si="51"/>
        <v>yes</v>
      </c>
      <c r="AL182" s="2" t="str">
        <f t="shared" si="52"/>
        <v>INT64</v>
      </c>
      <c r="AM182" s="8" t="str">
        <f t="shared" si="56"/>
        <v>n/a</v>
      </c>
      <c r="AN182" s="8" t="str">
        <f t="shared" si="57"/>
        <v>n/a</v>
      </c>
      <c r="AO182" s="8" t="str">
        <f t="shared" si="58"/>
        <v>n/a</v>
      </c>
    </row>
    <row r="183" spans="1:41">
      <c r="A183" s="2" t="s">
        <v>68</v>
      </c>
      <c r="B183" s="2" t="s">
        <v>69</v>
      </c>
      <c r="C183" s="1" t="s">
        <v>588</v>
      </c>
      <c r="D183" s="1" t="s">
        <v>589</v>
      </c>
      <c r="E183" s="1" t="s">
        <v>590</v>
      </c>
      <c r="F183" s="2" t="str">
        <f>IF(ISERROR(VLOOKUP($C183,'DMW | Collateral Fields'!$K:$L, 1, FALSE)),"No", "Yes")</f>
        <v>Yes</v>
      </c>
      <c r="G183" s="1" t="str">
        <f>IFERROR(VLOOKUP($C183,'DMW | Collateral Fields'!$K:$L, 2, FALSE),"(not found)")</f>
        <v>This field captures the open market value closed (MV2) of the security</v>
      </c>
      <c r="H183" s="2" t="s">
        <v>136</v>
      </c>
      <c r="I183" s="2" t="s">
        <v>144</v>
      </c>
      <c r="J183" s="1" t="s">
        <v>215</v>
      </c>
      <c r="K183" s="2">
        <v>0</v>
      </c>
      <c r="L183" s="2">
        <v>18</v>
      </c>
      <c r="M183" s="2">
        <v>0</v>
      </c>
      <c r="N183" s="2" t="str">
        <f t="shared" si="40"/>
        <v>currency|0|18|0</v>
      </c>
      <c r="O183" t="str">
        <f>IFERROR(VLOOKUP('nCino | Field Mappings'!$A183,'nCino | Object Info'!$A:$H,5,FALSE),"(not found)")</f>
        <v>rskcsp_ds_css_collateral_valuation</v>
      </c>
      <c r="P183" t="str">
        <f t="shared" si="41"/>
        <v>CCS_Open_Market_Value_Closed_MV2__c</v>
      </c>
      <c r="Q183" s="8">
        <f>IFERROR(VLOOKUP($N183,'nCino | BigQuery Type Lookup'!$A:$F,2,FALSE),"(not found)")</f>
        <v>18</v>
      </c>
      <c r="R183" t="str">
        <f>IFERROR(VLOOKUP('nCino | Field Mappings'!$A183,'nCino | Object Info'!$A:$H,6,FALSE),"(not found)")</f>
        <v>rskcsp_ds_css_collateral_valuation_staging</v>
      </c>
      <c r="S183" t="str">
        <f t="shared" si="42"/>
        <v>CCS_Open_Market_Value_Closed_MV2__c</v>
      </c>
      <c r="T183" s="8" t="str">
        <f t="shared" si="43"/>
        <v>n/a</v>
      </c>
      <c r="U183" s="8" t="str">
        <f t="shared" si="44"/>
        <v>yes</v>
      </c>
      <c r="V183" s="2" t="str">
        <f>IFERROR(VLOOKUP($N183,'nCino | BigQuery Type Lookup'!$A:$F,3,FALSE),"(not found)")</f>
        <v>INT64</v>
      </c>
      <c r="W183" s="8" t="str">
        <f>IFERROR(VLOOKUP($N183,'nCino | BigQuery Type Lookup'!$A:$F,4,FALSE),"(not found)")</f>
        <v>n/a</v>
      </c>
      <c r="X183" s="8" t="str">
        <f>IFERROR(VLOOKUP($N183,'nCino | BigQuery Type Lookup'!$A:$F,5,FALSE),"(not found)")</f>
        <v>n/a</v>
      </c>
      <c r="Y183" s="8" t="str">
        <f>IFERROR(VLOOKUP($N183,'nCino | BigQuery Type Lookup'!$A:$F,6,FALSE),"(not found)")</f>
        <v>n/a</v>
      </c>
      <c r="Z183" t="str">
        <f>IFERROR(VLOOKUP('nCino | Field Mappings'!$A183,'nCino | Object Info'!$A:$H,7,FALSE),"(not found)")</f>
        <v>rskcsp_ds_css_collateral_valuation_curated</v>
      </c>
      <c r="AA183" t="str">
        <f t="shared" si="45"/>
        <v>CCS_Open_Market_Value_Closed_MV2__c</v>
      </c>
      <c r="AB183" s="8" t="str">
        <f t="shared" si="46"/>
        <v>n/a</v>
      </c>
      <c r="AC183" s="8" t="str">
        <f t="shared" si="47"/>
        <v>yes</v>
      </c>
      <c r="AD183" s="2" t="str">
        <f t="shared" si="48"/>
        <v>INT64</v>
      </c>
      <c r="AE183" s="8" t="str">
        <f t="shared" si="53"/>
        <v>n/a</v>
      </c>
      <c r="AF183" s="8" t="str">
        <f t="shared" si="54"/>
        <v>n/a</v>
      </c>
      <c r="AG183" s="8" t="str">
        <f t="shared" si="55"/>
        <v>n/a</v>
      </c>
      <c r="AH183" t="str">
        <f>IFERROR(VLOOKUP('nCino | Field Mappings'!$A183,'nCino | Object Info'!$A:$H,8,FALSE),"(not found)")</f>
        <v>rskcsp_ds_css_collateral_valuation_consumption</v>
      </c>
      <c r="AI183" t="str">
        <f t="shared" si="49"/>
        <v>CCS_Open_Market_Value_Closed_MV2__c</v>
      </c>
      <c r="AJ183" s="8" t="str">
        <f t="shared" si="50"/>
        <v>n/a</v>
      </c>
      <c r="AK183" s="8" t="str">
        <f t="shared" si="51"/>
        <v>yes</v>
      </c>
      <c r="AL183" s="2" t="str">
        <f t="shared" si="52"/>
        <v>INT64</v>
      </c>
      <c r="AM183" s="8" t="str">
        <f t="shared" si="56"/>
        <v>n/a</v>
      </c>
      <c r="AN183" s="8" t="str">
        <f t="shared" si="57"/>
        <v>n/a</v>
      </c>
      <c r="AO183" s="8" t="str">
        <f t="shared" si="58"/>
        <v>n/a</v>
      </c>
    </row>
    <row r="184" spans="1:41">
      <c r="A184" s="2" t="s">
        <v>68</v>
      </c>
      <c r="B184" s="2" t="s">
        <v>69</v>
      </c>
      <c r="C184" s="1" t="s">
        <v>591</v>
      </c>
      <c r="D184" s="1" t="s">
        <v>592</v>
      </c>
      <c r="E184" s="1" t="s">
        <v>593</v>
      </c>
      <c r="F184" s="2" t="str">
        <f>IF(ISERROR(VLOOKUP($C184,'DMW | Collateral Fields'!$K:$L, 1, FALSE)),"No", "Yes")</f>
        <v>Yes</v>
      </c>
      <c r="G184" s="1" t="str">
        <f>IFERROR(VLOOKUP($C184,'DMW | Collateral Fields'!$K:$L, 2, FALSE),"(not found)")</f>
        <v>This field captures the open market value (MV1) of the security</v>
      </c>
      <c r="H184" s="2" t="s">
        <v>136</v>
      </c>
      <c r="I184" s="2" t="s">
        <v>144</v>
      </c>
      <c r="J184" s="1" t="s">
        <v>215</v>
      </c>
      <c r="K184" s="2">
        <v>0</v>
      </c>
      <c r="L184" s="2">
        <v>18</v>
      </c>
      <c r="M184" s="2">
        <v>0</v>
      </c>
      <c r="N184" s="2" t="str">
        <f t="shared" si="40"/>
        <v>currency|0|18|0</v>
      </c>
      <c r="O184" t="str">
        <f>IFERROR(VLOOKUP('nCino | Field Mappings'!$A184,'nCino | Object Info'!$A:$H,5,FALSE),"(not found)")</f>
        <v>rskcsp_ds_css_collateral_valuation</v>
      </c>
      <c r="P184" t="str">
        <f t="shared" si="41"/>
        <v>CCS_Open_Market_Value_MV1__c</v>
      </c>
      <c r="Q184" s="8">
        <f>IFERROR(VLOOKUP($N184,'nCino | BigQuery Type Lookup'!$A:$F,2,FALSE),"(not found)")</f>
        <v>18</v>
      </c>
      <c r="R184" t="str">
        <f>IFERROR(VLOOKUP('nCino | Field Mappings'!$A184,'nCino | Object Info'!$A:$H,6,FALSE),"(not found)")</f>
        <v>rskcsp_ds_css_collateral_valuation_staging</v>
      </c>
      <c r="S184" t="str">
        <f t="shared" si="42"/>
        <v>CCS_Open_Market_Value_MV1__c</v>
      </c>
      <c r="T184" s="8" t="str">
        <f t="shared" si="43"/>
        <v>n/a</v>
      </c>
      <c r="U184" s="8" t="str">
        <f t="shared" si="44"/>
        <v>yes</v>
      </c>
      <c r="V184" s="2" t="str">
        <f>IFERROR(VLOOKUP($N184,'nCino | BigQuery Type Lookup'!$A:$F,3,FALSE),"(not found)")</f>
        <v>INT64</v>
      </c>
      <c r="W184" s="8" t="str">
        <f>IFERROR(VLOOKUP($N184,'nCino | BigQuery Type Lookup'!$A:$F,4,FALSE),"(not found)")</f>
        <v>n/a</v>
      </c>
      <c r="X184" s="8" t="str">
        <f>IFERROR(VLOOKUP($N184,'nCino | BigQuery Type Lookup'!$A:$F,5,FALSE),"(not found)")</f>
        <v>n/a</v>
      </c>
      <c r="Y184" s="8" t="str">
        <f>IFERROR(VLOOKUP($N184,'nCino | BigQuery Type Lookup'!$A:$F,6,FALSE),"(not found)")</f>
        <v>n/a</v>
      </c>
      <c r="Z184" t="str">
        <f>IFERROR(VLOOKUP('nCino | Field Mappings'!$A184,'nCino | Object Info'!$A:$H,7,FALSE),"(not found)")</f>
        <v>rskcsp_ds_css_collateral_valuation_curated</v>
      </c>
      <c r="AA184" t="str">
        <f t="shared" si="45"/>
        <v>CCS_Open_Market_Value_MV1__c</v>
      </c>
      <c r="AB184" s="8" t="str">
        <f t="shared" si="46"/>
        <v>n/a</v>
      </c>
      <c r="AC184" s="8" t="str">
        <f t="shared" si="47"/>
        <v>yes</v>
      </c>
      <c r="AD184" s="2" t="str">
        <f t="shared" si="48"/>
        <v>INT64</v>
      </c>
      <c r="AE184" s="8" t="str">
        <f t="shared" si="53"/>
        <v>n/a</v>
      </c>
      <c r="AF184" s="8" t="str">
        <f t="shared" si="54"/>
        <v>n/a</v>
      </c>
      <c r="AG184" s="8" t="str">
        <f t="shared" si="55"/>
        <v>n/a</v>
      </c>
      <c r="AH184" t="str">
        <f>IFERROR(VLOOKUP('nCino | Field Mappings'!$A184,'nCino | Object Info'!$A:$H,8,FALSE),"(not found)")</f>
        <v>rskcsp_ds_css_collateral_valuation_consumption</v>
      </c>
      <c r="AI184" t="str">
        <f t="shared" si="49"/>
        <v>CCS_Open_Market_Value_MV1__c</v>
      </c>
      <c r="AJ184" s="8" t="str">
        <f t="shared" si="50"/>
        <v>n/a</v>
      </c>
      <c r="AK184" s="8" t="str">
        <f t="shared" si="51"/>
        <v>yes</v>
      </c>
      <c r="AL184" s="2" t="str">
        <f t="shared" si="52"/>
        <v>INT64</v>
      </c>
      <c r="AM184" s="8" t="str">
        <f t="shared" si="56"/>
        <v>n/a</v>
      </c>
      <c r="AN184" s="8" t="str">
        <f t="shared" si="57"/>
        <v>n/a</v>
      </c>
      <c r="AO184" s="8" t="str">
        <f t="shared" si="58"/>
        <v>n/a</v>
      </c>
    </row>
    <row r="185" spans="1:41">
      <c r="A185" s="2" t="s">
        <v>68</v>
      </c>
      <c r="B185" s="2" t="s">
        <v>69</v>
      </c>
      <c r="C185" s="1" t="s">
        <v>594</v>
      </c>
      <c r="D185" s="1" t="s">
        <v>595</v>
      </c>
      <c r="E185" s="1" t="s">
        <v>596</v>
      </c>
      <c r="F185" s="2" t="str">
        <f>IF(ISERROR(VLOOKUP($C185,'DMW | Collateral Fields'!$K:$L, 1, FALSE)),"No", "Yes")</f>
        <v>Yes</v>
      </c>
      <c r="G185" s="1" t="str">
        <f>IFERROR(VLOOKUP($C185,'DMW | Collateral Fields'!$K:$L, 2, FALSE),"(not found)")</f>
        <v>This field captures the market value of the security</v>
      </c>
      <c r="H185" s="2" t="s">
        <v>136</v>
      </c>
      <c r="I185" s="2" t="s">
        <v>144</v>
      </c>
      <c r="J185" s="1" t="s">
        <v>215</v>
      </c>
      <c r="K185" s="2">
        <v>0</v>
      </c>
      <c r="L185" s="2">
        <v>18</v>
      </c>
      <c r="M185" s="2">
        <v>0</v>
      </c>
      <c r="N185" s="2" t="str">
        <f t="shared" si="40"/>
        <v>currency|0|18|0</v>
      </c>
      <c r="O185" t="str">
        <f>IFERROR(VLOOKUP('nCino | Field Mappings'!$A185,'nCino | Object Info'!$A:$H,5,FALSE),"(not found)")</f>
        <v>rskcsp_ds_css_collateral_valuation</v>
      </c>
      <c r="P185" t="str">
        <f t="shared" si="41"/>
        <v>CCS_Market_Value__c</v>
      </c>
      <c r="Q185" s="8">
        <f>IFERROR(VLOOKUP($N185,'nCino | BigQuery Type Lookup'!$A:$F,2,FALSE),"(not found)")</f>
        <v>18</v>
      </c>
      <c r="R185" t="str">
        <f>IFERROR(VLOOKUP('nCino | Field Mappings'!$A185,'nCino | Object Info'!$A:$H,6,FALSE),"(not found)")</f>
        <v>rskcsp_ds_css_collateral_valuation_staging</v>
      </c>
      <c r="S185" t="str">
        <f t="shared" si="42"/>
        <v>CCS_Market_Value__c</v>
      </c>
      <c r="T185" s="8" t="str">
        <f t="shared" si="43"/>
        <v>n/a</v>
      </c>
      <c r="U185" s="8" t="str">
        <f t="shared" si="44"/>
        <v>yes</v>
      </c>
      <c r="V185" s="2" t="str">
        <f>IFERROR(VLOOKUP($N185,'nCino | BigQuery Type Lookup'!$A:$F,3,FALSE),"(not found)")</f>
        <v>INT64</v>
      </c>
      <c r="W185" s="8" t="str">
        <f>IFERROR(VLOOKUP($N185,'nCino | BigQuery Type Lookup'!$A:$F,4,FALSE),"(not found)")</f>
        <v>n/a</v>
      </c>
      <c r="X185" s="8" t="str">
        <f>IFERROR(VLOOKUP($N185,'nCino | BigQuery Type Lookup'!$A:$F,5,FALSE),"(not found)")</f>
        <v>n/a</v>
      </c>
      <c r="Y185" s="8" t="str">
        <f>IFERROR(VLOOKUP($N185,'nCino | BigQuery Type Lookup'!$A:$F,6,FALSE),"(not found)")</f>
        <v>n/a</v>
      </c>
      <c r="Z185" t="str">
        <f>IFERROR(VLOOKUP('nCino | Field Mappings'!$A185,'nCino | Object Info'!$A:$H,7,FALSE),"(not found)")</f>
        <v>rskcsp_ds_css_collateral_valuation_curated</v>
      </c>
      <c r="AA185" t="str">
        <f t="shared" si="45"/>
        <v>CCS_Market_Value__c</v>
      </c>
      <c r="AB185" s="8" t="str">
        <f t="shared" si="46"/>
        <v>n/a</v>
      </c>
      <c r="AC185" s="8" t="str">
        <f t="shared" si="47"/>
        <v>yes</v>
      </c>
      <c r="AD185" s="2" t="str">
        <f t="shared" si="48"/>
        <v>INT64</v>
      </c>
      <c r="AE185" s="8" t="str">
        <f t="shared" si="53"/>
        <v>n/a</v>
      </c>
      <c r="AF185" s="8" t="str">
        <f t="shared" si="54"/>
        <v>n/a</v>
      </c>
      <c r="AG185" s="8" t="str">
        <f t="shared" si="55"/>
        <v>n/a</v>
      </c>
      <c r="AH185" t="str">
        <f>IFERROR(VLOOKUP('nCino | Field Mappings'!$A185,'nCino | Object Info'!$A:$H,8,FALSE),"(not found)")</f>
        <v>rskcsp_ds_css_collateral_valuation_consumption</v>
      </c>
      <c r="AI185" t="str">
        <f t="shared" si="49"/>
        <v>CCS_Market_Value__c</v>
      </c>
      <c r="AJ185" s="8" t="str">
        <f t="shared" si="50"/>
        <v>n/a</v>
      </c>
      <c r="AK185" s="8" t="str">
        <f t="shared" si="51"/>
        <v>yes</v>
      </c>
      <c r="AL185" s="2" t="str">
        <f t="shared" si="52"/>
        <v>INT64</v>
      </c>
      <c r="AM185" s="8" t="str">
        <f t="shared" si="56"/>
        <v>n/a</v>
      </c>
      <c r="AN185" s="8" t="str">
        <f t="shared" si="57"/>
        <v>n/a</v>
      </c>
      <c r="AO185" s="8" t="str">
        <f t="shared" si="58"/>
        <v>n/a</v>
      </c>
    </row>
    <row r="186" spans="1:41">
      <c r="A186" s="2" t="s">
        <v>68</v>
      </c>
      <c r="B186" s="2" t="s">
        <v>69</v>
      </c>
      <c r="C186" s="1" t="s">
        <v>597</v>
      </c>
      <c r="D186" s="1" t="s">
        <v>598</v>
      </c>
      <c r="E186" s="1" t="s">
        <v>599</v>
      </c>
      <c r="F186" s="2" t="str">
        <f>IF(ISERROR(VLOOKUP($C186,'DMW | Collateral Fields'!$K:$L, 1, FALSE)),"No", "Yes")</f>
        <v>No</v>
      </c>
      <c r="G186" s="1" t="str">
        <f>IFERROR(VLOOKUP($C186,'DMW | Collateral Fields'!$K:$L, 2, FALSE),"(not found)")</f>
        <v>(not found)</v>
      </c>
      <c r="H186" s="2" t="s">
        <v>136</v>
      </c>
      <c r="I186" s="2" t="s">
        <v>144</v>
      </c>
      <c r="J186" s="1" t="s">
        <v>202</v>
      </c>
      <c r="K186" s="2">
        <v>0</v>
      </c>
      <c r="L186" s="2">
        <v>0</v>
      </c>
      <c r="M186" s="2">
        <v>0</v>
      </c>
      <c r="N186" s="2" t="str">
        <f t="shared" si="40"/>
        <v>date|0|0|0</v>
      </c>
      <c r="O186" t="str">
        <f>IFERROR(VLOOKUP('nCino | Field Mappings'!$A186,'nCino | Object Info'!$A:$H,5,FALSE),"(not found)")</f>
        <v>rskcsp_ds_css_collateral_valuation</v>
      </c>
      <c r="P186" t="str">
        <f t="shared" si="41"/>
        <v>CCS_Date_of_Valuation__c</v>
      </c>
      <c r="Q186" s="8">
        <f>IFERROR(VLOOKUP($N186,'nCino | BigQuery Type Lookup'!$A:$F,2,FALSE),"(not found)")</f>
        <v>8</v>
      </c>
      <c r="R186" t="str">
        <f>IFERROR(VLOOKUP('nCino | Field Mappings'!$A186,'nCino | Object Info'!$A:$H,6,FALSE),"(not found)")</f>
        <v>rskcsp_ds_css_collateral_valuation_staging</v>
      </c>
      <c r="S186" t="str">
        <f t="shared" si="42"/>
        <v>CCS_Date_of_Valuation__c</v>
      </c>
      <c r="T186" s="8" t="str">
        <f t="shared" si="43"/>
        <v>n/a</v>
      </c>
      <c r="U186" s="8" t="str">
        <f t="shared" si="44"/>
        <v>yes</v>
      </c>
      <c r="V186" s="2" t="str">
        <f>IFERROR(VLOOKUP($N186,'nCino | BigQuery Type Lookup'!$A:$F,3,FALSE),"(not found)")</f>
        <v>DATE</v>
      </c>
      <c r="W186" s="8" t="str">
        <f>IFERROR(VLOOKUP($N186,'nCino | BigQuery Type Lookup'!$A:$F,4,FALSE),"(not found)")</f>
        <v>n/a</v>
      </c>
      <c r="X186" s="8" t="str">
        <f>IFERROR(VLOOKUP($N186,'nCino | BigQuery Type Lookup'!$A:$F,5,FALSE),"(not found)")</f>
        <v>n/a</v>
      </c>
      <c r="Y186" s="8" t="str">
        <f>IFERROR(VLOOKUP($N186,'nCino | BigQuery Type Lookup'!$A:$F,6,FALSE),"(not found)")</f>
        <v>n/a</v>
      </c>
      <c r="Z186" t="str">
        <f>IFERROR(VLOOKUP('nCino | Field Mappings'!$A186,'nCino | Object Info'!$A:$H,7,FALSE),"(not found)")</f>
        <v>rskcsp_ds_css_collateral_valuation_curated</v>
      </c>
      <c r="AA186" t="str">
        <f t="shared" si="45"/>
        <v>CCS_Date_of_Valuation__c</v>
      </c>
      <c r="AB186" s="8" t="str">
        <f t="shared" si="46"/>
        <v>n/a</v>
      </c>
      <c r="AC186" s="8" t="str">
        <f t="shared" si="47"/>
        <v>yes</v>
      </c>
      <c r="AD186" s="2" t="str">
        <f t="shared" si="48"/>
        <v>DATE</v>
      </c>
      <c r="AE186" s="8" t="str">
        <f t="shared" si="53"/>
        <v>n/a</v>
      </c>
      <c r="AF186" s="8" t="str">
        <f t="shared" si="54"/>
        <v>n/a</v>
      </c>
      <c r="AG186" s="8" t="str">
        <f t="shared" si="55"/>
        <v>n/a</v>
      </c>
      <c r="AH186" t="str">
        <f>IFERROR(VLOOKUP('nCino | Field Mappings'!$A186,'nCino | Object Info'!$A:$H,8,FALSE),"(not found)")</f>
        <v>rskcsp_ds_css_collateral_valuation_consumption</v>
      </c>
      <c r="AI186" t="str">
        <f t="shared" si="49"/>
        <v>CCS_Date_of_Valuation__c</v>
      </c>
      <c r="AJ186" s="8" t="str">
        <f t="shared" si="50"/>
        <v>n/a</v>
      </c>
      <c r="AK186" s="8" t="str">
        <f t="shared" si="51"/>
        <v>yes</v>
      </c>
      <c r="AL186" s="2" t="str">
        <f t="shared" si="52"/>
        <v>DATE</v>
      </c>
      <c r="AM186" s="8" t="str">
        <f t="shared" si="56"/>
        <v>n/a</v>
      </c>
      <c r="AN186" s="8" t="str">
        <f t="shared" si="57"/>
        <v>n/a</v>
      </c>
      <c r="AO186" s="8" t="str">
        <f t="shared" si="58"/>
        <v>n/a</v>
      </c>
    </row>
    <row r="187" spans="1:41">
      <c r="A187" s="2" t="s">
        <v>68</v>
      </c>
      <c r="B187" s="2" t="s">
        <v>69</v>
      </c>
      <c r="C187" s="1" t="s">
        <v>600</v>
      </c>
      <c r="D187" s="1" t="s">
        <v>601</v>
      </c>
      <c r="E187" s="1" t="s">
        <v>602</v>
      </c>
      <c r="F187" s="2" t="str">
        <f>IF(ISERROR(VLOOKUP($C187,'DMW | Collateral Fields'!$K:$L, 1, FALSE)),"No", "Yes")</f>
        <v>Yes</v>
      </c>
      <c r="G187" s="1" t="str">
        <f>IFERROR(VLOOKUP($C187,'DMW | Collateral Fields'!$K:$L, 2, FALSE),"(not found)")</f>
        <v xml:space="preserve">This field captures the existing use valuation (EUV – SH) of the security and is only applicable for social housing </v>
      </c>
      <c r="H187" s="2" t="s">
        <v>136</v>
      </c>
      <c r="I187" s="2" t="s">
        <v>144</v>
      </c>
      <c r="J187" s="1" t="s">
        <v>215</v>
      </c>
      <c r="K187" s="2">
        <v>0</v>
      </c>
      <c r="L187" s="2">
        <v>18</v>
      </c>
      <c r="M187" s="2">
        <v>0</v>
      </c>
      <c r="N187" s="2" t="str">
        <f t="shared" si="40"/>
        <v>currency|0|18|0</v>
      </c>
      <c r="O187" t="str">
        <f>IFERROR(VLOOKUP('nCino | Field Mappings'!$A187,'nCino | Object Info'!$A:$H,5,FALSE),"(not found)")</f>
        <v>rskcsp_ds_css_collateral_valuation</v>
      </c>
      <c r="P187" t="str">
        <f t="shared" si="41"/>
        <v>CCS_Existing_Use_Valuation_EUV_SH__c</v>
      </c>
      <c r="Q187" s="8">
        <f>IFERROR(VLOOKUP($N187,'nCino | BigQuery Type Lookup'!$A:$F,2,FALSE),"(not found)")</f>
        <v>18</v>
      </c>
      <c r="R187" t="str">
        <f>IFERROR(VLOOKUP('nCino | Field Mappings'!$A187,'nCino | Object Info'!$A:$H,6,FALSE),"(not found)")</f>
        <v>rskcsp_ds_css_collateral_valuation_staging</v>
      </c>
      <c r="S187" t="str">
        <f t="shared" si="42"/>
        <v>CCS_Existing_Use_Valuation_EUV_SH__c</v>
      </c>
      <c r="T187" s="8" t="str">
        <f t="shared" si="43"/>
        <v>n/a</v>
      </c>
      <c r="U187" s="8" t="str">
        <f t="shared" si="44"/>
        <v>yes</v>
      </c>
      <c r="V187" s="2" t="str">
        <f>IFERROR(VLOOKUP($N187,'nCino | BigQuery Type Lookup'!$A:$F,3,FALSE),"(not found)")</f>
        <v>INT64</v>
      </c>
      <c r="W187" s="8" t="str">
        <f>IFERROR(VLOOKUP($N187,'nCino | BigQuery Type Lookup'!$A:$F,4,FALSE),"(not found)")</f>
        <v>n/a</v>
      </c>
      <c r="X187" s="8" t="str">
        <f>IFERROR(VLOOKUP($N187,'nCino | BigQuery Type Lookup'!$A:$F,5,FALSE),"(not found)")</f>
        <v>n/a</v>
      </c>
      <c r="Y187" s="8" t="str">
        <f>IFERROR(VLOOKUP($N187,'nCino | BigQuery Type Lookup'!$A:$F,6,FALSE),"(not found)")</f>
        <v>n/a</v>
      </c>
      <c r="Z187" t="str">
        <f>IFERROR(VLOOKUP('nCino | Field Mappings'!$A187,'nCino | Object Info'!$A:$H,7,FALSE),"(not found)")</f>
        <v>rskcsp_ds_css_collateral_valuation_curated</v>
      </c>
      <c r="AA187" t="str">
        <f t="shared" si="45"/>
        <v>CCS_Existing_Use_Valuation_EUV_SH__c</v>
      </c>
      <c r="AB187" s="8" t="str">
        <f t="shared" si="46"/>
        <v>n/a</v>
      </c>
      <c r="AC187" s="8" t="str">
        <f t="shared" si="47"/>
        <v>yes</v>
      </c>
      <c r="AD187" s="2" t="str">
        <f t="shared" si="48"/>
        <v>INT64</v>
      </c>
      <c r="AE187" s="8" t="str">
        <f t="shared" si="53"/>
        <v>n/a</v>
      </c>
      <c r="AF187" s="8" t="str">
        <f t="shared" si="54"/>
        <v>n/a</v>
      </c>
      <c r="AG187" s="8" t="str">
        <f t="shared" si="55"/>
        <v>n/a</v>
      </c>
      <c r="AH187" t="str">
        <f>IFERROR(VLOOKUP('nCino | Field Mappings'!$A187,'nCino | Object Info'!$A:$H,8,FALSE),"(not found)")</f>
        <v>rskcsp_ds_css_collateral_valuation_consumption</v>
      </c>
      <c r="AI187" t="str">
        <f t="shared" si="49"/>
        <v>CCS_Existing_Use_Valuation_EUV_SH__c</v>
      </c>
      <c r="AJ187" s="8" t="str">
        <f t="shared" si="50"/>
        <v>n/a</v>
      </c>
      <c r="AK187" s="8" t="str">
        <f t="shared" si="51"/>
        <v>yes</v>
      </c>
      <c r="AL187" s="2" t="str">
        <f t="shared" si="52"/>
        <v>INT64</v>
      </c>
      <c r="AM187" s="8" t="str">
        <f t="shared" si="56"/>
        <v>n/a</v>
      </c>
      <c r="AN187" s="8" t="str">
        <f t="shared" si="57"/>
        <v>n/a</v>
      </c>
      <c r="AO187" s="8" t="str">
        <f t="shared" si="58"/>
        <v>n/a</v>
      </c>
    </row>
    <row r="188" spans="1:41">
      <c r="A188" s="2" t="s">
        <v>68</v>
      </c>
      <c r="B188" s="2" t="s">
        <v>69</v>
      </c>
      <c r="C188" s="1" t="s">
        <v>603</v>
      </c>
      <c r="D188" s="1" t="s">
        <v>604</v>
      </c>
      <c r="E188" s="1" t="s">
        <v>605</v>
      </c>
      <c r="F188" s="2" t="str">
        <f>IF(ISERROR(VLOOKUP($C188,'DMW | Collateral Fields'!$K:$L, 1, FALSE)),"No", "Yes")</f>
        <v>Yes</v>
      </c>
      <c r="G188" s="1" t="str">
        <f>IFERROR(VLOOKUP($C188,'DMW | Collateral Fields'!$K:$L, 2, FALSE),"(not found)")</f>
        <v>This field captures the MVSTT Valuation of the Security and is only applicable for Social Housing</v>
      </c>
      <c r="H188" s="2" t="s">
        <v>136</v>
      </c>
      <c r="I188" s="2" t="s">
        <v>144</v>
      </c>
      <c r="J188" s="1" t="s">
        <v>215</v>
      </c>
      <c r="K188" s="2">
        <v>0</v>
      </c>
      <c r="L188" s="2">
        <v>18</v>
      </c>
      <c r="M188" s="2">
        <v>0</v>
      </c>
      <c r="N188" s="2" t="str">
        <f t="shared" si="40"/>
        <v>currency|0|18|0</v>
      </c>
      <c r="O188" t="str">
        <f>IFERROR(VLOOKUP('nCino | Field Mappings'!$A188,'nCino | Object Info'!$A:$H,5,FALSE),"(not found)")</f>
        <v>rskcsp_ds_css_collateral_valuation</v>
      </c>
      <c r="P188" t="str">
        <f t="shared" si="41"/>
        <v>CCS_MVSTT__c</v>
      </c>
      <c r="Q188" s="8">
        <f>IFERROR(VLOOKUP($N188,'nCino | BigQuery Type Lookup'!$A:$F,2,FALSE),"(not found)")</f>
        <v>18</v>
      </c>
      <c r="R188" t="str">
        <f>IFERROR(VLOOKUP('nCino | Field Mappings'!$A188,'nCino | Object Info'!$A:$H,6,FALSE),"(not found)")</f>
        <v>rskcsp_ds_css_collateral_valuation_staging</v>
      </c>
      <c r="S188" t="str">
        <f t="shared" si="42"/>
        <v>CCS_MVSTT__c</v>
      </c>
      <c r="T188" s="8" t="str">
        <f t="shared" si="43"/>
        <v>n/a</v>
      </c>
      <c r="U188" s="8" t="str">
        <f t="shared" si="44"/>
        <v>yes</v>
      </c>
      <c r="V188" s="2" t="str">
        <f>IFERROR(VLOOKUP($N188,'nCino | BigQuery Type Lookup'!$A:$F,3,FALSE),"(not found)")</f>
        <v>INT64</v>
      </c>
      <c r="W188" s="8" t="str">
        <f>IFERROR(VLOOKUP($N188,'nCino | BigQuery Type Lookup'!$A:$F,4,FALSE),"(not found)")</f>
        <v>n/a</v>
      </c>
      <c r="X188" s="8" t="str">
        <f>IFERROR(VLOOKUP($N188,'nCino | BigQuery Type Lookup'!$A:$F,5,FALSE),"(not found)")</f>
        <v>n/a</v>
      </c>
      <c r="Y188" s="8" t="str">
        <f>IFERROR(VLOOKUP($N188,'nCino | BigQuery Type Lookup'!$A:$F,6,FALSE),"(not found)")</f>
        <v>n/a</v>
      </c>
      <c r="Z188" t="str">
        <f>IFERROR(VLOOKUP('nCino | Field Mappings'!$A188,'nCino | Object Info'!$A:$H,7,FALSE),"(not found)")</f>
        <v>rskcsp_ds_css_collateral_valuation_curated</v>
      </c>
      <c r="AA188" t="str">
        <f t="shared" si="45"/>
        <v>CCS_MVSTT__c</v>
      </c>
      <c r="AB188" s="8" t="str">
        <f t="shared" si="46"/>
        <v>n/a</v>
      </c>
      <c r="AC188" s="8" t="str">
        <f t="shared" si="47"/>
        <v>yes</v>
      </c>
      <c r="AD188" s="2" t="str">
        <f t="shared" si="48"/>
        <v>INT64</v>
      </c>
      <c r="AE188" s="8" t="str">
        <f t="shared" si="53"/>
        <v>n/a</v>
      </c>
      <c r="AF188" s="8" t="str">
        <f t="shared" si="54"/>
        <v>n/a</v>
      </c>
      <c r="AG188" s="8" t="str">
        <f t="shared" si="55"/>
        <v>n/a</v>
      </c>
      <c r="AH188" t="str">
        <f>IFERROR(VLOOKUP('nCino | Field Mappings'!$A188,'nCino | Object Info'!$A:$H,8,FALSE),"(not found)")</f>
        <v>rskcsp_ds_css_collateral_valuation_consumption</v>
      </c>
      <c r="AI188" t="str">
        <f t="shared" si="49"/>
        <v>CCS_MVSTT__c</v>
      </c>
      <c r="AJ188" s="8" t="str">
        <f t="shared" si="50"/>
        <v>n/a</v>
      </c>
      <c r="AK188" s="8" t="str">
        <f t="shared" si="51"/>
        <v>yes</v>
      </c>
      <c r="AL188" s="2" t="str">
        <f t="shared" si="52"/>
        <v>INT64</v>
      </c>
      <c r="AM188" s="8" t="str">
        <f t="shared" si="56"/>
        <v>n/a</v>
      </c>
      <c r="AN188" s="8" t="str">
        <f t="shared" si="57"/>
        <v>n/a</v>
      </c>
      <c r="AO188" s="8" t="str">
        <f t="shared" si="58"/>
        <v>n/a</v>
      </c>
    </row>
    <row r="189" spans="1:41" ht="27" customHeight="1">
      <c r="A189" s="2" t="s">
        <v>68</v>
      </c>
      <c r="B189" s="2" t="s">
        <v>69</v>
      </c>
      <c r="C189" s="1" t="s">
        <v>606</v>
      </c>
      <c r="D189" s="1" t="s">
        <v>401</v>
      </c>
      <c r="E189" s="1" t="s">
        <v>402</v>
      </c>
      <c r="F189" s="2" t="str">
        <f>IF(ISERROR(VLOOKUP($C189,'DMW | Collateral Fields'!$K:$L, 1, FALSE)),"No", "Yes")</f>
        <v>Yes</v>
      </c>
      <c r="G189" s="1" t="str">
        <f>IFERROR(VLOOKUP($C189,'DMW | Collateral Fields'!$K:$L, 2, FALSE),"(not found)")</f>
        <v>to ingest data from external source</v>
      </c>
      <c r="H189" s="2" t="s">
        <v>136</v>
      </c>
      <c r="I189" s="2" t="s">
        <v>144</v>
      </c>
      <c r="J189" s="1" t="s">
        <v>140</v>
      </c>
      <c r="K189" s="2">
        <v>255</v>
      </c>
      <c r="L189" s="2">
        <v>0</v>
      </c>
      <c r="M189" s="2">
        <v>0</v>
      </c>
      <c r="N189" s="2" t="str">
        <f t="shared" si="40"/>
        <v>string|255|0|0</v>
      </c>
      <c r="O189" t="str">
        <f>IFERROR(VLOOKUP('nCino | Field Mappings'!$A189,'nCino | Object Info'!$A:$H,5,FALSE),"(not found)")</f>
        <v>rskcsp_ds_css_collateral_valuation</v>
      </c>
      <c r="P189" t="str">
        <f t="shared" si="41"/>
        <v>CCS_Migration_Id__c</v>
      </c>
      <c r="Q189" s="8">
        <f>IFERROR(VLOOKUP($N189,'nCino | BigQuery Type Lookup'!$A:$F,2,FALSE),"(not found)")</f>
        <v>255</v>
      </c>
      <c r="R189" t="str">
        <f>IFERROR(VLOOKUP('nCino | Field Mappings'!$A189,'nCino | Object Info'!$A:$H,6,FALSE),"(not found)")</f>
        <v>rskcsp_ds_css_collateral_valuation_staging</v>
      </c>
      <c r="S189" t="str">
        <f t="shared" si="42"/>
        <v>CCS_Migration_Id__c</v>
      </c>
      <c r="T189" s="8" t="str">
        <f t="shared" si="43"/>
        <v>n/a</v>
      </c>
      <c r="U189" s="8" t="str">
        <f t="shared" si="44"/>
        <v>yes</v>
      </c>
      <c r="V189" s="2" t="str">
        <f>IFERROR(VLOOKUP($N189,'nCino | BigQuery Type Lookup'!$A:$F,3,FALSE),"(not found)")</f>
        <v>STRING</v>
      </c>
      <c r="W189" s="8">
        <f>IFERROR(VLOOKUP($N189,'nCino | BigQuery Type Lookup'!$A:$F,4,FALSE),"(not found)")</f>
        <v>255</v>
      </c>
      <c r="X189" s="8" t="str">
        <f>IFERROR(VLOOKUP($N189,'nCino | BigQuery Type Lookup'!$A:$F,5,FALSE),"(not found)")</f>
        <v>n/a</v>
      </c>
      <c r="Y189" s="8" t="str">
        <f>IFERROR(VLOOKUP($N189,'nCino | BigQuery Type Lookup'!$A:$F,6,FALSE),"(not found)")</f>
        <v>n/a</v>
      </c>
      <c r="Z189" t="str">
        <f>IFERROR(VLOOKUP('nCino | Field Mappings'!$A189,'nCino | Object Info'!$A:$H,7,FALSE),"(not found)")</f>
        <v>rskcsp_ds_css_collateral_valuation_curated</v>
      </c>
      <c r="AA189" t="str">
        <f t="shared" si="45"/>
        <v>CCS_Migration_Id__c</v>
      </c>
      <c r="AB189" s="8" t="str">
        <f t="shared" si="46"/>
        <v>n/a</v>
      </c>
      <c r="AC189" s="8" t="str">
        <f t="shared" si="47"/>
        <v>yes</v>
      </c>
      <c r="AD189" s="2" t="str">
        <f t="shared" si="48"/>
        <v>STRING</v>
      </c>
      <c r="AE189" s="8">
        <f t="shared" si="53"/>
        <v>255</v>
      </c>
      <c r="AF189" s="8" t="str">
        <f t="shared" si="54"/>
        <v>n/a</v>
      </c>
      <c r="AG189" s="8" t="str">
        <f t="shared" si="55"/>
        <v>n/a</v>
      </c>
      <c r="AH189" t="str">
        <f>IFERROR(VLOOKUP('nCino | Field Mappings'!$A189,'nCino | Object Info'!$A:$H,8,FALSE),"(not found)")</f>
        <v>rskcsp_ds_css_collateral_valuation_consumption</v>
      </c>
      <c r="AI189" t="str">
        <f t="shared" si="49"/>
        <v>CCS_Migration_Id__c</v>
      </c>
      <c r="AJ189" s="8" t="str">
        <f t="shared" si="50"/>
        <v>n/a</v>
      </c>
      <c r="AK189" s="8" t="str">
        <f t="shared" si="51"/>
        <v>yes</v>
      </c>
      <c r="AL189" s="2" t="str">
        <f t="shared" si="52"/>
        <v>STRING</v>
      </c>
      <c r="AM189" s="8">
        <f t="shared" si="56"/>
        <v>255</v>
      </c>
      <c r="AN189" s="8" t="str">
        <f t="shared" si="57"/>
        <v>n/a</v>
      </c>
      <c r="AO189" s="8" t="str">
        <f t="shared" si="58"/>
        <v>n/a</v>
      </c>
    </row>
    <row r="190" spans="1:41">
      <c r="A190" s="2" t="s">
        <v>50</v>
      </c>
      <c r="B190" s="2" t="s">
        <v>51</v>
      </c>
      <c r="C190" s="1" t="s">
        <v>607</v>
      </c>
      <c r="D190" s="1" t="s">
        <v>128</v>
      </c>
      <c r="E190" s="1" t="s">
        <v>129</v>
      </c>
      <c r="F190" s="2" t="str">
        <f>IF(ISERROR(VLOOKUP($C190,'DMW | Collateral Fields'!$K:$L, 1, FALSE)),"No", "Yes")</f>
        <v>Yes</v>
      </c>
      <c r="G190" s="1" t="str">
        <f>IFERROR(VLOOKUP($C190,'DMW | Collateral Fields'!$K:$L, 2, FALSE),"(not found)")</f>
        <v>Id</v>
      </c>
      <c r="H190" s="2" t="s">
        <v>130</v>
      </c>
      <c r="I190" s="2" t="s">
        <v>131</v>
      </c>
      <c r="J190" s="1" t="s">
        <v>132</v>
      </c>
      <c r="K190" s="2">
        <v>18</v>
      </c>
      <c r="L190" s="2">
        <v>0</v>
      </c>
      <c r="M190" s="2">
        <v>0</v>
      </c>
      <c r="N190" s="2" t="str">
        <f t="shared" si="40"/>
        <v>id|18|0|0</v>
      </c>
      <c r="O190" t="str">
        <f>IFERROR(VLOOKUP('nCino | Field Mappings'!$A190,'nCino | Object Info'!$A:$H,5,FALSE),"(not found)")</f>
        <v>rskcsp_ds_css_collateral_mgmt</v>
      </c>
      <c r="P190" t="str">
        <f t="shared" si="41"/>
        <v>Id</v>
      </c>
      <c r="Q190" s="8">
        <f>IFERROR(VLOOKUP($N190,'nCino | BigQuery Type Lookup'!$A:$F,2,FALSE),"(not found)")</f>
        <v>18</v>
      </c>
      <c r="R190" t="str">
        <f>IFERROR(VLOOKUP('nCino | Field Mappings'!$A190,'nCino | Object Info'!$A:$H,6,FALSE),"(not found)")</f>
        <v>rskcsp_ds_css_collateral_mgmt_staging</v>
      </c>
      <c r="S190" t="str">
        <f t="shared" si="42"/>
        <v>Id</v>
      </c>
      <c r="T190" s="8" t="str">
        <f t="shared" si="43"/>
        <v>Primary</v>
      </c>
      <c r="U190" s="8" t="str">
        <f t="shared" si="44"/>
        <v>no</v>
      </c>
      <c r="V190" s="2" t="str">
        <f>IFERROR(VLOOKUP($N190,'nCino | BigQuery Type Lookup'!$A:$F,3,FALSE),"(not found)")</f>
        <v>STRING</v>
      </c>
      <c r="W190" s="8">
        <f>IFERROR(VLOOKUP($N190,'nCino | BigQuery Type Lookup'!$A:$F,4,FALSE),"(not found)")</f>
        <v>18</v>
      </c>
      <c r="X190" s="8" t="str">
        <f>IFERROR(VLOOKUP($N190,'nCino | BigQuery Type Lookup'!$A:$F,5,FALSE),"(not found)")</f>
        <v>n/a</v>
      </c>
      <c r="Y190" s="8" t="str">
        <f>IFERROR(VLOOKUP($N190,'nCino | BigQuery Type Lookup'!$A:$F,6,FALSE),"(not found)")</f>
        <v>n/a</v>
      </c>
      <c r="Z190" t="str">
        <f>IFERROR(VLOOKUP('nCino | Field Mappings'!$A190,'nCino | Object Info'!$A:$H,7,FALSE),"(not found)")</f>
        <v>rskcsp_ds_css_collateral_mgmt_curated</v>
      </c>
      <c r="AA190" t="str">
        <f t="shared" si="45"/>
        <v>Id</v>
      </c>
      <c r="AB190" s="8" t="str">
        <f t="shared" si="46"/>
        <v>Primary</v>
      </c>
      <c r="AC190" s="8" t="str">
        <f t="shared" si="47"/>
        <v>no</v>
      </c>
      <c r="AD190" s="2" t="str">
        <f t="shared" si="48"/>
        <v>STRING</v>
      </c>
      <c r="AE190" s="8">
        <f t="shared" si="53"/>
        <v>18</v>
      </c>
      <c r="AF190" s="8" t="str">
        <f t="shared" si="54"/>
        <v>n/a</v>
      </c>
      <c r="AG190" s="8" t="str">
        <f t="shared" si="55"/>
        <v>n/a</v>
      </c>
      <c r="AH190" t="str">
        <f>IFERROR(VLOOKUP('nCino | Field Mappings'!$A190,'nCino | Object Info'!$A:$H,8,FALSE),"(not found)")</f>
        <v>rskcsp_ds_css_collateral_mgmt_consumption</v>
      </c>
      <c r="AI190" t="str">
        <f t="shared" si="49"/>
        <v>Id</v>
      </c>
      <c r="AJ190" s="8" t="str">
        <f t="shared" si="50"/>
        <v>Primary</v>
      </c>
      <c r="AK190" s="8" t="str">
        <f t="shared" si="51"/>
        <v>no</v>
      </c>
      <c r="AL190" s="2" t="str">
        <f t="shared" si="52"/>
        <v>STRING</v>
      </c>
      <c r="AM190" s="8">
        <f t="shared" si="56"/>
        <v>18</v>
      </c>
      <c r="AN190" s="8" t="str">
        <f t="shared" si="57"/>
        <v>n/a</v>
      </c>
      <c r="AO190" s="8" t="str">
        <f t="shared" si="58"/>
        <v>n/a</v>
      </c>
    </row>
    <row r="191" spans="1:41">
      <c r="A191" s="2" t="s">
        <v>50</v>
      </c>
      <c r="B191" s="2" t="s">
        <v>51</v>
      </c>
      <c r="C191" s="1" t="s">
        <v>608</v>
      </c>
      <c r="D191" s="1" t="s">
        <v>183</v>
      </c>
      <c r="E191" s="1" t="s">
        <v>184</v>
      </c>
      <c r="F191" s="2" t="str">
        <f>IF(ISERROR(VLOOKUP($C191,'DMW | Collateral Fields'!$K:$L, 1, FALSE)),"No", "Yes")</f>
        <v>No</v>
      </c>
      <c r="G191" s="1" t="str">
        <f>IFERROR(VLOOKUP($C191,'DMW | Collateral Fields'!$K:$L, 2, FALSE),"(not found)")</f>
        <v>(not found)</v>
      </c>
      <c r="H191" s="2" t="s">
        <v>153</v>
      </c>
      <c r="I191" s="2" t="s">
        <v>131</v>
      </c>
      <c r="J191" s="1" t="s">
        <v>185</v>
      </c>
      <c r="K191" s="2">
        <v>18</v>
      </c>
      <c r="L191" s="2">
        <v>0</v>
      </c>
      <c r="M191" s="2">
        <v>0</v>
      </c>
      <c r="N191" s="2" t="str">
        <f t="shared" si="40"/>
        <v>reference(Group,User)|18|0|0</v>
      </c>
      <c r="O191" t="str">
        <f>IFERROR(VLOOKUP('nCino | Field Mappings'!$A191,'nCino | Object Info'!$A:$H,5,FALSE),"(not found)")</f>
        <v>rskcsp_ds_css_collateral_mgmt</v>
      </c>
      <c r="P191" t="str">
        <f t="shared" si="41"/>
        <v>OwnerId</v>
      </c>
      <c r="Q191" s="8">
        <f>IFERROR(VLOOKUP($N191,'nCino | BigQuery Type Lookup'!$A:$F,2,FALSE),"(not found)")</f>
        <v>18</v>
      </c>
      <c r="R191" t="str">
        <f>IFERROR(VLOOKUP('nCino | Field Mappings'!$A191,'nCino | Object Info'!$A:$H,6,FALSE),"(not found)")</f>
        <v>rskcsp_ds_css_collateral_mgmt_staging</v>
      </c>
      <c r="S191" t="str">
        <f t="shared" si="42"/>
        <v>OwnerId</v>
      </c>
      <c r="T191" s="8" t="str">
        <f t="shared" si="43"/>
        <v>Foreign</v>
      </c>
      <c r="U191" s="8" t="str">
        <f t="shared" si="44"/>
        <v>no</v>
      </c>
      <c r="V191" s="2" t="str">
        <f>IFERROR(VLOOKUP($N191,'nCino | BigQuery Type Lookup'!$A:$F,3,FALSE),"(not found)")</f>
        <v>STRING</v>
      </c>
      <c r="W191" s="8">
        <f>IFERROR(VLOOKUP($N191,'nCino | BigQuery Type Lookup'!$A:$F,4,FALSE),"(not found)")</f>
        <v>18</v>
      </c>
      <c r="X191" s="8" t="str">
        <f>IFERROR(VLOOKUP($N191,'nCino | BigQuery Type Lookup'!$A:$F,5,FALSE),"(not found)")</f>
        <v>n/a</v>
      </c>
      <c r="Y191" s="8" t="str">
        <f>IFERROR(VLOOKUP($N191,'nCino | BigQuery Type Lookup'!$A:$F,6,FALSE),"(not found)")</f>
        <v>n/a</v>
      </c>
      <c r="Z191" t="str">
        <f>IFERROR(VLOOKUP('nCino | Field Mappings'!$A191,'nCino | Object Info'!$A:$H,7,FALSE),"(not found)")</f>
        <v>rskcsp_ds_css_collateral_mgmt_curated</v>
      </c>
      <c r="AA191" t="str">
        <f t="shared" si="45"/>
        <v>OwnerId</v>
      </c>
      <c r="AB191" s="8" t="str">
        <f t="shared" si="46"/>
        <v>Foreign</v>
      </c>
      <c r="AC191" s="8" t="str">
        <f t="shared" si="47"/>
        <v>no</v>
      </c>
      <c r="AD191" s="2" t="str">
        <f t="shared" si="48"/>
        <v>STRING</v>
      </c>
      <c r="AE191" s="8">
        <f t="shared" si="53"/>
        <v>18</v>
      </c>
      <c r="AF191" s="8" t="str">
        <f t="shared" si="54"/>
        <v>n/a</v>
      </c>
      <c r="AG191" s="8" t="str">
        <f t="shared" si="55"/>
        <v>n/a</v>
      </c>
      <c r="AH191" t="str">
        <f>IFERROR(VLOOKUP('nCino | Field Mappings'!$A191,'nCino | Object Info'!$A:$H,8,FALSE),"(not found)")</f>
        <v>rskcsp_ds_css_collateral_mgmt_consumption</v>
      </c>
      <c r="AI191" t="str">
        <f t="shared" si="49"/>
        <v>OwnerId</v>
      </c>
      <c r="AJ191" s="8" t="str">
        <f t="shared" si="50"/>
        <v>Foreign</v>
      </c>
      <c r="AK191" s="8" t="str">
        <f t="shared" si="51"/>
        <v>no</v>
      </c>
      <c r="AL191" s="2" t="str">
        <f t="shared" si="52"/>
        <v>STRING</v>
      </c>
      <c r="AM191" s="8">
        <f t="shared" si="56"/>
        <v>18</v>
      </c>
      <c r="AN191" s="8" t="str">
        <f t="shared" si="57"/>
        <v>n/a</v>
      </c>
      <c r="AO191" s="8" t="str">
        <f t="shared" si="58"/>
        <v>n/a</v>
      </c>
    </row>
    <row r="192" spans="1:41">
      <c r="A192" s="2" t="s">
        <v>50</v>
      </c>
      <c r="B192" s="2" t="s">
        <v>51</v>
      </c>
      <c r="C192" s="1" t="s">
        <v>609</v>
      </c>
      <c r="D192" s="1" t="s">
        <v>134</v>
      </c>
      <c r="E192" s="1" t="s">
        <v>135</v>
      </c>
      <c r="F192" s="2" t="str">
        <f>IF(ISERROR(VLOOKUP($C192,'DMW | Collateral Fields'!$K:$L, 1, FALSE)),"No", "Yes")</f>
        <v>No</v>
      </c>
      <c r="G192" s="1" t="str">
        <f>IFERROR(VLOOKUP($C192,'DMW | Collateral Fields'!$K:$L, 2, FALSE),"(not found)")</f>
        <v>(not found)</v>
      </c>
      <c r="H192" s="2" t="s">
        <v>136</v>
      </c>
      <c r="I192" s="2" t="s">
        <v>131</v>
      </c>
      <c r="J192" s="1" t="s">
        <v>137</v>
      </c>
      <c r="K192" s="2">
        <v>0</v>
      </c>
      <c r="L192" s="2">
        <v>0</v>
      </c>
      <c r="M192" s="2">
        <v>0</v>
      </c>
      <c r="N192" s="2" t="str">
        <f t="shared" si="40"/>
        <v>boolean|0|0|0</v>
      </c>
      <c r="O192" t="str">
        <f>IFERROR(VLOOKUP('nCino | Field Mappings'!$A192,'nCino | Object Info'!$A:$H,5,FALSE),"(not found)")</f>
        <v>rskcsp_ds_css_collateral_mgmt</v>
      </c>
      <c r="P192" t="str">
        <f t="shared" si="41"/>
        <v>IsDeleted</v>
      </c>
      <c r="Q192" s="8">
        <f>IFERROR(VLOOKUP($N192,'nCino | BigQuery Type Lookup'!$A:$F,2,FALSE),"(not found)")</f>
        <v>1</v>
      </c>
      <c r="R192" t="str">
        <f>IFERROR(VLOOKUP('nCino | Field Mappings'!$A192,'nCino | Object Info'!$A:$H,6,FALSE),"(not found)")</f>
        <v>rskcsp_ds_css_collateral_mgmt_staging</v>
      </c>
      <c r="S192" t="str">
        <f t="shared" si="42"/>
        <v>IsDeleted</v>
      </c>
      <c r="T192" s="8" t="str">
        <f t="shared" si="43"/>
        <v>n/a</v>
      </c>
      <c r="U192" s="8" t="str">
        <f t="shared" si="44"/>
        <v>no</v>
      </c>
      <c r="V192" s="2" t="str">
        <f>IFERROR(VLOOKUP($N192,'nCino | BigQuery Type Lookup'!$A:$F,3,FALSE),"(not found)")</f>
        <v>BOOL</v>
      </c>
      <c r="W192" s="8" t="str">
        <f>IFERROR(VLOOKUP($N192,'nCino | BigQuery Type Lookup'!$A:$F,4,FALSE),"(not found)")</f>
        <v>n/a</v>
      </c>
      <c r="X192" s="8" t="str">
        <f>IFERROR(VLOOKUP($N192,'nCino | BigQuery Type Lookup'!$A:$F,5,FALSE),"(not found)")</f>
        <v>n/a</v>
      </c>
      <c r="Y192" s="8" t="str">
        <f>IFERROR(VLOOKUP($N192,'nCino | BigQuery Type Lookup'!$A:$F,6,FALSE),"(not found)")</f>
        <v>n/a</v>
      </c>
      <c r="Z192" t="str">
        <f>IFERROR(VLOOKUP('nCino | Field Mappings'!$A192,'nCino | Object Info'!$A:$H,7,FALSE),"(not found)")</f>
        <v>rskcsp_ds_css_collateral_mgmt_curated</v>
      </c>
      <c r="AA192" t="str">
        <f t="shared" si="45"/>
        <v>IsDeleted</v>
      </c>
      <c r="AB192" s="8" t="str">
        <f t="shared" si="46"/>
        <v>n/a</v>
      </c>
      <c r="AC192" s="8" t="str">
        <f t="shared" si="47"/>
        <v>no</v>
      </c>
      <c r="AD192" s="2" t="str">
        <f t="shared" si="48"/>
        <v>BOOL</v>
      </c>
      <c r="AE192" s="8" t="str">
        <f t="shared" si="53"/>
        <v>n/a</v>
      </c>
      <c r="AF192" s="8" t="str">
        <f t="shared" si="54"/>
        <v>n/a</v>
      </c>
      <c r="AG192" s="8" t="str">
        <f t="shared" si="55"/>
        <v>n/a</v>
      </c>
      <c r="AH192" t="str">
        <f>IFERROR(VLOOKUP('nCino | Field Mappings'!$A192,'nCino | Object Info'!$A:$H,8,FALSE),"(not found)")</f>
        <v>rskcsp_ds_css_collateral_mgmt_consumption</v>
      </c>
      <c r="AI192" t="str">
        <f t="shared" si="49"/>
        <v>IsDeleted</v>
      </c>
      <c r="AJ192" s="8" t="str">
        <f t="shared" si="50"/>
        <v>n/a</v>
      </c>
      <c r="AK192" s="8" t="str">
        <f t="shared" si="51"/>
        <v>no</v>
      </c>
      <c r="AL192" s="2" t="str">
        <f t="shared" si="52"/>
        <v>BOOL</v>
      </c>
      <c r="AM192" s="8" t="str">
        <f t="shared" si="56"/>
        <v>n/a</v>
      </c>
      <c r="AN192" s="8" t="str">
        <f t="shared" si="57"/>
        <v>n/a</v>
      </c>
      <c r="AO192" s="8" t="str">
        <f t="shared" si="58"/>
        <v>n/a</v>
      </c>
    </row>
    <row r="193" spans="1:41">
      <c r="A193" s="2" t="s">
        <v>50</v>
      </c>
      <c r="B193" s="2" t="s">
        <v>51</v>
      </c>
      <c r="C193" s="1" t="s">
        <v>610</v>
      </c>
      <c r="D193" s="1" t="s">
        <v>2</v>
      </c>
      <c r="E193" s="1" t="s">
        <v>611</v>
      </c>
      <c r="F193" s="2" t="str">
        <f>IF(ISERROR(VLOOKUP($C193,'DMW | Collateral Fields'!$K:$L, 1, FALSE)),"No", "Yes")</f>
        <v>Yes</v>
      </c>
      <c r="G193" s="1" t="str">
        <f>IFERROR(VLOOKUP($C193,'DMW | Collateral Fields'!$K:$L, 2, FALSE),"(not found)")</f>
        <v>Auto Number</v>
      </c>
      <c r="H193" s="2" t="s">
        <v>136</v>
      </c>
      <c r="I193" s="2" t="s">
        <v>131</v>
      </c>
      <c r="J193" s="1" t="s">
        <v>140</v>
      </c>
      <c r="K193" s="2">
        <v>80</v>
      </c>
      <c r="L193" s="2">
        <v>0</v>
      </c>
      <c r="M193" s="2">
        <v>0</v>
      </c>
      <c r="N193" s="2" t="str">
        <f t="shared" si="40"/>
        <v>string|80|0|0</v>
      </c>
      <c r="O193" t="str">
        <f>IFERROR(VLOOKUP('nCino | Field Mappings'!$A193,'nCino | Object Info'!$A:$H,5,FALSE),"(not found)")</f>
        <v>rskcsp_ds_css_collateral_mgmt</v>
      </c>
      <c r="P193" t="str">
        <f t="shared" si="41"/>
        <v>Name</v>
      </c>
      <c r="Q193" s="8">
        <f>IFERROR(VLOOKUP($N193,'nCino | BigQuery Type Lookup'!$A:$F,2,FALSE),"(not found)")</f>
        <v>80</v>
      </c>
      <c r="R193" t="str">
        <f>IFERROR(VLOOKUP('nCino | Field Mappings'!$A193,'nCino | Object Info'!$A:$H,6,FALSE),"(not found)")</f>
        <v>rskcsp_ds_css_collateral_mgmt_staging</v>
      </c>
      <c r="S193" t="str">
        <f t="shared" si="42"/>
        <v>Name</v>
      </c>
      <c r="T193" s="8" t="str">
        <f t="shared" si="43"/>
        <v>n/a</v>
      </c>
      <c r="U193" s="8" t="str">
        <f t="shared" si="44"/>
        <v>no</v>
      </c>
      <c r="V193" s="2" t="str">
        <f>IFERROR(VLOOKUP($N193,'nCino | BigQuery Type Lookup'!$A:$F,3,FALSE),"(not found)")</f>
        <v>STRING</v>
      </c>
      <c r="W193" s="8">
        <f>IFERROR(VLOOKUP($N193,'nCino | BigQuery Type Lookup'!$A:$F,4,FALSE),"(not found)")</f>
        <v>80</v>
      </c>
      <c r="X193" s="8" t="str">
        <f>IFERROR(VLOOKUP($N193,'nCino | BigQuery Type Lookup'!$A:$F,5,FALSE),"(not found)")</f>
        <v>n/a</v>
      </c>
      <c r="Y193" s="8" t="str">
        <f>IFERROR(VLOOKUP($N193,'nCino | BigQuery Type Lookup'!$A:$F,6,FALSE),"(not found)")</f>
        <v>n/a</v>
      </c>
      <c r="Z193" t="str">
        <f>IFERROR(VLOOKUP('nCino | Field Mappings'!$A193,'nCino | Object Info'!$A:$H,7,FALSE),"(not found)")</f>
        <v>rskcsp_ds_css_collateral_mgmt_curated</v>
      </c>
      <c r="AA193" t="str">
        <f t="shared" si="45"/>
        <v>Name</v>
      </c>
      <c r="AB193" s="8" t="str">
        <f t="shared" si="46"/>
        <v>n/a</v>
      </c>
      <c r="AC193" s="8" t="str">
        <f t="shared" si="47"/>
        <v>no</v>
      </c>
      <c r="AD193" s="2" t="str">
        <f t="shared" si="48"/>
        <v>STRING</v>
      </c>
      <c r="AE193" s="8">
        <f t="shared" si="53"/>
        <v>80</v>
      </c>
      <c r="AF193" s="8" t="str">
        <f t="shared" si="54"/>
        <v>n/a</v>
      </c>
      <c r="AG193" s="8" t="str">
        <f t="shared" si="55"/>
        <v>n/a</v>
      </c>
      <c r="AH193" t="str">
        <f>IFERROR(VLOOKUP('nCino | Field Mappings'!$A193,'nCino | Object Info'!$A:$H,8,FALSE),"(not found)")</f>
        <v>rskcsp_ds_css_collateral_mgmt_consumption</v>
      </c>
      <c r="AI193" t="str">
        <f t="shared" si="49"/>
        <v>Name</v>
      </c>
      <c r="AJ193" s="8" t="str">
        <f t="shared" si="50"/>
        <v>n/a</v>
      </c>
      <c r="AK193" s="8" t="str">
        <f t="shared" si="51"/>
        <v>no</v>
      </c>
      <c r="AL193" s="2" t="str">
        <f t="shared" si="52"/>
        <v>STRING</v>
      </c>
      <c r="AM193" s="8">
        <f t="shared" si="56"/>
        <v>80</v>
      </c>
      <c r="AN193" s="8" t="str">
        <f t="shared" si="57"/>
        <v>n/a</v>
      </c>
      <c r="AO193" s="8" t="str">
        <f t="shared" si="58"/>
        <v>n/a</v>
      </c>
    </row>
    <row r="194" spans="1:41">
      <c r="A194" s="2" t="s">
        <v>50</v>
      </c>
      <c r="B194" s="2" t="s">
        <v>51</v>
      </c>
      <c r="C194" s="1" t="s">
        <v>612</v>
      </c>
      <c r="D194" s="1" t="s">
        <v>142</v>
      </c>
      <c r="E194" s="1" t="s">
        <v>143</v>
      </c>
      <c r="F194" s="2" t="str">
        <f>IF(ISERROR(VLOOKUP($C194,'DMW | Collateral Fields'!$K:$L, 1, FALSE)),"No", "Yes")</f>
        <v>Yes</v>
      </c>
      <c r="G194" s="1" t="str">
        <f>IFERROR(VLOOKUP($C194,'DMW | Collateral Fields'!$K:$L, 2, FALSE),"(not found)")</f>
        <v>This is a picklist field that indicates the currency of a charge over cash.</v>
      </c>
      <c r="H194" s="2" t="s">
        <v>136</v>
      </c>
      <c r="I194" s="2" t="s">
        <v>144</v>
      </c>
      <c r="J194" s="1" t="s">
        <v>145</v>
      </c>
      <c r="K194" s="2">
        <v>3</v>
      </c>
      <c r="L194" s="2">
        <v>0</v>
      </c>
      <c r="M194" s="2">
        <v>0</v>
      </c>
      <c r="N194" s="2" t="str">
        <f t="shared" si="40"/>
        <v>picklist|3|0|0</v>
      </c>
      <c r="O194" t="str">
        <f>IFERROR(VLOOKUP('nCino | Field Mappings'!$A194,'nCino | Object Info'!$A:$H,5,FALSE),"(not found)")</f>
        <v>rskcsp_ds_css_collateral_mgmt</v>
      </c>
      <c r="P194" t="str">
        <f t="shared" si="41"/>
        <v>CurrencyIsoCode</v>
      </c>
      <c r="Q194" s="8">
        <f>IFERROR(VLOOKUP($N194,'nCino | BigQuery Type Lookup'!$A:$F,2,FALSE),"(not found)")</f>
        <v>3</v>
      </c>
      <c r="R194" t="str">
        <f>IFERROR(VLOOKUP('nCino | Field Mappings'!$A194,'nCino | Object Info'!$A:$H,6,FALSE),"(not found)")</f>
        <v>rskcsp_ds_css_collateral_mgmt_staging</v>
      </c>
      <c r="S194" t="str">
        <f t="shared" si="42"/>
        <v>CurrencyIsoCode</v>
      </c>
      <c r="T194" s="8" t="str">
        <f t="shared" si="43"/>
        <v>n/a</v>
      </c>
      <c r="U194" s="8" t="str">
        <f t="shared" si="44"/>
        <v>yes</v>
      </c>
      <c r="V194" s="2" t="str">
        <f>IFERROR(VLOOKUP($N194,'nCino | BigQuery Type Lookup'!$A:$F,3,FALSE),"(not found)")</f>
        <v>STRING</v>
      </c>
      <c r="W194" s="8">
        <f>IFERROR(VLOOKUP($N194,'nCino | BigQuery Type Lookup'!$A:$F,4,FALSE),"(not found)")</f>
        <v>3</v>
      </c>
      <c r="X194" s="8" t="str">
        <f>IFERROR(VLOOKUP($N194,'nCino | BigQuery Type Lookup'!$A:$F,5,FALSE),"(not found)")</f>
        <v>n/a</v>
      </c>
      <c r="Y194" s="8" t="str">
        <f>IFERROR(VLOOKUP($N194,'nCino | BigQuery Type Lookup'!$A:$F,6,FALSE),"(not found)")</f>
        <v>n/a</v>
      </c>
      <c r="Z194" t="str">
        <f>IFERROR(VLOOKUP('nCino | Field Mappings'!$A194,'nCino | Object Info'!$A:$H,7,FALSE),"(not found)")</f>
        <v>rskcsp_ds_css_collateral_mgmt_curated</v>
      </c>
      <c r="AA194" t="str">
        <f t="shared" si="45"/>
        <v>CurrencyIsoCode</v>
      </c>
      <c r="AB194" s="8" t="str">
        <f t="shared" si="46"/>
        <v>n/a</v>
      </c>
      <c r="AC194" s="8" t="str">
        <f t="shared" si="47"/>
        <v>yes</v>
      </c>
      <c r="AD194" s="2" t="str">
        <f t="shared" si="48"/>
        <v>STRING</v>
      </c>
      <c r="AE194" s="8">
        <f t="shared" si="53"/>
        <v>3</v>
      </c>
      <c r="AF194" s="8" t="str">
        <f t="shared" si="54"/>
        <v>n/a</v>
      </c>
      <c r="AG194" s="8" t="str">
        <f t="shared" si="55"/>
        <v>n/a</v>
      </c>
      <c r="AH194" t="str">
        <f>IFERROR(VLOOKUP('nCino | Field Mappings'!$A194,'nCino | Object Info'!$A:$H,8,FALSE),"(not found)")</f>
        <v>rskcsp_ds_css_collateral_mgmt_consumption</v>
      </c>
      <c r="AI194" t="str">
        <f t="shared" si="49"/>
        <v>CurrencyIsoCode</v>
      </c>
      <c r="AJ194" s="8" t="str">
        <f t="shared" si="50"/>
        <v>n/a</v>
      </c>
      <c r="AK194" s="8" t="str">
        <f t="shared" si="51"/>
        <v>yes</v>
      </c>
      <c r="AL194" s="2" t="str">
        <f t="shared" si="52"/>
        <v>STRING</v>
      </c>
      <c r="AM194" s="8">
        <f t="shared" si="56"/>
        <v>3</v>
      </c>
      <c r="AN194" s="8" t="str">
        <f t="shared" si="57"/>
        <v>n/a</v>
      </c>
      <c r="AO194" s="8" t="str">
        <f t="shared" si="58"/>
        <v>n/a</v>
      </c>
    </row>
    <row r="195" spans="1:41">
      <c r="A195" s="2" t="s">
        <v>50</v>
      </c>
      <c r="B195" s="2" t="s">
        <v>51</v>
      </c>
      <c r="C195" s="1" t="s">
        <v>613</v>
      </c>
      <c r="D195" s="1" t="s">
        <v>191</v>
      </c>
      <c r="E195" s="1" t="s">
        <v>192</v>
      </c>
      <c r="F195" s="2" t="str">
        <f>IF(ISERROR(VLOOKUP($C195,'DMW | Collateral Fields'!$K:$L, 1, FALSE)),"No", "Yes")</f>
        <v>Yes</v>
      </c>
      <c r="G195" s="1" t="str">
        <f>IFERROR(VLOOKUP($C195,'DMW | Collateral Fields'!$K:$L, 2, FALSE),"(not found)")</f>
        <v>Record type</v>
      </c>
      <c r="H195" s="2" t="s">
        <v>153</v>
      </c>
      <c r="I195" s="2" t="s">
        <v>144</v>
      </c>
      <c r="J195" s="1" t="s">
        <v>193</v>
      </c>
      <c r="K195" s="2">
        <v>18</v>
      </c>
      <c r="L195" s="2">
        <v>0</v>
      </c>
      <c r="M195" s="2">
        <v>0</v>
      </c>
      <c r="N195" s="2" t="str">
        <f t="shared" ref="N195:N258" si="59">_xlfn.CONCAT(J195,"|",K195,"|",L195,"|",M195)</f>
        <v>reference(RecordType)|18|0|0</v>
      </c>
      <c r="O195" t="str">
        <f>IFERROR(VLOOKUP('nCino | Field Mappings'!$A195,'nCino | Object Info'!$A:$H,5,FALSE),"(not found)")</f>
        <v>rskcsp_ds_css_collateral_mgmt</v>
      </c>
      <c r="P195" t="str">
        <f t="shared" ref="P195:P258" si="60">D195</f>
        <v>RecordTypeId</v>
      </c>
      <c r="Q195" s="8">
        <f>IFERROR(VLOOKUP($N195,'nCino | BigQuery Type Lookup'!$A:$F,2,FALSE),"(not found)")</f>
        <v>18</v>
      </c>
      <c r="R195" t="str">
        <f>IFERROR(VLOOKUP('nCino | Field Mappings'!$A195,'nCino | Object Info'!$A:$H,6,FALSE),"(not found)")</f>
        <v>rskcsp_ds_css_collateral_mgmt_staging</v>
      </c>
      <c r="S195" t="str">
        <f t="shared" ref="S195:S258" si="61">D195</f>
        <v>RecordTypeId</v>
      </c>
      <c r="T195" s="8" t="str">
        <f t="shared" ref="T195:T258" si="62">H195</f>
        <v>Foreign</v>
      </c>
      <c r="U195" s="8" t="str">
        <f t="shared" ref="U195:U258" si="63">I195</f>
        <v>yes</v>
      </c>
      <c r="V195" s="2" t="str">
        <f>IFERROR(VLOOKUP($N195,'nCino | BigQuery Type Lookup'!$A:$F,3,FALSE),"(not found)")</f>
        <v>STRING</v>
      </c>
      <c r="W195" s="8">
        <f>IFERROR(VLOOKUP($N195,'nCino | BigQuery Type Lookup'!$A:$F,4,FALSE),"(not found)")</f>
        <v>18</v>
      </c>
      <c r="X195" s="8" t="str">
        <f>IFERROR(VLOOKUP($N195,'nCino | BigQuery Type Lookup'!$A:$F,5,FALSE),"(not found)")</f>
        <v>n/a</v>
      </c>
      <c r="Y195" s="8" t="str">
        <f>IFERROR(VLOOKUP($N195,'nCino | BigQuery Type Lookup'!$A:$F,6,FALSE),"(not found)")</f>
        <v>n/a</v>
      </c>
      <c r="Z195" t="str">
        <f>IFERROR(VLOOKUP('nCino | Field Mappings'!$A195,'nCino | Object Info'!$A:$H,7,FALSE),"(not found)")</f>
        <v>rskcsp_ds_css_collateral_mgmt_curated</v>
      </c>
      <c r="AA195" t="str">
        <f t="shared" ref="AA195:AA258" si="64">D195</f>
        <v>RecordTypeId</v>
      </c>
      <c r="AB195" s="8" t="str">
        <f t="shared" ref="AB195:AB258" si="65">H195</f>
        <v>Foreign</v>
      </c>
      <c r="AC195" s="8" t="str">
        <f t="shared" ref="AC195:AC258" si="66">U195</f>
        <v>yes</v>
      </c>
      <c r="AD195" s="2" t="str">
        <f t="shared" ref="AD195:AD258" si="67">V195</f>
        <v>STRING</v>
      </c>
      <c r="AE195" s="8">
        <f t="shared" si="53"/>
        <v>18</v>
      </c>
      <c r="AF195" s="8" t="str">
        <f t="shared" si="54"/>
        <v>n/a</v>
      </c>
      <c r="AG195" s="8" t="str">
        <f t="shared" si="55"/>
        <v>n/a</v>
      </c>
      <c r="AH195" t="str">
        <f>IFERROR(VLOOKUP('nCino | Field Mappings'!$A195,'nCino | Object Info'!$A:$H,8,FALSE),"(not found)")</f>
        <v>rskcsp_ds_css_collateral_mgmt_consumption</v>
      </c>
      <c r="AI195" t="str">
        <f t="shared" ref="AI195:AI258" si="68">D195</f>
        <v>RecordTypeId</v>
      </c>
      <c r="AJ195" s="8" t="str">
        <f t="shared" ref="AJ195:AJ258" si="69">H195</f>
        <v>Foreign</v>
      </c>
      <c r="AK195" s="8" t="str">
        <f t="shared" ref="AK195:AK258" si="70">U195</f>
        <v>yes</v>
      </c>
      <c r="AL195" s="2" t="str">
        <f t="shared" ref="AL195:AL258" si="71">V195</f>
        <v>STRING</v>
      </c>
      <c r="AM195" s="8">
        <f t="shared" si="56"/>
        <v>18</v>
      </c>
      <c r="AN195" s="8" t="str">
        <f t="shared" si="57"/>
        <v>n/a</v>
      </c>
      <c r="AO195" s="8" t="str">
        <f t="shared" si="58"/>
        <v>n/a</v>
      </c>
    </row>
    <row r="196" spans="1:41">
      <c r="A196" s="2" t="s">
        <v>50</v>
      </c>
      <c r="B196" s="2" t="s">
        <v>51</v>
      </c>
      <c r="C196" s="1" t="s">
        <v>614</v>
      </c>
      <c r="D196" s="1" t="s">
        <v>147</v>
      </c>
      <c r="E196" s="1" t="s">
        <v>148</v>
      </c>
      <c r="F196" s="2" t="str">
        <f>IF(ISERROR(VLOOKUP($C196,'DMW | Collateral Fields'!$K:$L, 1, FALSE)),"No", "Yes")</f>
        <v>Yes</v>
      </c>
      <c r="G196" s="1" t="str">
        <f>IFERROR(VLOOKUP($C196,'DMW | Collateral Fields'!$K:$L, 2, FALSE),"(not found)")</f>
        <v>Record created date.</v>
      </c>
      <c r="H196" s="2" t="s">
        <v>136</v>
      </c>
      <c r="I196" s="2" t="s">
        <v>131</v>
      </c>
      <c r="J196" s="1" t="s">
        <v>149</v>
      </c>
      <c r="K196" s="2">
        <v>0</v>
      </c>
      <c r="L196" s="2">
        <v>0</v>
      </c>
      <c r="M196" s="2">
        <v>0</v>
      </c>
      <c r="N196" s="2" t="str">
        <f t="shared" si="59"/>
        <v>datetime|0|0|0</v>
      </c>
      <c r="O196" t="str">
        <f>IFERROR(VLOOKUP('nCino | Field Mappings'!$A196,'nCino | Object Info'!$A:$H,5,FALSE),"(not found)")</f>
        <v>rskcsp_ds_css_collateral_mgmt</v>
      </c>
      <c r="P196" t="str">
        <f t="shared" si="60"/>
        <v>CreatedDate</v>
      </c>
      <c r="Q196" s="8">
        <f>IFERROR(VLOOKUP($N196,'nCino | BigQuery Type Lookup'!$A:$F,2,FALSE),"(not found)")</f>
        <v>14</v>
      </c>
      <c r="R196" t="str">
        <f>IFERROR(VLOOKUP('nCino | Field Mappings'!$A196,'nCino | Object Info'!$A:$H,6,FALSE),"(not found)")</f>
        <v>rskcsp_ds_css_collateral_mgmt_staging</v>
      </c>
      <c r="S196" t="str">
        <f t="shared" si="61"/>
        <v>CreatedDate</v>
      </c>
      <c r="T196" s="8" t="str">
        <f t="shared" si="62"/>
        <v>n/a</v>
      </c>
      <c r="U196" s="8" t="str">
        <f t="shared" si="63"/>
        <v>no</v>
      </c>
      <c r="V196" s="2" t="str">
        <f>IFERROR(VLOOKUP($N196,'nCino | BigQuery Type Lookup'!$A:$F,3,FALSE),"(not found)")</f>
        <v>DATETIME</v>
      </c>
      <c r="W196" s="8" t="str">
        <f>IFERROR(VLOOKUP($N196,'nCino | BigQuery Type Lookup'!$A:$F,4,FALSE),"(not found)")</f>
        <v>n/a</v>
      </c>
      <c r="X196" s="8" t="str">
        <f>IFERROR(VLOOKUP($N196,'nCino | BigQuery Type Lookup'!$A:$F,5,FALSE),"(not found)")</f>
        <v>n/a</v>
      </c>
      <c r="Y196" s="8" t="str">
        <f>IFERROR(VLOOKUP($N196,'nCino | BigQuery Type Lookup'!$A:$F,6,FALSE),"(not found)")</f>
        <v>n/a</v>
      </c>
      <c r="Z196" t="str">
        <f>IFERROR(VLOOKUP('nCino | Field Mappings'!$A196,'nCino | Object Info'!$A:$H,7,FALSE),"(not found)")</f>
        <v>rskcsp_ds_css_collateral_mgmt_curated</v>
      </c>
      <c r="AA196" t="str">
        <f t="shared" si="64"/>
        <v>CreatedDate</v>
      </c>
      <c r="AB196" s="8" t="str">
        <f t="shared" si="65"/>
        <v>n/a</v>
      </c>
      <c r="AC196" s="8" t="str">
        <f t="shared" si="66"/>
        <v>no</v>
      </c>
      <c r="AD196" s="2" t="str">
        <f t="shared" si="67"/>
        <v>DATETIME</v>
      </c>
      <c r="AE196" s="8" t="str">
        <f t="shared" ref="AE196:AE259" si="72">W196</f>
        <v>n/a</v>
      </c>
      <c r="AF196" s="8" t="str">
        <f t="shared" ref="AF196:AF259" si="73">X196</f>
        <v>n/a</v>
      </c>
      <c r="AG196" s="8" t="str">
        <f t="shared" ref="AG196:AG259" si="74">Y196</f>
        <v>n/a</v>
      </c>
      <c r="AH196" t="str">
        <f>IFERROR(VLOOKUP('nCino | Field Mappings'!$A196,'nCino | Object Info'!$A:$H,8,FALSE),"(not found)")</f>
        <v>rskcsp_ds_css_collateral_mgmt_consumption</v>
      </c>
      <c r="AI196" t="str">
        <f t="shared" si="68"/>
        <v>CreatedDate</v>
      </c>
      <c r="AJ196" s="8" t="str">
        <f t="shared" si="69"/>
        <v>n/a</v>
      </c>
      <c r="AK196" s="8" t="str">
        <f t="shared" si="70"/>
        <v>no</v>
      </c>
      <c r="AL196" s="2" t="str">
        <f t="shared" si="71"/>
        <v>DATETIME</v>
      </c>
      <c r="AM196" s="8" t="str">
        <f t="shared" ref="AM196:AM259" si="75">W196</f>
        <v>n/a</v>
      </c>
      <c r="AN196" s="8" t="str">
        <f t="shared" ref="AN196:AN259" si="76">X196</f>
        <v>n/a</v>
      </c>
      <c r="AO196" s="8" t="str">
        <f t="shared" ref="AO196:AO259" si="77">Y196</f>
        <v>n/a</v>
      </c>
    </row>
    <row r="197" spans="1:41">
      <c r="A197" s="2" t="s">
        <v>50</v>
      </c>
      <c r="B197" s="2" t="s">
        <v>51</v>
      </c>
      <c r="C197" s="1" t="s">
        <v>615</v>
      </c>
      <c r="D197" s="1" t="s">
        <v>151</v>
      </c>
      <c r="E197" s="1" t="s">
        <v>152</v>
      </c>
      <c r="F197" s="2" t="str">
        <f>IF(ISERROR(VLOOKUP($C197,'DMW | Collateral Fields'!$K:$L, 1, FALSE)),"No", "Yes")</f>
        <v>Yes</v>
      </c>
      <c r="G197" s="1" t="str">
        <f>IFERROR(VLOOKUP($C197,'DMW | Collateral Fields'!$K:$L, 2, FALSE),"(not found)")</f>
        <v>Record created by user.</v>
      </c>
      <c r="H197" s="2" t="s">
        <v>153</v>
      </c>
      <c r="I197" s="2" t="s">
        <v>131</v>
      </c>
      <c r="J197" s="1" t="s">
        <v>154</v>
      </c>
      <c r="K197" s="2">
        <v>18</v>
      </c>
      <c r="L197" s="2">
        <v>0</v>
      </c>
      <c r="M197" s="2">
        <v>0</v>
      </c>
      <c r="N197" s="2" t="str">
        <f t="shared" si="59"/>
        <v>reference(User)|18|0|0</v>
      </c>
      <c r="O197" t="str">
        <f>IFERROR(VLOOKUP('nCino | Field Mappings'!$A197,'nCino | Object Info'!$A:$H,5,FALSE),"(not found)")</f>
        <v>rskcsp_ds_css_collateral_mgmt</v>
      </c>
      <c r="P197" t="str">
        <f t="shared" si="60"/>
        <v>CreatedById</v>
      </c>
      <c r="Q197" s="8">
        <f>IFERROR(VLOOKUP($N197,'nCino | BigQuery Type Lookup'!$A:$F,2,FALSE),"(not found)")</f>
        <v>18</v>
      </c>
      <c r="R197" t="str">
        <f>IFERROR(VLOOKUP('nCino | Field Mappings'!$A197,'nCino | Object Info'!$A:$H,6,FALSE),"(not found)")</f>
        <v>rskcsp_ds_css_collateral_mgmt_staging</v>
      </c>
      <c r="S197" t="str">
        <f t="shared" si="61"/>
        <v>CreatedById</v>
      </c>
      <c r="T197" s="8" t="str">
        <f t="shared" si="62"/>
        <v>Foreign</v>
      </c>
      <c r="U197" s="8" t="str">
        <f t="shared" si="63"/>
        <v>no</v>
      </c>
      <c r="V197" s="2" t="str">
        <f>IFERROR(VLOOKUP($N197,'nCino | BigQuery Type Lookup'!$A:$F,3,FALSE),"(not found)")</f>
        <v>STRING</v>
      </c>
      <c r="W197" s="8">
        <f>IFERROR(VLOOKUP($N197,'nCino | BigQuery Type Lookup'!$A:$F,4,FALSE),"(not found)")</f>
        <v>18</v>
      </c>
      <c r="X197" s="8" t="str">
        <f>IFERROR(VLOOKUP($N197,'nCino | BigQuery Type Lookup'!$A:$F,5,FALSE),"(not found)")</f>
        <v>n/a</v>
      </c>
      <c r="Y197" s="8" t="str">
        <f>IFERROR(VLOOKUP($N197,'nCino | BigQuery Type Lookup'!$A:$F,6,FALSE),"(not found)")</f>
        <v>n/a</v>
      </c>
      <c r="Z197" t="str">
        <f>IFERROR(VLOOKUP('nCino | Field Mappings'!$A197,'nCino | Object Info'!$A:$H,7,FALSE),"(not found)")</f>
        <v>rskcsp_ds_css_collateral_mgmt_curated</v>
      </c>
      <c r="AA197" t="str">
        <f t="shared" si="64"/>
        <v>CreatedById</v>
      </c>
      <c r="AB197" s="8" t="str">
        <f t="shared" si="65"/>
        <v>Foreign</v>
      </c>
      <c r="AC197" s="8" t="str">
        <f t="shared" si="66"/>
        <v>no</v>
      </c>
      <c r="AD197" s="2" t="str">
        <f t="shared" si="67"/>
        <v>STRING</v>
      </c>
      <c r="AE197" s="8">
        <f t="shared" si="72"/>
        <v>18</v>
      </c>
      <c r="AF197" s="8" t="str">
        <f t="shared" si="73"/>
        <v>n/a</v>
      </c>
      <c r="AG197" s="8" t="str">
        <f t="shared" si="74"/>
        <v>n/a</v>
      </c>
      <c r="AH197" t="str">
        <f>IFERROR(VLOOKUP('nCino | Field Mappings'!$A197,'nCino | Object Info'!$A:$H,8,FALSE),"(not found)")</f>
        <v>rskcsp_ds_css_collateral_mgmt_consumption</v>
      </c>
      <c r="AI197" t="str">
        <f t="shared" si="68"/>
        <v>CreatedById</v>
      </c>
      <c r="AJ197" s="8" t="str">
        <f t="shared" si="69"/>
        <v>Foreign</v>
      </c>
      <c r="AK197" s="8" t="str">
        <f t="shared" si="70"/>
        <v>no</v>
      </c>
      <c r="AL197" s="2" t="str">
        <f t="shared" si="71"/>
        <v>STRING</v>
      </c>
      <c r="AM197" s="8">
        <f t="shared" si="75"/>
        <v>18</v>
      </c>
      <c r="AN197" s="8" t="str">
        <f t="shared" si="76"/>
        <v>n/a</v>
      </c>
      <c r="AO197" s="8" t="str">
        <f t="shared" si="77"/>
        <v>n/a</v>
      </c>
    </row>
    <row r="198" spans="1:41">
      <c r="A198" s="2" t="s">
        <v>50</v>
      </c>
      <c r="B198" s="2" t="s">
        <v>51</v>
      </c>
      <c r="C198" s="1" t="s">
        <v>616</v>
      </c>
      <c r="D198" s="1" t="s">
        <v>156</v>
      </c>
      <c r="E198" s="1" t="s">
        <v>157</v>
      </c>
      <c r="F198" s="2" t="str">
        <f>IF(ISERROR(VLOOKUP($C198,'DMW | Collateral Fields'!$K:$L, 1, FALSE)),"No", "Yes")</f>
        <v>Yes</v>
      </c>
      <c r="G198" s="1" t="str">
        <f>IFERROR(VLOOKUP($C198,'DMW | Collateral Fields'!$K:$L, 2, FALSE),"(not found)")</f>
        <v>Last modified date.</v>
      </c>
      <c r="H198" s="2" t="s">
        <v>136</v>
      </c>
      <c r="I198" s="2" t="s">
        <v>131</v>
      </c>
      <c r="J198" s="1" t="s">
        <v>149</v>
      </c>
      <c r="K198" s="2">
        <v>0</v>
      </c>
      <c r="L198" s="2">
        <v>0</v>
      </c>
      <c r="M198" s="2">
        <v>0</v>
      </c>
      <c r="N198" s="2" t="str">
        <f t="shared" si="59"/>
        <v>datetime|0|0|0</v>
      </c>
      <c r="O198" t="str">
        <f>IFERROR(VLOOKUP('nCino | Field Mappings'!$A198,'nCino | Object Info'!$A:$H,5,FALSE),"(not found)")</f>
        <v>rskcsp_ds_css_collateral_mgmt</v>
      </c>
      <c r="P198" t="str">
        <f t="shared" si="60"/>
        <v>LastModifiedDate</v>
      </c>
      <c r="Q198" s="8">
        <f>IFERROR(VLOOKUP($N198,'nCino | BigQuery Type Lookup'!$A:$F,2,FALSE),"(not found)")</f>
        <v>14</v>
      </c>
      <c r="R198" t="str">
        <f>IFERROR(VLOOKUP('nCino | Field Mappings'!$A198,'nCino | Object Info'!$A:$H,6,FALSE),"(not found)")</f>
        <v>rskcsp_ds_css_collateral_mgmt_staging</v>
      </c>
      <c r="S198" t="str">
        <f t="shared" si="61"/>
        <v>LastModifiedDate</v>
      </c>
      <c r="T198" s="8" t="str">
        <f t="shared" si="62"/>
        <v>n/a</v>
      </c>
      <c r="U198" s="8" t="str">
        <f t="shared" si="63"/>
        <v>no</v>
      </c>
      <c r="V198" s="2" t="str">
        <f>IFERROR(VLOOKUP($N198,'nCino | BigQuery Type Lookup'!$A:$F,3,FALSE),"(not found)")</f>
        <v>DATETIME</v>
      </c>
      <c r="W198" s="8" t="str">
        <f>IFERROR(VLOOKUP($N198,'nCino | BigQuery Type Lookup'!$A:$F,4,FALSE),"(not found)")</f>
        <v>n/a</v>
      </c>
      <c r="X198" s="8" t="str">
        <f>IFERROR(VLOOKUP($N198,'nCino | BigQuery Type Lookup'!$A:$F,5,FALSE),"(not found)")</f>
        <v>n/a</v>
      </c>
      <c r="Y198" s="8" t="str">
        <f>IFERROR(VLOOKUP($N198,'nCino | BigQuery Type Lookup'!$A:$F,6,FALSE),"(not found)")</f>
        <v>n/a</v>
      </c>
      <c r="Z198" t="str">
        <f>IFERROR(VLOOKUP('nCino | Field Mappings'!$A198,'nCino | Object Info'!$A:$H,7,FALSE),"(not found)")</f>
        <v>rskcsp_ds_css_collateral_mgmt_curated</v>
      </c>
      <c r="AA198" t="str">
        <f t="shared" si="64"/>
        <v>LastModifiedDate</v>
      </c>
      <c r="AB198" s="8" t="str">
        <f t="shared" si="65"/>
        <v>n/a</v>
      </c>
      <c r="AC198" s="8" t="str">
        <f t="shared" si="66"/>
        <v>no</v>
      </c>
      <c r="AD198" s="2" t="str">
        <f t="shared" si="67"/>
        <v>DATETIME</v>
      </c>
      <c r="AE198" s="8" t="str">
        <f t="shared" si="72"/>
        <v>n/a</v>
      </c>
      <c r="AF198" s="8" t="str">
        <f t="shared" si="73"/>
        <v>n/a</v>
      </c>
      <c r="AG198" s="8" t="str">
        <f t="shared" si="74"/>
        <v>n/a</v>
      </c>
      <c r="AH198" t="str">
        <f>IFERROR(VLOOKUP('nCino | Field Mappings'!$A198,'nCino | Object Info'!$A:$H,8,FALSE),"(not found)")</f>
        <v>rskcsp_ds_css_collateral_mgmt_consumption</v>
      </c>
      <c r="AI198" t="str">
        <f t="shared" si="68"/>
        <v>LastModifiedDate</v>
      </c>
      <c r="AJ198" s="8" t="str">
        <f t="shared" si="69"/>
        <v>n/a</v>
      </c>
      <c r="AK198" s="8" t="str">
        <f t="shared" si="70"/>
        <v>no</v>
      </c>
      <c r="AL198" s="2" t="str">
        <f t="shared" si="71"/>
        <v>DATETIME</v>
      </c>
      <c r="AM198" s="8" t="str">
        <f t="shared" si="75"/>
        <v>n/a</v>
      </c>
      <c r="AN198" s="8" t="str">
        <f t="shared" si="76"/>
        <v>n/a</v>
      </c>
      <c r="AO198" s="8" t="str">
        <f t="shared" si="77"/>
        <v>n/a</v>
      </c>
    </row>
    <row r="199" spans="1:41">
      <c r="A199" s="2" t="s">
        <v>50</v>
      </c>
      <c r="B199" s="2" t="s">
        <v>51</v>
      </c>
      <c r="C199" s="1" t="s">
        <v>617</v>
      </c>
      <c r="D199" s="1" t="s">
        <v>159</v>
      </c>
      <c r="E199" s="1" t="s">
        <v>160</v>
      </c>
      <c r="F199" s="2" t="str">
        <f>IF(ISERROR(VLOOKUP($C199,'DMW | Collateral Fields'!$K:$L, 1, FALSE)),"No", "Yes")</f>
        <v>Yes</v>
      </c>
      <c r="G199" s="1" t="str">
        <f>IFERROR(VLOOKUP($C199,'DMW | Collateral Fields'!$K:$L, 2, FALSE),"(not found)")</f>
        <v>Last modified by user.</v>
      </c>
      <c r="H199" s="2" t="s">
        <v>153</v>
      </c>
      <c r="I199" s="2" t="s">
        <v>131</v>
      </c>
      <c r="J199" s="1" t="s">
        <v>154</v>
      </c>
      <c r="K199" s="2">
        <v>18</v>
      </c>
      <c r="L199" s="2">
        <v>0</v>
      </c>
      <c r="M199" s="2">
        <v>0</v>
      </c>
      <c r="N199" s="2" t="str">
        <f t="shared" si="59"/>
        <v>reference(User)|18|0|0</v>
      </c>
      <c r="O199" t="str">
        <f>IFERROR(VLOOKUP('nCino | Field Mappings'!$A199,'nCino | Object Info'!$A:$H,5,FALSE),"(not found)")</f>
        <v>rskcsp_ds_css_collateral_mgmt</v>
      </c>
      <c r="P199" t="str">
        <f t="shared" si="60"/>
        <v>LastModifiedById</v>
      </c>
      <c r="Q199" s="8">
        <f>IFERROR(VLOOKUP($N199,'nCino | BigQuery Type Lookup'!$A:$F,2,FALSE),"(not found)")</f>
        <v>18</v>
      </c>
      <c r="R199" t="str">
        <f>IFERROR(VLOOKUP('nCino | Field Mappings'!$A199,'nCino | Object Info'!$A:$H,6,FALSE),"(not found)")</f>
        <v>rskcsp_ds_css_collateral_mgmt_staging</v>
      </c>
      <c r="S199" t="str">
        <f t="shared" si="61"/>
        <v>LastModifiedById</v>
      </c>
      <c r="T199" s="8" t="str">
        <f t="shared" si="62"/>
        <v>Foreign</v>
      </c>
      <c r="U199" s="8" t="str">
        <f t="shared" si="63"/>
        <v>no</v>
      </c>
      <c r="V199" s="2" t="str">
        <f>IFERROR(VLOOKUP($N199,'nCino | BigQuery Type Lookup'!$A:$F,3,FALSE),"(not found)")</f>
        <v>STRING</v>
      </c>
      <c r="W199" s="8">
        <f>IFERROR(VLOOKUP($N199,'nCino | BigQuery Type Lookup'!$A:$F,4,FALSE),"(not found)")</f>
        <v>18</v>
      </c>
      <c r="X199" s="8" t="str">
        <f>IFERROR(VLOOKUP($N199,'nCino | BigQuery Type Lookup'!$A:$F,5,FALSE),"(not found)")</f>
        <v>n/a</v>
      </c>
      <c r="Y199" s="8" t="str">
        <f>IFERROR(VLOOKUP($N199,'nCino | BigQuery Type Lookup'!$A:$F,6,FALSE),"(not found)")</f>
        <v>n/a</v>
      </c>
      <c r="Z199" t="str">
        <f>IFERROR(VLOOKUP('nCino | Field Mappings'!$A199,'nCino | Object Info'!$A:$H,7,FALSE),"(not found)")</f>
        <v>rskcsp_ds_css_collateral_mgmt_curated</v>
      </c>
      <c r="AA199" t="str">
        <f t="shared" si="64"/>
        <v>LastModifiedById</v>
      </c>
      <c r="AB199" s="8" t="str">
        <f t="shared" si="65"/>
        <v>Foreign</v>
      </c>
      <c r="AC199" s="8" t="str">
        <f t="shared" si="66"/>
        <v>no</v>
      </c>
      <c r="AD199" s="2" t="str">
        <f t="shared" si="67"/>
        <v>STRING</v>
      </c>
      <c r="AE199" s="8">
        <f t="shared" si="72"/>
        <v>18</v>
      </c>
      <c r="AF199" s="8" t="str">
        <f t="shared" si="73"/>
        <v>n/a</v>
      </c>
      <c r="AG199" s="8" t="str">
        <f t="shared" si="74"/>
        <v>n/a</v>
      </c>
      <c r="AH199" t="str">
        <f>IFERROR(VLOOKUP('nCino | Field Mappings'!$A199,'nCino | Object Info'!$A:$H,8,FALSE),"(not found)")</f>
        <v>rskcsp_ds_css_collateral_mgmt_consumption</v>
      </c>
      <c r="AI199" t="str">
        <f t="shared" si="68"/>
        <v>LastModifiedById</v>
      </c>
      <c r="AJ199" s="8" t="str">
        <f t="shared" si="69"/>
        <v>Foreign</v>
      </c>
      <c r="AK199" s="8" t="str">
        <f t="shared" si="70"/>
        <v>no</v>
      </c>
      <c r="AL199" s="2" t="str">
        <f t="shared" si="71"/>
        <v>STRING</v>
      </c>
      <c r="AM199" s="8">
        <f t="shared" si="75"/>
        <v>18</v>
      </c>
      <c r="AN199" s="8" t="str">
        <f t="shared" si="76"/>
        <v>n/a</v>
      </c>
      <c r="AO199" s="8" t="str">
        <f t="shared" si="77"/>
        <v>n/a</v>
      </c>
    </row>
    <row r="200" spans="1:41">
      <c r="A200" s="2" t="s">
        <v>50</v>
      </c>
      <c r="B200" s="2" t="s">
        <v>51</v>
      </c>
      <c r="C200" s="1" t="s">
        <v>618</v>
      </c>
      <c r="D200" s="1" t="s">
        <v>162</v>
      </c>
      <c r="E200" s="1" t="s">
        <v>163</v>
      </c>
      <c r="F200" s="2" t="str">
        <f>IF(ISERROR(VLOOKUP($C200,'DMW | Collateral Fields'!$K:$L, 1, FALSE)),"No", "Yes")</f>
        <v>No</v>
      </c>
      <c r="G200" s="1" t="str">
        <f>IFERROR(VLOOKUP($C200,'DMW | Collateral Fields'!$K:$L, 2, FALSE),"(not found)")</f>
        <v>(not found)</v>
      </c>
      <c r="H200" s="2" t="s">
        <v>136</v>
      </c>
      <c r="I200" s="2" t="s">
        <v>131</v>
      </c>
      <c r="J200" s="1" t="s">
        <v>149</v>
      </c>
      <c r="K200" s="2">
        <v>0</v>
      </c>
      <c r="L200" s="2">
        <v>0</v>
      </c>
      <c r="M200" s="2">
        <v>0</v>
      </c>
      <c r="N200" s="2" t="str">
        <f t="shared" si="59"/>
        <v>datetime|0|0|0</v>
      </c>
      <c r="O200" t="str">
        <f>IFERROR(VLOOKUP('nCino | Field Mappings'!$A200,'nCino | Object Info'!$A:$H,5,FALSE),"(not found)")</f>
        <v>rskcsp_ds_css_collateral_mgmt</v>
      </c>
      <c r="P200" t="str">
        <f t="shared" si="60"/>
        <v>SystemModstamp</v>
      </c>
      <c r="Q200" s="8">
        <f>IFERROR(VLOOKUP($N200,'nCino | BigQuery Type Lookup'!$A:$F,2,FALSE),"(not found)")</f>
        <v>14</v>
      </c>
      <c r="R200" t="str">
        <f>IFERROR(VLOOKUP('nCino | Field Mappings'!$A200,'nCino | Object Info'!$A:$H,6,FALSE),"(not found)")</f>
        <v>rskcsp_ds_css_collateral_mgmt_staging</v>
      </c>
      <c r="S200" t="str">
        <f t="shared" si="61"/>
        <v>SystemModstamp</v>
      </c>
      <c r="T200" s="8" t="str">
        <f t="shared" si="62"/>
        <v>n/a</v>
      </c>
      <c r="U200" s="8" t="str">
        <f t="shared" si="63"/>
        <v>no</v>
      </c>
      <c r="V200" s="2" t="str">
        <f>IFERROR(VLOOKUP($N200,'nCino | BigQuery Type Lookup'!$A:$F,3,FALSE),"(not found)")</f>
        <v>DATETIME</v>
      </c>
      <c r="W200" s="8" t="str">
        <f>IFERROR(VLOOKUP($N200,'nCino | BigQuery Type Lookup'!$A:$F,4,FALSE),"(not found)")</f>
        <v>n/a</v>
      </c>
      <c r="X200" s="8" t="str">
        <f>IFERROR(VLOOKUP($N200,'nCino | BigQuery Type Lookup'!$A:$F,5,FALSE),"(not found)")</f>
        <v>n/a</v>
      </c>
      <c r="Y200" s="8" t="str">
        <f>IFERROR(VLOOKUP($N200,'nCino | BigQuery Type Lookup'!$A:$F,6,FALSE),"(not found)")</f>
        <v>n/a</v>
      </c>
      <c r="Z200" t="str">
        <f>IFERROR(VLOOKUP('nCino | Field Mappings'!$A200,'nCino | Object Info'!$A:$H,7,FALSE),"(not found)")</f>
        <v>rskcsp_ds_css_collateral_mgmt_curated</v>
      </c>
      <c r="AA200" t="str">
        <f t="shared" si="64"/>
        <v>SystemModstamp</v>
      </c>
      <c r="AB200" s="8" t="str">
        <f t="shared" si="65"/>
        <v>n/a</v>
      </c>
      <c r="AC200" s="8" t="str">
        <f t="shared" si="66"/>
        <v>no</v>
      </c>
      <c r="AD200" s="2" t="str">
        <f t="shared" si="67"/>
        <v>DATETIME</v>
      </c>
      <c r="AE200" s="8" t="str">
        <f t="shared" si="72"/>
        <v>n/a</v>
      </c>
      <c r="AF200" s="8" t="str">
        <f t="shared" si="73"/>
        <v>n/a</v>
      </c>
      <c r="AG200" s="8" t="str">
        <f t="shared" si="74"/>
        <v>n/a</v>
      </c>
      <c r="AH200" t="str">
        <f>IFERROR(VLOOKUP('nCino | Field Mappings'!$A200,'nCino | Object Info'!$A:$H,8,FALSE),"(not found)")</f>
        <v>rskcsp_ds_css_collateral_mgmt_consumption</v>
      </c>
      <c r="AI200" t="str">
        <f t="shared" si="68"/>
        <v>SystemModstamp</v>
      </c>
      <c r="AJ200" s="8" t="str">
        <f t="shared" si="69"/>
        <v>n/a</v>
      </c>
      <c r="AK200" s="8" t="str">
        <f t="shared" si="70"/>
        <v>no</v>
      </c>
      <c r="AL200" s="2" t="str">
        <f t="shared" si="71"/>
        <v>DATETIME</v>
      </c>
      <c r="AM200" s="8" t="str">
        <f t="shared" si="75"/>
        <v>n/a</v>
      </c>
      <c r="AN200" s="8" t="str">
        <f t="shared" si="76"/>
        <v>n/a</v>
      </c>
      <c r="AO200" s="8" t="str">
        <f t="shared" si="77"/>
        <v>n/a</v>
      </c>
    </row>
    <row r="201" spans="1:41">
      <c r="A201" s="2" t="s">
        <v>50</v>
      </c>
      <c r="B201" s="2" t="s">
        <v>51</v>
      </c>
      <c r="C201" s="1" t="s">
        <v>619</v>
      </c>
      <c r="D201" s="1" t="s">
        <v>200</v>
      </c>
      <c r="E201" s="1" t="s">
        <v>201</v>
      </c>
      <c r="F201" s="2" t="str">
        <f>IF(ISERROR(VLOOKUP($C201,'DMW | Collateral Fields'!$K:$L, 1, FALSE)),"No", "Yes")</f>
        <v>No</v>
      </c>
      <c r="G201" s="1" t="str">
        <f>IFERROR(VLOOKUP($C201,'DMW | Collateral Fields'!$K:$L, 2, FALSE),"(not found)")</f>
        <v>(not found)</v>
      </c>
      <c r="H201" s="2" t="s">
        <v>136</v>
      </c>
      <c r="I201" s="2" t="s">
        <v>144</v>
      </c>
      <c r="J201" s="1" t="s">
        <v>202</v>
      </c>
      <c r="K201" s="2">
        <v>0</v>
      </c>
      <c r="L201" s="2">
        <v>0</v>
      </c>
      <c r="M201" s="2">
        <v>0</v>
      </c>
      <c r="N201" s="2" t="str">
        <f t="shared" si="59"/>
        <v>date|0|0|0</v>
      </c>
      <c r="O201" t="str">
        <f>IFERROR(VLOOKUP('nCino | Field Mappings'!$A201,'nCino | Object Info'!$A:$H,5,FALSE),"(not found)")</f>
        <v>rskcsp_ds_css_collateral_mgmt</v>
      </c>
      <c r="P201" t="str">
        <f t="shared" si="60"/>
        <v>LastActivityDate</v>
      </c>
      <c r="Q201" s="8">
        <f>IFERROR(VLOOKUP($N201,'nCino | BigQuery Type Lookup'!$A:$F,2,FALSE),"(not found)")</f>
        <v>8</v>
      </c>
      <c r="R201" t="str">
        <f>IFERROR(VLOOKUP('nCino | Field Mappings'!$A201,'nCino | Object Info'!$A:$H,6,FALSE),"(not found)")</f>
        <v>rskcsp_ds_css_collateral_mgmt_staging</v>
      </c>
      <c r="S201" t="str">
        <f t="shared" si="61"/>
        <v>LastActivityDate</v>
      </c>
      <c r="T201" s="8" t="str">
        <f t="shared" si="62"/>
        <v>n/a</v>
      </c>
      <c r="U201" s="8" t="str">
        <f t="shared" si="63"/>
        <v>yes</v>
      </c>
      <c r="V201" s="2" t="str">
        <f>IFERROR(VLOOKUP($N201,'nCino | BigQuery Type Lookup'!$A:$F,3,FALSE),"(not found)")</f>
        <v>DATE</v>
      </c>
      <c r="W201" s="8" t="str">
        <f>IFERROR(VLOOKUP($N201,'nCino | BigQuery Type Lookup'!$A:$F,4,FALSE),"(not found)")</f>
        <v>n/a</v>
      </c>
      <c r="X201" s="8" t="str">
        <f>IFERROR(VLOOKUP($N201,'nCino | BigQuery Type Lookup'!$A:$F,5,FALSE),"(not found)")</f>
        <v>n/a</v>
      </c>
      <c r="Y201" s="8" t="str">
        <f>IFERROR(VLOOKUP($N201,'nCino | BigQuery Type Lookup'!$A:$F,6,FALSE),"(not found)")</f>
        <v>n/a</v>
      </c>
      <c r="Z201" t="str">
        <f>IFERROR(VLOOKUP('nCino | Field Mappings'!$A201,'nCino | Object Info'!$A:$H,7,FALSE),"(not found)")</f>
        <v>rskcsp_ds_css_collateral_mgmt_curated</v>
      </c>
      <c r="AA201" t="str">
        <f t="shared" si="64"/>
        <v>LastActivityDate</v>
      </c>
      <c r="AB201" s="8" t="str">
        <f t="shared" si="65"/>
        <v>n/a</v>
      </c>
      <c r="AC201" s="8" t="str">
        <f t="shared" si="66"/>
        <v>yes</v>
      </c>
      <c r="AD201" s="2" t="str">
        <f t="shared" si="67"/>
        <v>DATE</v>
      </c>
      <c r="AE201" s="8" t="str">
        <f t="shared" si="72"/>
        <v>n/a</v>
      </c>
      <c r="AF201" s="8" t="str">
        <f t="shared" si="73"/>
        <v>n/a</v>
      </c>
      <c r="AG201" s="8" t="str">
        <f t="shared" si="74"/>
        <v>n/a</v>
      </c>
      <c r="AH201" t="str">
        <f>IFERROR(VLOOKUP('nCino | Field Mappings'!$A201,'nCino | Object Info'!$A:$H,8,FALSE),"(not found)")</f>
        <v>rskcsp_ds_css_collateral_mgmt_consumption</v>
      </c>
      <c r="AI201" t="str">
        <f t="shared" si="68"/>
        <v>LastActivityDate</v>
      </c>
      <c r="AJ201" s="8" t="str">
        <f t="shared" si="69"/>
        <v>n/a</v>
      </c>
      <c r="AK201" s="8" t="str">
        <f t="shared" si="70"/>
        <v>yes</v>
      </c>
      <c r="AL201" s="2" t="str">
        <f t="shared" si="71"/>
        <v>DATE</v>
      </c>
      <c r="AM201" s="8" t="str">
        <f t="shared" si="75"/>
        <v>n/a</v>
      </c>
      <c r="AN201" s="8" t="str">
        <f t="shared" si="76"/>
        <v>n/a</v>
      </c>
      <c r="AO201" s="8" t="str">
        <f t="shared" si="77"/>
        <v>n/a</v>
      </c>
    </row>
    <row r="202" spans="1:41">
      <c r="A202" s="2" t="s">
        <v>50</v>
      </c>
      <c r="B202" s="2" t="s">
        <v>51</v>
      </c>
      <c r="C202" s="1" t="s">
        <v>620</v>
      </c>
      <c r="D202" s="1" t="s">
        <v>416</v>
      </c>
      <c r="E202" s="1" t="s">
        <v>417</v>
      </c>
      <c r="F202" s="2" t="str">
        <f>IF(ISERROR(VLOOKUP($C202,'DMW | Collateral Fields'!$K:$L, 1, FALSE)),"No", "Yes")</f>
        <v>No</v>
      </c>
      <c r="G202" s="1" t="str">
        <f>IFERROR(VLOOKUP($C202,'DMW | Collateral Fields'!$K:$L, 2, FALSE),"(not found)")</f>
        <v>(not found)</v>
      </c>
      <c r="H202" s="2" t="s">
        <v>136</v>
      </c>
      <c r="I202" s="2" t="s">
        <v>144</v>
      </c>
      <c r="J202" s="1" t="s">
        <v>149</v>
      </c>
      <c r="K202" s="2">
        <v>0</v>
      </c>
      <c r="L202" s="2">
        <v>0</v>
      </c>
      <c r="M202" s="2">
        <v>0</v>
      </c>
      <c r="N202" s="2" t="str">
        <f t="shared" si="59"/>
        <v>datetime|0|0|0</v>
      </c>
      <c r="O202" t="str">
        <f>IFERROR(VLOOKUP('nCino | Field Mappings'!$A202,'nCino | Object Info'!$A:$H,5,FALSE),"(not found)")</f>
        <v>rskcsp_ds_css_collateral_mgmt</v>
      </c>
      <c r="P202" t="str">
        <f t="shared" si="60"/>
        <v>LastViewedDate</v>
      </c>
      <c r="Q202" s="8">
        <f>IFERROR(VLOOKUP($N202,'nCino | BigQuery Type Lookup'!$A:$F,2,FALSE),"(not found)")</f>
        <v>14</v>
      </c>
      <c r="R202" t="str">
        <f>IFERROR(VLOOKUP('nCino | Field Mappings'!$A202,'nCino | Object Info'!$A:$H,6,FALSE),"(not found)")</f>
        <v>rskcsp_ds_css_collateral_mgmt_staging</v>
      </c>
      <c r="S202" t="str">
        <f t="shared" si="61"/>
        <v>LastViewedDate</v>
      </c>
      <c r="T202" s="8" t="str">
        <f t="shared" si="62"/>
        <v>n/a</v>
      </c>
      <c r="U202" s="8" t="str">
        <f t="shared" si="63"/>
        <v>yes</v>
      </c>
      <c r="V202" s="2" t="str">
        <f>IFERROR(VLOOKUP($N202,'nCino | BigQuery Type Lookup'!$A:$F,3,FALSE),"(not found)")</f>
        <v>DATETIME</v>
      </c>
      <c r="W202" s="8" t="str">
        <f>IFERROR(VLOOKUP($N202,'nCino | BigQuery Type Lookup'!$A:$F,4,FALSE),"(not found)")</f>
        <v>n/a</v>
      </c>
      <c r="X202" s="8" t="str">
        <f>IFERROR(VLOOKUP($N202,'nCino | BigQuery Type Lookup'!$A:$F,5,FALSE),"(not found)")</f>
        <v>n/a</v>
      </c>
      <c r="Y202" s="8" t="str">
        <f>IFERROR(VLOOKUP($N202,'nCino | BigQuery Type Lookup'!$A:$F,6,FALSE),"(not found)")</f>
        <v>n/a</v>
      </c>
      <c r="Z202" t="str">
        <f>IFERROR(VLOOKUP('nCino | Field Mappings'!$A202,'nCino | Object Info'!$A:$H,7,FALSE),"(not found)")</f>
        <v>rskcsp_ds_css_collateral_mgmt_curated</v>
      </c>
      <c r="AA202" t="str">
        <f t="shared" si="64"/>
        <v>LastViewedDate</v>
      </c>
      <c r="AB202" s="8" t="str">
        <f t="shared" si="65"/>
        <v>n/a</v>
      </c>
      <c r="AC202" s="8" t="str">
        <f t="shared" si="66"/>
        <v>yes</v>
      </c>
      <c r="AD202" s="2" t="str">
        <f t="shared" si="67"/>
        <v>DATETIME</v>
      </c>
      <c r="AE202" s="8" t="str">
        <f t="shared" si="72"/>
        <v>n/a</v>
      </c>
      <c r="AF202" s="8" t="str">
        <f t="shared" si="73"/>
        <v>n/a</v>
      </c>
      <c r="AG202" s="8" t="str">
        <f t="shared" si="74"/>
        <v>n/a</v>
      </c>
      <c r="AH202" t="str">
        <f>IFERROR(VLOOKUP('nCino | Field Mappings'!$A202,'nCino | Object Info'!$A:$H,8,FALSE),"(not found)")</f>
        <v>rskcsp_ds_css_collateral_mgmt_consumption</v>
      </c>
      <c r="AI202" t="str">
        <f t="shared" si="68"/>
        <v>LastViewedDate</v>
      </c>
      <c r="AJ202" s="8" t="str">
        <f t="shared" si="69"/>
        <v>n/a</v>
      </c>
      <c r="AK202" s="8" t="str">
        <f t="shared" si="70"/>
        <v>yes</v>
      </c>
      <c r="AL202" s="2" t="str">
        <f t="shared" si="71"/>
        <v>DATETIME</v>
      </c>
      <c r="AM202" s="8" t="str">
        <f t="shared" si="75"/>
        <v>n/a</v>
      </c>
      <c r="AN202" s="8" t="str">
        <f t="shared" si="76"/>
        <v>n/a</v>
      </c>
      <c r="AO202" s="8" t="str">
        <f t="shared" si="77"/>
        <v>n/a</v>
      </c>
    </row>
    <row r="203" spans="1:41">
      <c r="A203" s="2" t="s">
        <v>50</v>
      </c>
      <c r="B203" s="2" t="s">
        <v>51</v>
      </c>
      <c r="C203" s="1" t="s">
        <v>621</v>
      </c>
      <c r="D203" s="1" t="s">
        <v>419</v>
      </c>
      <c r="E203" s="1" t="s">
        <v>420</v>
      </c>
      <c r="F203" s="2" t="str">
        <f>IF(ISERROR(VLOOKUP($C203,'DMW | Collateral Fields'!$K:$L, 1, FALSE)),"No", "Yes")</f>
        <v>No</v>
      </c>
      <c r="G203" s="1" t="str">
        <f>IFERROR(VLOOKUP($C203,'DMW | Collateral Fields'!$K:$L, 2, FALSE),"(not found)")</f>
        <v>(not found)</v>
      </c>
      <c r="H203" s="2" t="s">
        <v>136</v>
      </c>
      <c r="I203" s="2" t="s">
        <v>144</v>
      </c>
      <c r="J203" s="1" t="s">
        <v>149</v>
      </c>
      <c r="K203" s="2">
        <v>0</v>
      </c>
      <c r="L203" s="2">
        <v>0</v>
      </c>
      <c r="M203" s="2">
        <v>0</v>
      </c>
      <c r="N203" s="2" t="str">
        <f t="shared" si="59"/>
        <v>datetime|0|0|0</v>
      </c>
      <c r="O203" t="str">
        <f>IFERROR(VLOOKUP('nCino | Field Mappings'!$A203,'nCino | Object Info'!$A:$H,5,FALSE),"(not found)")</f>
        <v>rskcsp_ds_css_collateral_mgmt</v>
      </c>
      <c r="P203" t="str">
        <f t="shared" si="60"/>
        <v>LastReferencedDate</v>
      </c>
      <c r="Q203" s="8">
        <f>IFERROR(VLOOKUP($N203,'nCino | BigQuery Type Lookup'!$A:$F,2,FALSE),"(not found)")</f>
        <v>14</v>
      </c>
      <c r="R203" t="str">
        <f>IFERROR(VLOOKUP('nCino | Field Mappings'!$A203,'nCino | Object Info'!$A:$H,6,FALSE),"(not found)")</f>
        <v>rskcsp_ds_css_collateral_mgmt_staging</v>
      </c>
      <c r="S203" t="str">
        <f t="shared" si="61"/>
        <v>LastReferencedDate</v>
      </c>
      <c r="T203" s="8" t="str">
        <f t="shared" si="62"/>
        <v>n/a</v>
      </c>
      <c r="U203" s="8" t="str">
        <f t="shared" si="63"/>
        <v>yes</v>
      </c>
      <c r="V203" s="2" t="str">
        <f>IFERROR(VLOOKUP($N203,'nCino | BigQuery Type Lookup'!$A:$F,3,FALSE),"(not found)")</f>
        <v>DATETIME</v>
      </c>
      <c r="W203" s="8" t="str">
        <f>IFERROR(VLOOKUP($N203,'nCino | BigQuery Type Lookup'!$A:$F,4,FALSE),"(not found)")</f>
        <v>n/a</v>
      </c>
      <c r="X203" s="8" t="str">
        <f>IFERROR(VLOOKUP($N203,'nCino | BigQuery Type Lookup'!$A:$F,5,FALSE),"(not found)")</f>
        <v>n/a</v>
      </c>
      <c r="Y203" s="8" t="str">
        <f>IFERROR(VLOOKUP($N203,'nCino | BigQuery Type Lookup'!$A:$F,6,FALSE),"(not found)")</f>
        <v>n/a</v>
      </c>
      <c r="Z203" t="str">
        <f>IFERROR(VLOOKUP('nCino | Field Mappings'!$A203,'nCino | Object Info'!$A:$H,7,FALSE),"(not found)")</f>
        <v>rskcsp_ds_css_collateral_mgmt_curated</v>
      </c>
      <c r="AA203" t="str">
        <f t="shared" si="64"/>
        <v>LastReferencedDate</v>
      </c>
      <c r="AB203" s="8" t="str">
        <f t="shared" si="65"/>
        <v>n/a</v>
      </c>
      <c r="AC203" s="8" t="str">
        <f t="shared" si="66"/>
        <v>yes</v>
      </c>
      <c r="AD203" s="2" t="str">
        <f t="shared" si="67"/>
        <v>DATETIME</v>
      </c>
      <c r="AE203" s="8" t="str">
        <f t="shared" si="72"/>
        <v>n/a</v>
      </c>
      <c r="AF203" s="8" t="str">
        <f t="shared" si="73"/>
        <v>n/a</v>
      </c>
      <c r="AG203" s="8" t="str">
        <f t="shared" si="74"/>
        <v>n/a</v>
      </c>
      <c r="AH203" t="str">
        <f>IFERROR(VLOOKUP('nCino | Field Mappings'!$A203,'nCino | Object Info'!$A:$H,8,FALSE),"(not found)")</f>
        <v>rskcsp_ds_css_collateral_mgmt_consumption</v>
      </c>
      <c r="AI203" t="str">
        <f t="shared" si="68"/>
        <v>LastReferencedDate</v>
      </c>
      <c r="AJ203" s="8" t="str">
        <f t="shared" si="69"/>
        <v>n/a</v>
      </c>
      <c r="AK203" s="8" t="str">
        <f t="shared" si="70"/>
        <v>yes</v>
      </c>
      <c r="AL203" s="2" t="str">
        <f t="shared" si="71"/>
        <v>DATETIME</v>
      </c>
      <c r="AM203" s="8" t="str">
        <f t="shared" si="75"/>
        <v>n/a</v>
      </c>
      <c r="AN203" s="8" t="str">
        <f t="shared" si="76"/>
        <v>n/a</v>
      </c>
      <c r="AO203" s="8" t="str">
        <f t="shared" si="77"/>
        <v>n/a</v>
      </c>
    </row>
    <row r="204" spans="1:41">
      <c r="A204" s="2" t="s">
        <v>50</v>
      </c>
      <c r="B204" s="2" t="s">
        <v>51</v>
      </c>
      <c r="C204" s="1" t="s">
        <v>622</v>
      </c>
      <c r="D204" s="1" t="s">
        <v>165</v>
      </c>
      <c r="E204" s="1" t="s">
        <v>166</v>
      </c>
      <c r="F204" s="2" t="str">
        <f>IF(ISERROR(VLOOKUP($C204,'DMW | Collateral Fields'!$K:$L, 1, FALSE)),"No", "Yes")</f>
        <v>No</v>
      </c>
      <c r="G204" s="1" t="str">
        <f>IFERROR(VLOOKUP($C204,'DMW | Collateral Fields'!$K:$L, 2, FALSE),"(not found)")</f>
        <v>(not found)</v>
      </c>
      <c r="H204" s="2" t="s">
        <v>153</v>
      </c>
      <c r="I204" s="2" t="s">
        <v>144</v>
      </c>
      <c r="J204" s="1" t="s">
        <v>167</v>
      </c>
      <c r="K204" s="2">
        <v>18</v>
      </c>
      <c r="L204" s="2">
        <v>0</v>
      </c>
      <c r="M204" s="2">
        <v>0</v>
      </c>
      <c r="N204" s="2" t="str">
        <f t="shared" si="59"/>
        <v>reference(PartnerNetworkConnection)|18|0|0</v>
      </c>
      <c r="O204" t="str">
        <f>IFERROR(VLOOKUP('nCino | Field Mappings'!$A204,'nCino | Object Info'!$A:$H,5,FALSE),"(not found)")</f>
        <v>rskcsp_ds_css_collateral_mgmt</v>
      </c>
      <c r="P204" t="str">
        <f t="shared" si="60"/>
        <v>ConnectionReceivedId</v>
      </c>
      <c r="Q204" s="8">
        <f>IFERROR(VLOOKUP($N204,'nCino | BigQuery Type Lookup'!$A:$F,2,FALSE),"(not found)")</f>
        <v>18</v>
      </c>
      <c r="R204" t="str">
        <f>IFERROR(VLOOKUP('nCino | Field Mappings'!$A204,'nCino | Object Info'!$A:$H,6,FALSE),"(not found)")</f>
        <v>rskcsp_ds_css_collateral_mgmt_staging</v>
      </c>
      <c r="S204" t="str">
        <f t="shared" si="61"/>
        <v>ConnectionReceivedId</v>
      </c>
      <c r="T204" s="8" t="str">
        <f t="shared" si="62"/>
        <v>Foreign</v>
      </c>
      <c r="U204" s="8" t="str">
        <f t="shared" si="63"/>
        <v>yes</v>
      </c>
      <c r="V204" s="2" t="str">
        <f>IFERROR(VLOOKUP($N204,'nCino | BigQuery Type Lookup'!$A:$F,3,FALSE),"(not found)")</f>
        <v>STRING</v>
      </c>
      <c r="W204" s="8">
        <f>IFERROR(VLOOKUP($N204,'nCino | BigQuery Type Lookup'!$A:$F,4,FALSE),"(not found)")</f>
        <v>18</v>
      </c>
      <c r="X204" s="8" t="str">
        <f>IFERROR(VLOOKUP($N204,'nCino | BigQuery Type Lookup'!$A:$F,5,FALSE),"(not found)")</f>
        <v>n/a</v>
      </c>
      <c r="Y204" s="8" t="str">
        <f>IFERROR(VLOOKUP($N204,'nCino | BigQuery Type Lookup'!$A:$F,6,FALSE),"(not found)")</f>
        <v>n/a</v>
      </c>
      <c r="Z204" t="str">
        <f>IFERROR(VLOOKUP('nCino | Field Mappings'!$A204,'nCino | Object Info'!$A:$H,7,FALSE),"(not found)")</f>
        <v>rskcsp_ds_css_collateral_mgmt_curated</v>
      </c>
      <c r="AA204" t="str">
        <f t="shared" si="64"/>
        <v>ConnectionReceivedId</v>
      </c>
      <c r="AB204" s="8" t="str">
        <f t="shared" si="65"/>
        <v>Foreign</v>
      </c>
      <c r="AC204" s="8" t="str">
        <f t="shared" si="66"/>
        <v>yes</v>
      </c>
      <c r="AD204" s="2" t="str">
        <f t="shared" si="67"/>
        <v>STRING</v>
      </c>
      <c r="AE204" s="8">
        <f t="shared" si="72"/>
        <v>18</v>
      </c>
      <c r="AF204" s="8" t="str">
        <f t="shared" si="73"/>
        <v>n/a</v>
      </c>
      <c r="AG204" s="8" t="str">
        <f t="shared" si="74"/>
        <v>n/a</v>
      </c>
      <c r="AH204" t="str">
        <f>IFERROR(VLOOKUP('nCino | Field Mappings'!$A204,'nCino | Object Info'!$A:$H,8,FALSE),"(not found)")</f>
        <v>rskcsp_ds_css_collateral_mgmt_consumption</v>
      </c>
      <c r="AI204" t="str">
        <f t="shared" si="68"/>
        <v>ConnectionReceivedId</v>
      </c>
      <c r="AJ204" s="8" t="str">
        <f t="shared" si="69"/>
        <v>Foreign</v>
      </c>
      <c r="AK204" s="8" t="str">
        <f t="shared" si="70"/>
        <v>yes</v>
      </c>
      <c r="AL204" s="2" t="str">
        <f t="shared" si="71"/>
        <v>STRING</v>
      </c>
      <c r="AM204" s="8">
        <f t="shared" si="75"/>
        <v>18</v>
      </c>
      <c r="AN204" s="8" t="str">
        <f t="shared" si="76"/>
        <v>n/a</v>
      </c>
      <c r="AO204" s="8" t="str">
        <f t="shared" si="77"/>
        <v>n/a</v>
      </c>
    </row>
    <row r="205" spans="1:41">
      <c r="A205" s="2" t="s">
        <v>50</v>
      </c>
      <c r="B205" s="2" t="s">
        <v>51</v>
      </c>
      <c r="C205" s="1" t="s">
        <v>623</v>
      </c>
      <c r="D205" s="1" t="s">
        <v>169</v>
      </c>
      <c r="E205" s="1" t="s">
        <v>170</v>
      </c>
      <c r="F205" s="2" t="str">
        <f>IF(ISERROR(VLOOKUP($C205,'DMW | Collateral Fields'!$K:$L, 1, FALSE)),"No", "Yes")</f>
        <v>No</v>
      </c>
      <c r="G205" s="1" t="str">
        <f>IFERROR(VLOOKUP($C205,'DMW | Collateral Fields'!$K:$L, 2, FALSE),"(not found)")</f>
        <v>(not found)</v>
      </c>
      <c r="H205" s="2" t="s">
        <v>153</v>
      </c>
      <c r="I205" s="2" t="s">
        <v>144</v>
      </c>
      <c r="J205" s="1" t="s">
        <v>167</v>
      </c>
      <c r="K205" s="2">
        <v>18</v>
      </c>
      <c r="L205" s="2">
        <v>0</v>
      </c>
      <c r="M205" s="2">
        <v>0</v>
      </c>
      <c r="N205" s="2" t="str">
        <f t="shared" si="59"/>
        <v>reference(PartnerNetworkConnection)|18|0|0</v>
      </c>
      <c r="O205" t="str">
        <f>IFERROR(VLOOKUP('nCino | Field Mappings'!$A205,'nCino | Object Info'!$A:$H,5,FALSE),"(not found)")</f>
        <v>rskcsp_ds_css_collateral_mgmt</v>
      </c>
      <c r="P205" t="str">
        <f t="shared" si="60"/>
        <v>ConnectionSentId</v>
      </c>
      <c r="Q205" s="8">
        <f>IFERROR(VLOOKUP($N205,'nCino | BigQuery Type Lookup'!$A:$F,2,FALSE),"(not found)")</f>
        <v>18</v>
      </c>
      <c r="R205" t="str">
        <f>IFERROR(VLOOKUP('nCino | Field Mappings'!$A205,'nCino | Object Info'!$A:$H,6,FALSE),"(not found)")</f>
        <v>rskcsp_ds_css_collateral_mgmt_staging</v>
      </c>
      <c r="S205" t="str">
        <f t="shared" si="61"/>
        <v>ConnectionSentId</v>
      </c>
      <c r="T205" s="8" t="str">
        <f t="shared" si="62"/>
        <v>Foreign</v>
      </c>
      <c r="U205" s="8" t="str">
        <f t="shared" si="63"/>
        <v>yes</v>
      </c>
      <c r="V205" s="2" t="str">
        <f>IFERROR(VLOOKUP($N205,'nCino | BigQuery Type Lookup'!$A:$F,3,FALSE),"(not found)")</f>
        <v>STRING</v>
      </c>
      <c r="W205" s="8">
        <f>IFERROR(VLOOKUP($N205,'nCino | BigQuery Type Lookup'!$A:$F,4,FALSE),"(not found)")</f>
        <v>18</v>
      </c>
      <c r="X205" s="8" t="str">
        <f>IFERROR(VLOOKUP($N205,'nCino | BigQuery Type Lookup'!$A:$F,5,FALSE),"(not found)")</f>
        <v>n/a</v>
      </c>
      <c r="Y205" s="8" t="str">
        <f>IFERROR(VLOOKUP($N205,'nCino | BigQuery Type Lookup'!$A:$F,6,FALSE),"(not found)")</f>
        <v>n/a</v>
      </c>
      <c r="Z205" t="str">
        <f>IFERROR(VLOOKUP('nCino | Field Mappings'!$A205,'nCino | Object Info'!$A:$H,7,FALSE),"(not found)")</f>
        <v>rskcsp_ds_css_collateral_mgmt_curated</v>
      </c>
      <c r="AA205" t="str">
        <f t="shared" si="64"/>
        <v>ConnectionSentId</v>
      </c>
      <c r="AB205" s="8" t="str">
        <f t="shared" si="65"/>
        <v>Foreign</v>
      </c>
      <c r="AC205" s="8" t="str">
        <f t="shared" si="66"/>
        <v>yes</v>
      </c>
      <c r="AD205" s="2" t="str">
        <f t="shared" si="67"/>
        <v>STRING</v>
      </c>
      <c r="AE205" s="8">
        <f t="shared" si="72"/>
        <v>18</v>
      </c>
      <c r="AF205" s="8" t="str">
        <f t="shared" si="73"/>
        <v>n/a</v>
      </c>
      <c r="AG205" s="8" t="str">
        <f t="shared" si="74"/>
        <v>n/a</v>
      </c>
      <c r="AH205" t="str">
        <f>IFERROR(VLOOKUP('nCino | Field Mappings'!$A205,'nCino | Object Info'!$A:$H,8,FALSE),"(not found)")</f>
        <v>rskcsp_ds_css_collateral_mgmt_consumption</v>
      </c>
      <c r="AI205" t="str">
        <f t="shared" si="68"/>
        <v>ConnectionSentId</v>
      </c>
      <c r="AJ205" s="8" t="str">
        <f t="shared" si="69"/>
        <v>Foreign</v>
      </c>
      <c r="AK205" s="8" t="str">
        <f t="shared" si="70"/>
        <v>yes</v>
      </c>
      <c r="AL205" s="2" t="str">
        <f t="shared" si="71"/>
        <v>STRING</v>
      </c>
      <c r="AM205" s="8">
        <f t="shared" si="75"/>
        <v>18</v>
      </c>
      <c r="AN205" s="8" t="str">
        <f t="shared" si="76"/>
        <v>n/a</v>
      </c>
      <c r="AO205" s="8" t="str">
        <f t="shared" si="77"/>
        <v>n/a</v>
      </c>
    </row>
    <row r="206" spans="1:41">
      <c r="A206" s="2" t="s">
        <v>50</v>
      </c>
      <c r="B206" s="2" t="s">
        <v>51</v>
      </c>
      <c r="C206" s="1" t="s">
        <v>624</v>
      </c>
      <c r="D206" s="1" t="s">
        <v>427</v>
      </c>
      <c r="E206" s="1" t="s">
        <v>625</v>
      </c>
      <c r="F206" s="2" t="str">
        <f>IF(ISERROR(VLOOKUP($C206,'DMW | Collateral Fields'!$K:$L, 1, FALSE)),"No", "Yes")</f>
        <v>No</v>
      </c>
      <c r="G206" s="1" t="str">
        <f>IFERROR(VLOOKUP($C206,'DMW | Collateral Fields'!$K:$L, 2, FALSE),"(not found)")</f>
        <v>(not found)</v>
      </c>
      <c r="H206" s="2" t="s">
        <v>136</v>
      </c>
      <c r="I206" s="2" t="s">
        <v>144</v>
      </c>
      <c r="J206" s="1" t="s">
        <v>294</v>
      </c>
      <c r="K206" s="2">
        <v>0</v>
      </c>
      <c r="L206" s="2">
        <v>18</v>
      </c>
      <c r="M206" s="2">
        <v>2</v>
      </c>
      <c r="N206" s="2" t="str">
        <f t="shared" si="59"/>
        <v>percent|0|18|2</v>
      </c>
      <c r="O206" t="str">
        <f>IFERROR(VLOOKUP('nCino | Field Mappings'!$A206,'nCino | Object Info'!$A:$H,5,FALSE),"(not found)")</f>
        <v>rskcsp_ds_css_collateral_mgmt</v>
      </c>
      <c r="P206" t="str">
        <f t="shared" si="60"/>
        <v>LLC_BI__Advance_Rate__c</v>
      </c>
      <c r="Q206" s="8">
        <f>IFERROR(VLOOKUP($N206,'nCino | BigQuery Type Lookup'!$A:$F,2,FALSE),"(not found)")</f>
        <v>21</v>
      </c>
      <c r="R206" t="str">
        <f>IFERROR(VLOOKUP('nCino | Field Mappings'!$A206,'nCino | Object Info'!$A:$H,6,FALSE),"(not found)")</f>
        <v>rskcsp_ds_css_collateral_mgmt_staging</v>
      </c>
      <c r="S206" t="str">
        <f t="shared" si="61"/>
        <v>LLC_BI__Advance_Rate__c</v>
      </c>
      <c r="T206" s="8" t="str">
        <f t="shared" si="62"/>
        <v>n/a</v>
      </c>
      <c r="U206" s="8" t="str">
        <f t="shared" si="63"/>
        <v>yes</v>
      </c>
      <c r="V206" s="2" t="str">
        <f>IFERROR(VLOOKUP($N206,'nCino | BigQuery Type Lookup'!$A:$F,3,FALSE),"(not found)")</f>
        <v>NUMERIC</v>
      </c>
      <c r="W206" s="8" t="str">
        <f>IFERROR(VLOOKUP($N206,'nCino | BigQuery Type Lookup'!$A:$F,4,FALSE),"(not found)")</f>
        <v>n/a</v>
      </c>
      <c r="X206" s="8">
        <f>IFERROR(VLOOKUP($N206,'nCino | BigQuery Type Lookup'!$A:$F,5,FALSE),"(not found)")</f>
        <v>18</v>
      </c>
      <c r="Y206" s="8">
        <f>IFERROR(VLOOKUP($N206,'nCino | BigQuery Type Lookup'!$A:$F,6,FALSE),"(not found)")</f>
        <v>2</v>
      </c>
      <c r="Z206" t="str">
        <f>IFERROR(VLOOKUP('nCino | Field Mappings'!$A206,'nCino | Object Info'!$A:$H,7,FALSE),"(not found)")</f>
        <v>rskcsp_ds_css_collateral_mgmt_curated</v>
      </c>
      <c r="AA206" t="str">
        <f t="shared" si="64"/>
        <v>LLC_BI__Advance_Rate__c</v>
      </c>
      <c r="AB206" s="8" t="str">
        <f t="shared" si="65"/>
        <v>n/a</v>
      </c>
      <c r="AC206" s="8" t="str">
        <f t="shared" si="66"/>
        <v>yes</v>
      </c>
      <c r="AD206" s="2" t="str">
        <f t="shared" si="67"/>
        <v>NUMERIC</v>
      </c>
      <c r="AE206" s="8" t="str">
        <f t="shared" si="72"/>
        <v>n/a</v>
      </c>
      <c r="AF206" s="8">
        <f t="shared" si="73"/>
        <v>18</v>
      </c>
      <c r="AG206" s="8">
        <f t="shared" si="74"/>
        <v>2</v>
      </c>
      <c r="AH206" t="str">
        <f>IFERROR(VLOOKUP('nCino | Field Mappings'!$A206,'nCino | Object Info'!$A:$H,8,FALSE),"(not found)")</f>
        <v>rskcsp_ds_css_collateral_mgmt_consumption</v>
      </c>
      <c r="AI206" t="str">
        <f t="shared" si="68"/>
        <v>LLC_BI__Advance_Rate__c</v>
      </c>
      <c r="AJ206" s="8" t="str">
        <f t="shared" si="69"/>
        <v>n/a</v>
      </c>
      <c r="AK206" s="8" t="str">
        <f t="shared" si="70"/>
        <v>yes</v>
      </c>
      <c r="AL206" s="2" t="str">
        <f t="shared" si="71"/>
        <v>NUMERIC</v>
      </c>
      <c r="AM206" s="8" t="str">
        <f t="shared" si="75"/>
        <v>n/a</v>
      </c>
      <c r="AN206" s="8">
        <f t="shared" si="76"/>
        <v>18</v>
      </c>
      <c r="AO206" s="8">
        <f t="shared" si="77"/>
        <v>2</v>
      </c>
    </row>
    <row r="207" spans="1:41">
      <c r="A207" s="2" t="s">
        <v>50</v>
      </c>
      <c r="B207" s="2" t="s">
        <v>51</v>
      </c>
      <c r="C207" s="1" t="s">
        <v>626</v>
      </c>
      <c r="D207" s="1" t="s">
        <v>627</v>
      </c>
      <c r="E207" s="1" t="s">
        <v>628</v>
      </c>
      <c r="F207" s="2" t="str">
        <f>IF(ISERROR(VLOOKUP($C207,'DMW | Collateral Fields'!$K:$L, 1, FALSE)),"No", "Yes")</f>
        <v>No</v>
      </c>
      <c r="G207" s="1" t="str">
        <f>IFERROR(VLOOKUP($C207,'DMW | Collateral Fields'!$K:$L, 2, FALSE),"(not found)")</f>
        <v>(not found)</v>
      </c>
      <c r="H207" s="2" t="s">
        <v>136</v>
      </c>
      <c r="I207" s="2" t="s">
        <v>131</v>
      </c>
      <c r="J207" s="1" t="s">
        <v>137</v>
      </c>
      <c r="K207" s="2">
        <v>0</v>
      </c>
      <c r="L207" s="2">
        <v>0</v>
      </c>
      <c r="M207" s="2">
        <v>0</v>
      </c>
      <c r="N207" s="2" t="str">
        <f t="shared" si="59"/>
        <v>boolean|0|0|0</v>
      </c>
      <c r="O207" t="str">
        <f>IFERROR(VLOOKUP('nCino | Field Mappings'!$A207,'nCino | Object Info'!$A:$H,5,FALSE),"(not found)")</f>
        <v>rskcsp_ds_css_collateral_mgmt</v>
      </c>
      <c r="P207" t="str">
        <f t="shared" si="60"/>
        <v>LLC_BI__Agricultural_Use__c</v>
      </c>
      <c r="Q207" s="8">
        <f>IFERROR(VLOOKUP($N207,'nCino | BigQuery Type Lookup'!$A:$F,2,FALSE),"(not found)")</f>
        <v>1</v>
      </c>
      <c r="R207" t="str">
        <f>IFERROR(VLOOKUP('nCino | Field Mappings'!$A207,'nCino | Object Info'!$A:$H,6,FALSE),"(not found)")</f>
        <v>rskcsp_ds_css_collateral_mgmt_staging</v>
      </c>
      <c r="S207" t="str">
        <f t="shared" si="61"/>
        <v>LLC_BI__Agricultural_Use__c</v>
      </c>
      <c r="T207" s="8" t="str">
        <f t="shared" si="62"/>
        <v>n/a</v>
      </c>
      <c r="U207" s="8" t="str">
        <f t="shared" si="63"/>
        <v>no</v>
      </c>
      <c r="V207" s="2" t="str">
        <f>IFERROR(VLOOKUP($N207,'nCino | BigQuery Type Lookup'!$A:$F,3,FALSE),"(not found)")</f>
        <v>BOOL</v>
      </c>
      <c r="W207" s="8" t="str">
        <f>IFERROR(VLOOKUP($N207,'nCino | BigQuery Type Lookup'!$A:$F,4,FALSE),"(not found)")</f>
        <v>n/a</v>
      </c>
      <c r="X207" s="8" t="str">
        <f>IFERROR(VLOOKUP($N207,'nCino | BigQuery Type Lookup'!$A:$F,5,FALSE),"(not found)")</f>
        <v>n/a</v>
      </c>
      <c r="Y207" s="8" t="str">
        <f>IFERROR(VLOOKUP($N207,'nCino | BigQuery Type Lookup'!$A:$F,6,FALSE),"(not found)")</f>
        <v>n/a</v>
      </c>
      <c r="Z207" t="str">
        <f>IFERROR(VLOOKUP('nCino | Field Mappings'!$A207,'nCino | Object Info'!$A:$H,7,FALSE),"(not found)")</f>
        <v>rskcsp_ds_css_collateral_mgmt_curated</v>
      </c>
      <c r="AA207" t="str">
        <f t="shared" si="64"/>
        <v>LLC_BI__Agricultural_Use__c</v>
      </c>
      <c r="AB207" s="8" t="str">
        <f t="shared" si="65"/>
        <v>n/a</v>
      </c>
      <c r="AC207" s="8" t="str">
        <f t="shared" si="66"/>
        <v>no</v>
      </c>
      <c r="AD207" s="2" t="str">
        <f t="shared" si="67"/>
        <v>BOOL</v>
      </c>
      <c r="AE207" s="8" t="str">
        <f t="shared" si="72"/>
        <v>n/a</v>
      </c>
      <c r="AF207" s="8" t="str">
        <f t="shared" si="73"/>
        <v>n/a</v>
      </c>
      <c r="AG207" s="8" t="str">
        <f t="shared" si="74"/>
        <v>n/a</v>
      </c>
      <c r="AH207" t="str">
        <f>IFERROR(VLOOKUP('nCino | Field Mappings'!$A207,'nCino | Object Info'!$A:$H,8,FALSE),"(not found)")</f>
        <v>rskcsp_ds_css_collateral_mgmt_consumption</v>
      </c>
      <c r="AI207" t="str">
        <f t="shared" si="68"/>
        <v>LLC_BI__Agricultural_Use__c</v>
      </c>
      <c r="AJ207" s="8" t="str">
        <f t="shared" si="69"/>
        <v>n/a</v>
      </c>
      <c r="AK207" s="8" t="str">
        <f t="shared" si="70"/>
        <v>no</v>
      </c>
      <c r="AL207" s="2" t="str">
        <f t="shared" si="71"/>
        <v>BOOL</v>
      </c>
      <c r="AM207" s="8" t="str">
        <f t="shared" si="75"/>
        <v>n/a</v>
      </c>
      <c r="AN207" s="8" t="str">
        <f t="shared" si="76"/>
        <v>n/a</v>
      </c>
      <c r="AO207" s="8" t="str">
        <f t="shared" si="77"/>
        <v>n/a</v>
      </c>
    </row>
    <row r="208" spans="1:41">
      <c r="A208" s="2" t="s">
        <v>50</v>
      </c>
      <c r="B208" s="2" t="s">
        <v>51</v>
      </c>
      <c r="C208" s="1" t="s">
        <v>629</v>
      </c>
      <c r="D208" s="1" t="s">
        <v>630</v>
      </c>
      <c r="E208" s="1" t="s">
        <v>631</v>
      </c>
      <c r="F208" s="2" t="str">
        <f>IF(ISERROR(VLOOKUP($C208,'DMW | Collateral Fields'!$K:$L, 1, FALSE)),"No", "Yes")</f>
        <v>No</v>
      </c>
      <c r="G208" s="1" t="str">
        <f>IFERROR(VLOOKUP($C208,'DMW | Collateral Fields'!$K:$L, 2, FALSE),"(not found)")</f>
        <v>(not found)</v>
      </c>
      <c r="H208" s="2" t="s">
        <v>136</v>
      </c>
      <c r="I208" s="2" t="s">
        <v>144</v>
      </c>
      <c r="J208" s="1" t="s">
        <v>208</v>
      </c>
      <c r="K208" s="2">
        <v>255</v>
      </c>
      <c r="L208" s="2">
        <v>0</v>
      </c>
      <c r="M208" s="2">
        <v>0</v>
      </c>
      <c r="N208" s="2" t="str">
        <f t="shared" si="59"/>
        <v>textarea|255|0|0</v>
      </c>
      <c r="O208" t="str">
        <f>IFERROR(VLOOKUP('nCino | Field Mappings'!$A208,'nCino | Object Info'!$A:$H,5,FALSE),"(not found)")</f>
        <v>rskcsp_ds_css_collateral_mgmt</v>
      </c>
      <c r="P208" t="str">
        <f t="shared" si="60"/>
        <v>LLC_BI__Airframe_Engine_Log_Books_Description__c</v>
      </c>
      <c r="Q208" s="8">
        <f>IFERROR(VLOOKUP($N208,'nCino | BigQuery Type Lookup'!$A:$F,2,FALSE),"(not found)")</f>
        <v>255</v>
      </c>
      <c r="R208" t="str">
        <f>IFERROR(VLOOKUP('nCino | Field Mappings'!$A208,'nCino | Object Info'!$A:$H,6,FALSE),"(not found)")</f>
        <v>rskcsp_ds_css_collateral_mgmt_staging</v>
      </c>
      <c r="S208" t="str">
        <f t="shared" si="61"/>
        <v>LLC_BI__Airframe_Engine_Log_Books_Description__c</v>
      </c>
      <c r="T208" s="8" t="str">
        <f t="shared" si="62"/>
        <v>n/a</v>
      </c>
      <c r="U208" s="8" t="str">
        <f t="shared" si="63"/>
        <v>yes</v>
      </c>
      <c r="V208" s="2" t="str">
        <f>IFERROR(VLOOKUP($N208,'nCino | BigQuery Type Lookup'!$A:$F,3,FALSE),"(not found)")</f>
        <v>STRING</v>
      </c>
      <c r="W208" s="8">
        <f>IFERROR(VLOOKUP($N208,'nCino | BigQuery Type Lookup'!$A:$F,4,FALSE),"(not found)")</f>
        <v>255</v>
      </c>
      <c r="X208" s="8" t="str">
        <f>IFERROR(VLOOKUP($N208,'nCino | BigQuery Type Lookup'!$A:$F,5,FALSE),"(not found)")</f>
        <v>n/a</v>
      </c>
      <c r="Y208" s="8" t="str">
        <f>IFERROR(VLOOKUP($N208,'nCino | BigQuery Type Lookup'!$A:$F,6,FALSE),"(not found)")</f>
        <v>n/a</v>
      </c>
      <c r="Z208" t="str">
        <f>IFERROR(VLOOKUP('nCino | Field Mappings'!$A208,'nCino | Object Info'!$A:$H,7,FALSE),"(not found)")</f>
        <v>rskcsp_ds_css_collateral_mgmt_curated</v>
      </c>
      <c r="AA208" t="str">
        <f t="shared" si="64"/>
        <v>LLC_BI__Airframe_Engine_Log_Books_Description__c</v>
      </c>
      <c r="AB208" s="8" t="str">
        <f t="shared" si="65"/>
        <v>n/a</v>
      </c>
      <c r="AC208" s="8" t="str">
        <f t="shared" si="66"/>
        <v>yes</v>
      </c>
      <c r="AD208" s="2" t="str">
        <f t="shared" si="67"/>
        <v>STRING</v>
      </c>
      <c r="AE208" s="8">
        <f t="shared" si="72"/>
        <v>255</v>
      </c>
      <c r="AF208" s="8" t="str">
        <f t="shared" si="73"/>
        <v>n/a</v>
      </c>
      <c r="AG208" s="8" t="str">
        <f t="shared" si="74"/>
        <v>n/a</v>
      </c>
      <c r="AH208" t="str">
        <f>IFERROR(VLOOKUP('nCino | Field Mappings'!$A208,'nCino | Object Info'!$A:$H,8,FALSE),"(not found)")</f>
        <v>rskcsp_ds_css_collateral_mgmt_consumption</v>
      </c>
      <c r="AI208" t="str">
        <f t="shared" si="68"/>
        <v>LLC_BI__Airframe_Engine_Log_Books_Description__c</v>
      </c>
      <c r="AJ208" s="8" t="str">
        <f t="shared" si="69"/>
        <v>n/a</v>
      </c>
      <c r="AK208" s="8" t="str">
        <f t="shared" si="70"/>
        <v>yes</v>
      </c>
      <c r="AL208" s="2" t="str">
        <f t="shared" si="71"/>
        <v>STRING</v>
      </c>
      <c r="AM208" s="8">
        <f t="shared" si="75"/>
        <v>255</v>
      </c>
      <c r="AN208" s="8" t="str">
        <f t="shared" si="76"/>
        <v>n/a</v>
      </c>
      <c r="AO208" s="8" t="str">
        <f t="shared" si="77"/>
        <v>n/a</v>
      </c>
    </row>
    <row r="209" spans="1:41">
      <c r="A209" s="2" t="s">
        <v>50</v>
      </c>
      <c r="B209" s="2" t="s">
        <v>51</v>
      </c>
      <c r="C209" s="1" t="s">
        <v>632</v>
      </c>
      <c r="D209" s="1" t="s">
        <v>633</v>
      </c>
      <c r="E209" s="1" t="s">
        <v>634</v>
      </c>
      <c r="F209" s="2" t="str">
        <f>IF(ISERROR(VLOOKUP($C209,'DMW | Collateral Fields'!$K:$L, 1, FALSE)),"No", "Yes")</f>
        <v>No</v>
      </c>
      <c r="G209" s="1" t="str">
        <f>IFERROR(VLOOKUP($C209,'DMW | Collateral Fields'!$K:$L, 2, FALSE),"(not found)")</f>
        <v>(not found)</v>
      </c>
      <c r="H209" s="2" t="s">
        <v>136</v>
      </c>
      <c r="I209" s="2" t="s">
        <v>144</v>
      </c>
      <c r="J209" s="1" t="s">
        <v>140</v>
      </c>
      <c r="K209" s="2">
        <v>255</v>
      </c>
      <c r="L209" s="2">
        <v>0</v>
      </c>
      <c r="M209" s="2">
        <v>0</v>
      </c>
      <c r="N209" s="2" t="str">
        <f t="shared" si="59"/>
        <v>string|255|0|0</v>
      </c>
      <c r="O209" t="str">
        <f>IFERROR(VLOOKUP('nCino | Field Mappings'!$A209,'nCino | Object Info'!$A:$H,5,FALSE),"(not found)")</f>
        <v>rskcsp_ds_css_collateral_mgmt</v>
      </c>
      <c r="P209" t="str">
        <f t="shared" si="60"/>
        <v>LLC_BI__Airport_Home_Base__c</v>
      </c>
      <c r="Q209" s="8">
        <f>IFERROR(VLOOKUP($N209,'nCino | BigQuery Type Lookup'!$A:$F,2,FALSE),"(not found)")</f>
        <v>255</v>
      </c>
      <c r="R209" t="str">
        <f>IFERROR(VLOOKUP('nCino | Field Mappings'!$A209,'nCino | Object Info'!$A:$H,6,FALSE),"(not found)")</f>
        <v>rskcsp_ds_css_collateral_mgmt_staging</v>
      </c>
      <c r="S209" t="str">
        <f t="shared" si="61"/>
        <v>LLC_BI__Airport_Home_Base__c</v>
      </c>
      <c r="T209" s="8" t="str">
        <f t="shared" si="62"/>
        <v>n/a</v>
      </c>
      <c r="U209" s="8" t="str">
        <f t="shared" si="63"/>
        <v>yes</v>
      </c>
      <c r="V209" s="2" t="str">
        <f>IFERROR(VLOOKUP($N209,'nCino | BigQuery Type Lookup'!$A:$F,3,FALSE),"(not found)")</f>
        <v>STRING</v>
      </c>
      <c r="W209" s="8">
        <f>IFERROR(VLOOKUP($N209,'nCino | BigQuery Type Lookup'!$A:$F,4,FALSE),"(not found)")</f>
        <v>255</v>
      </c>
      <c r="X209" s="8" t="str">
        <f>IFERROR(VLOOKUP($N209,'nCino | BigQuery Type Lookup'!$A:$F,5,FALSE),"(not found)")</f>
        <v>n/a</v>
      </c>
      <c r="Y209" s="8" t="str">
        <f>IFERROR(VLOOKUP($N209,'nCino | BigQuery Type Lookup'!$A:$F,6,FALSE),"(not found)")</f>
        <v>n/a</v>
      </c>
      <c r="Z209" t="str">
        <f>IFERROR(VLOOKUP('nCino | Field Mappings'!$A209,'nCino | Object Info'!$A:$H,7,FALSE),"(not found)")</f>
        <v>rskcsp_ds_css_collateral_mgmt_curated</v>
      </c>
      <c r="AA209" t="str">
        <f t="shared" si="64"/>
        <v>LLC_BI__Airport_Home_Base__c</v>
      </c>
      <c r="AB209" s="8" t="str">
        <f t="shared" si="65"/>
        <v>n/a</v>
      </c>
      <c r="AC209" s="8" t="str">
        <f t="shared" si="66"/>
        <v>yes</v>
      </c>
      <c r="AD209" s="2" t="str">
        <f t="shared" si="67"/>
        <v>STRING</v>
      </c>
      <c r="AE209" s="8">
        <f t="shared" si="72"/>
        <v>255</v>
      </c>
      <c r="AF209" s="8" t="str">
        <f t="shared" si="73"/>
        <v>n/a</v>
      </c>
      <c r="AG209" s="8" t="str">
        <f t="shared" si="74"/>
        <v>n/a</v>
      </c>
      <c r="AH209" t="str">
        <f>IFERROR(VLOOKUP('nCino | Field Mappings'!$A209,'nCino | Object Info'!$A:$H,8,FALSE),"(not found)")</f>
        <v>rskcsp_ds_css_collateral_mgmt_consumption</v>
      </c>
      <c r="AI209" t="str">
        <f t="shared" si="68"/>
        <v>LLC_BI__Airport_Home_Base__c</v>
      </c>
      <c r="AJ209" s="8" t="str">
        <f t="shared" si="69"/>
        <v>n/a</v>
      </c>
      <c r="AK209" s="8" t="str">
        <f t="shared" si="70"/>
        <v>yes</v>
      </c>
      <c r="AL209" s="2" t="str">
        <f t="shared" si="71"/>
        <v>STRING</v>
      </c>
      <c r="AM209" s="8">
        <f t="shared" si="75"/>
        <v>255</v>
      </c>
      <c r="AN209" s="8" t="str">
        <f t="shared" si="76"/>
        <v>n/a</v>
      </c>
      <c r="AO209" s="8" t="str">
        <f t="shared" si="77"/>
        <v>n/a</v>
      </c>
    </row>
    <row r="210" spans="1:41">
      <c r="A210" s="2" t="s">
        <v>50</v>
      </c>
      <c r="B210" s="2" t="s">
        <v>51</v>
      </c>
      <c r="C210" s="1" t="s">
        <v>635</v>
      </c>
      <c r="D210" s="1" t="s">
        <v>636</v>
      </c>
      <c r="E210" s="1" t="s">
        <v>637</v>
      </c>
      <c r="F210" s="2" t="str">
        <f>IF(ISERROR(VLOOKUP($C210,'DMW | Collateral Fields'!$K:$L, 1, FALSE)),"No", "Yes")</f>
        <v>No</v>
      </c>
      <c r="G210" s="1" t="str">
        <f>IFERROR(VLOOKUP($C210,'DMW | Collateral Fields'!$K:$L, 2, FALSE),"(not found)")</f>
        <v>(not found)</v>
      </c>
      <c r="H210" s="2" t="s">
        <v>136</v>
      </c>
      <c r="I210" s="2" t="s">
        <v>144</v>
      </c>
      <c r="J210" s="1" t="s">
        <v>202</v>
      </c>
      <c r="K210" s="2">
        <v>0</v>
      </c>
      <c r="L210" s="2">
        <v>0</v>
      </c>
      <c r="M210" s="2">
        <v>0</v>
      </c>
      <c r="N210" s="2" t="str">
        <f t="shared" si="59"/>
        <v>date|0|0|0</v>
      </c>
      <c r="O210" t="str">
        <f>IFERROR(VLOOKUP('nCino | Field Mappings'!$A210,'nCino | Object Info'!$A:$H,5,FALSE),"(not found)")</f>
        <v>rskcsp_ds_css_collateral_mgmt</v>
      </c>
      <c r="P210" t="str">
        <f t="shared" si="60"/>
        <v>LLC_BI__Appraisal_Date__c</v>
      </c>
      <c r="Q210" s="8">
        <f>IFERROR(VLOOKUP($N210,'nCino | BigQuery Type Lookup'!$A:$F,2,FALSE),"(not found)")</f>
        <v>8</v>
      </c>
      <c r="R210" t="str">
        <f>IFERROR(VLOOKUP('nCino | Field Mappings'!$A210,'nCino | Object Info'!$A:$H,6,FALSE),"(not found)")</f>
        <v>rskcsp_ds_css_collateral_mgmt_staging</v>
      </c>
      <c r="S210" t="str">
        <f t="shared" si="61"/>
        <v>LLC_BI__Appraisal_Date__c</v>
      </c>
      <c r="T210" s="8" t="str">
        <f t="shared" si="62"/>
        <v>n/a</v>
      </c>
      <c r="U210" s="8" t="str">
        <f t="shared" si="63"/>
        <v>yes</v>
      </c>
      <c r="V210" s="2" t="str">
        <f>IFERROR(VLOOKUP($N210,'nCino | BigQuery Type Lookup'!$A:$F,3,FALSE),"(not found)")</f>
        <v>DATE</v>
      </c>
      <c r="W210" s="8" t="str">
        <f>IFERROR(VLOOKUP($N210,'nCino | BigQuery Type Lookup'!$A:$F,4,FALSE),"(not found)")</f>
        <v>n/a</v>
      </c>
      <c r="X210" s="8" t="str">
        <f>IFERROR(VLOOKUP($N210,'nCino | BigQuery Type Lookup'!$A:$F,5,FALSE),"(not found)")</f>
        <v>n/a</v>
      </c>
      <c r="Y210" s="8" t="str">
        <f>IFERROR(VLOOKUP($N210,'nCino | BigQuery Type Lookup'!$A:$F,6,FALSE),"(not found)")</f>
        <v>n/a</v>
      </c>
      <c r="Z210" t="str">
        <f>IFERROR(VLOOKUP('nCino | Field Mappings'!$A210,'nCino | Object Info'!$A:$H,7,FALSE),"(not found)")</f>
        <v>rskcsp_ds_css_collateral_mgmt_curated</v>
      </c>
      <c r="AA210" t="str">
        <f t="shared" si="64"/>
        <v>LLC_BI__Appraisal_Date__c</v>
      </c>
      <c r="AB210" s="8" t="str">
        <f t="shared" si="65"/>
        <v>n/a</v>
      </c>
      <c r="AC210" s="8" t="str">
        <f t="shared" si="66"/>
        <v>yes</v>
      </c>
      <c r="AD210" s="2" t="str">
        <f t="shared" si="67"/>
        <v>DATE</v>
      </c>
      <c r="AE210" s="8" t="str">
        <f t="shared" si="72"/>
        <v>n/a</v>
      </c>
      <c r="AF210" s="8" t="str">
        <f t="shared" si="73"/>
        <v>n/a</v>
      </c>
      <c r="AG210" s="8" t="str">
        <f t="shared" si="74"/>
        <v>n/a</v>
      </c>
      <c r="AH210" t="str">
        <f>IFERROR(VLOOKUP('nCino | Field Mappings'!$A210,'nCino | Object Info'!$A:$H,8,FALSE),"(not found)")</f>
        <v>rskcsp_ds_css_collateral_mgmt_consumption</v>
      </c>
      <c r="AI210" t="str">
        <f t="shared" si="68"/>
        <v>LLC_BI__Appraisal_Date__c</v>
      </c>
      <c r="AJ210" s="8" t="str">
        <f t="shared" si="69"/>
        <v>n/a</v>
      </c>
      <c r="AK210" s="8" t="str">
        <f t="shared" si="70"/>
        <v>yes</v>
      </c>
      <c r="AL210" s="2" t="str">
        <f t="shared" si="71"/>
        <v>DATE</v>
      </c>
      <c r="AM210" s="8" t="str">
        <f t="shared" si="75"/>
        <v>n/a</v>
      </c>
      <c r="AN210" s="8" t="str">
        <f t="shared" si="76"/>
        <v>n/a</v>
      </c>
      <c r="AO210" s="8" t="str">
        <f t="shared" si="77"/>
        <v>n/a</v>
      </c>
    </row>
    <row r="211" spans="1:41">
      <c r="A211" s="2" t="s">
        <v>50</v>
      </c>
      <c r="B211" s="2" t="s">
        <v>51</v>
      </c>
      <c r="C211" s="1" t="s">
        <v>638</v>
      </c>
      <c r="D211" s="1" t="s">
        <v>639</v>
      </c>
      <c r="E211" s="1" t="s">
        <v>640</v>
      </c>
      <c r="F211" s="2" t="str">
        <f>IF(ISERROR(VLOOKUP($C211,'DMW | Collateral Fields'!$K:$L, 1, FALSE)),"No", "Yes")</f>
        <v>No</v>
      </c>
      <c r="G211" s="1" t="str">
        <f>IFERROR(VLOOKUP($C211,'DMW | Collateral Fields'!$K:$L, 2, FALSE),"(not found)")</f>
        <v>(not found)</v>
      </c>
      <c r="H211" s="2" t="s">
        <v>136</v>
      </c>
      <c r="I211" s="2" t="s">
        <v>144</v>
      </c>
      <c r="J211" s="1" t="s">
        <v>145</v>
      </c>
      <c r="K211" s="2">
        <v>255</v>
      </c>
      <c r="L211" s="2">
        <v>0</v>
      </c>
      <c r="M211" s="2">
        <v>0</v>
      </c>
      <c r="N211" s="2" t="str">
        <f t="shared" si="59"/>
        <v>picklist|255|0|0</v>
      </c>
      <c r="O211" t="str">
        <f>IFERROR(VLOOKUP('nCino | Field Mappings'!$A211,'nCino | Object Info'!$A:$H,5,FALSE),"(not found)")</f>
        <v>rskcsp_ds_css_collateral_mgmt</v>
      </c>
      <c r="P211" t="str">
        <f t="shared" si="60"/>
        <v>LLC_BI__Assessment_Method__c</v>
      </c>
      <c r="Q211" s="8">
        <f>IFERROR(VLOOKUP($N211,'nCino | BigQuery Type Lookup'!$A:$F,2,FALSE),"(not found)")</f>
        <v>255</v>
      </c>
      <c r="R211" t="str">
        <f>IFERROR(VLOOKUP('nCino | Field Mappings'!$A211,'nCino | Object Info'!$A:$H,6,FALSE),"(not found)")</f>
        <v>rskcsp_ds_css_collateral_mgmt_staging</v>
      </c>
      <c r="S211" t="str">
        <f t="shared" si="61"/>
        <v>LLC_BI__Assessment_Method__c</v>
      </c>
      <c r="T211" s="8" t="str">
        <f t="shared" si="62"/>
        <v>n/a</v>
      </c>
      <c r="U211" s="8" t="str">
        <f t="shared" si="63"/>
        <v>yes</v>
      </c>
      <c r="V211" s="2" t="str">
        <f>IFERROR(VLOOKUP($N211,'nCino | BigQuery Type Lookup'!$A:$F,3,FALSE),"(not found)")</f>
        <v>STRING</v>
      </c>
      <c r="W211" s="8">
        <f>IFERROR(VLOOKUP($N211,'nCino | BigQuery Type Lookup'!$A:$F,4,FALSE),"(not found)")</f>
        <v>255</v>
      </c>
      <c r="X211" s="8" t="str">
        <f>IFERROR(VLOOKUP($N211,'nCino | BigQuery Type Lookup'!$A:$F,5,FALSE),"(not found)")</f>
        <v>n/a</v>
      </c>
      <c r="Y211" s="8" t="str">
        <f>IFERROR(VLOOKUP($N211,'nCino | BigQuery Type Lookup'!$A:$F,6,FALSE),"(not found)")</f>
        <v>n/a</v>
      </c>
      <c r="Z211" t="str">
        <f>IFERROR(VLOOKUP('nCino | Field Mappings'!$A211,'nCino | Object Info'!$A:$H,7,FALSE),"(not found)")</f>
        <v>rskcsp_ds_css_collateral_mgmt_curated</v>
      </c>
      <c r="AA211" t="str">
        <f t="shared" si="64"/>
        <v>LLC_BI__Assessment_Method__c</v>
      </c>
      <c r="AB211" s="8" t="str">
        <f t="shared" si="65"/>
        <v>n/a</v>
      </c>
      <c r="AC211" s="8" t="str">
        <f t="shared" si="66"/>
        <v>yes</v>
      </c>
      <c r="AD211" s="2" t="str">
        <f t="shared" si="67"/>
        <v>STRING</v>
      </c>
      <c r="AE211" s="8">
        <f t="shared" si="72"/>
        <v>255</v>
      </c>
      <c r="AF211" s="8" t="str">
        <f t="shared" si="73"/>
        <v>n/a</v>
      </c>
      <c r="AG211" s="8" t="str">
        <f t="shared" si="74"/>
        <v>n/a</v>
      </c>
      <c r="AH211" t="str">
        <f>IFERROR(VLOOKUP('nCino | Field Mappings'!$A211,'nCino | Object Info'!$A:$H,8,FALSE),"(not found)")</f>
        <v>rskcsp_ds_css_collateral_mgmt_consumption</v>
      </c>
      <c r="AI211" t="str">
        <f t="shared" si="68"/>
        <v>LLC_BI__Assessment_Method__c</v>
      </c>
      <c r="AJ211" s="8" t="str">
        <f t="shared" si="69"/>
        <v>n/a</v>
      </c>
      <c r="AK211" s="8" t="str">
        <f t="shared" si="70"/>
        <v>yes</v>
      </c>
      <c r="AL211" s="2" t="str">
        <f t="shared" si="71"/>
        <v>STRING</v>
      </c>
      <c r="AM211" s="8">
        <f t="shared" si="75"/>
        <v>255</v>
      </c>
      <c r="AN211" s="8" t="str">
        <f t="shared" si="76"/>
        <v>n/a</v>
      </c>
      <c r="AO211" s="8" t="str">
        <f t="shared" si="77"/>
        <v>n/a</v>
      </c>
    </row>
    <row r="212" spans="1:41">
      <c r="A212" s="2" t="s">
        <v>50</v>
      </c>
      <c r="B212" s="2" t="s">
        <v>51</v>
      </c>
      <c r="C212" s="1" t="s">
        <v>641</v>
      </c>
      <c r="D212" s="1" t="s">
        <v>642</v>
      </c>
      <c r="E212" s="1" t="s">
        <v>643</v>
      </c>
      <c r="F212" s="2" t="str">
        <f>IF(ISERROR(VLOOKUP($C212,'DMW | Collateral Fields'!$K:$L, 1, FALSE)),"No", "Yes")</f>
        <v>No</v>
      </c>
      <c r="G212" s="1" t="str">
        <f>IFERROR(VLOOKUP($C212,'DMW | Collateral Fields'!$K:$L, 2, FALSE),"(not found)")</f>
        <v>(not found)</v>
      </c>
      <c r="H212" s="2" t="s">
        <v>136</v>
      </c>
      <c r="I212" s="2" t="s">
        <v>144</v>
      </c>
      <c r="J212" s="1" t="s">
        <v>208</v>
      </c>
      <c r="K212" s="2">
        <v>255</v>
      </c>
      <c r="L212" s="2">
        <v>0</v>
      </c>
      <c r="M212" s="2">
        <v>0</v>
      </c>
      <c r="N212" s="2" t="str">
        <f t="shared" si="59"/>
        <v>textarea|255|0|0</v>
      </c>
      <c r="O212" t="str">
        <f>IFERROR(VLOOKUP('nCino | Field Mappings'!$A212,'nCino | Object Info'!$A:$H,5,FALSE),"(not found)")</f>
        <v>rskcsp_ds_css_collateral_mgmt</v>
      </c>
      <c r="P212" t="str">
        <f t="shared" si="60"/>
        <v>LLC_BI__Avionics_Engines_Description__c</v>
      </c>
      <c r="Q212" s="8">
        <f>IFERROR(VLOOKUP($N212,'nCino | BigQuery Type Lookup'!$A:$F,2,FALSE),"(not found)")</f>
        <v>255</v>
      </c>
      <c r="R212" t="str">
        <f>IFERROR(VLOOKUP('nCino | Field Mappings'!$A212,'nCino | Object Info'!$A:$H,6,FALSE),"(not found)")</f>
        <v>rskcsp_ds_css_collateral_mgmt_staging</v>
      </c>
      <c r="S212" t="str">
        <f t="shared" si="61"/>
        <v>LLC_BI__Avionics_Engines_Description__c</v>
      </c>
      <c r="T212" s="8" t="str">
        <f t="shared" si="62"/>
        <v>n/a</v>
      </c>
      <c r="U212" s="8" t="str">
        <f t="shared" si="63"/>
        <v>yes</v>
      </c>
      <c r="V212" s="2" t="str">
        <f>IFERROR(VLOOKUP($N212,'nCino | BigQuery Type Lookup'!$A:$F,3,FALSE),"(not found)")</f>
        <v>STRING</v>
      </c>
      <c r="W212" s="8">
        <f>IFERROR(VLOOKUP($N212,'nCino | BigQuery Type Lookup'!$A:$F,4,FALSE),"(not found)")</f>
        <v>255</v>
      </c>
      <c r="X212" s="8" t="str">
        <f>IFERROR(VLOOKUP($N212,'nCino | BigQuery Type Lookup'!$A:$F,5,FALSE),"(not found)")</f>
        <v>n/a</v>
      </c>
      <c r="Y212" s="8" t="str">
        <f>IFERROR(VLOOKUP($N212,'nCino | BigQuery Type Lookup'!$A:$F,6,FALSE),"(not found)")</f>
        <v>n/a</v>
      </c>
      <c r="Z212" t="str">
        <f>IFERROR(VLOOKUP('nCino | Field Mappings'!$A212,'nCino | Object Info'!$A:$H,7,FALSE),"(not found)")</f>
        <v>rskcsp_ds_css_collateral_mgmt_curated</v>
      </c>
      <c r="AA212" t="str">
        <f t="shared" si="64"/>
        <v>LLC_BI__Avionics_Engines_Description__c</v>
      </c>
      <c r="AB212" s="8" t="str">
        <f t="shared" si="65"/>
        <v>n/a</v>
      </c>
      <c r="AC212" s="8" t="str">
        <f t="shared" si="66"/>
        <v>yes</v>
      </c>
      <c r="AD212" s="2" t="str">
        <f t="shared" si="67"/>
        <v>STRING</v>
      </c>
      <c r="AE212" s="8">
        <f t="shared" si="72"/>
        <v>255</v>
      </c>
      <c r="AF212" s="8" t="str">
        <f t="shared" si="73"/>
        <v>n/a</v>
      </c>
      <c r="AG212" s="8" t="str">
        <f t="shared" si="74"/>
        <v>n/a</v>
      </c>
      <c r="AH212" t="str">
        <f>IFERROR(VLOOKUP('nCino | Field Mappings'!$A212,'nCino | Object Info'!$A:$H,8,FALSE),"(not found)")</f>
        <v>rskcsp_ds_css_collateral_mgmt_consumption</v>
      </c>
      <c r="AI212" t="str">
        <f t="shared" si="68"/>
        <v>LLC_BI__Avionics_Engines_Description__c</v>
      </c>
      <c r="AJ212" s="8" t="str">
        <f t="shared" si="69"/>
        <v>n/a</v>
      </c>
      <c r="AK212" s="8" t="str">
        <f t="shared" si="70"/>
        <v>yes</v>
      </c>
      <c r="AL212" s="2" t="str">
        <f t="shared" si="71"/>
        <v>STRING</v>
      </c>
      <c r="AM212" s="8">
        <f t="shared" si="75"/>
        <v>255</v>
      </c>
      <c r="AN212" s="8" t="str">
        <f t="shared" si="76"/>
        <v>n/a</v>
      </c>
      <c r="AO212" s="8" t="str">
        <f t="shared" si="77"/>
        <v>n/a</v>
      </c>
    </row>
    <row r="213" spans="1:41">
      <c r="A213" s="2" t="s">
        <v>50</v>
      </c>
      <c r="B213" s="2" t="s">
        <v>51</v>
      </c>
      <c r="C213" s="1" t="s">
        <v>644</v>
      </c>
      <c r="D213" s="1" t="s">
        <v>645</v>
      </c>
      <c r="E213" s="1" t="s">
        <v>646</v>
      </c>
      <c r="F213" s="2" t="str">
        <f>IF(ISERROR(VLOOKUP($C213,'DMW | Collateral Fields'!$K:$L, 1, FALSE)),"No", "Yes")</f>
        <v>No</v>
      </c>
      <c r="G213" s="1" t="str">
        <f>IFERROR(VLOOKUP($C213,'DMW | Collateral Fields'!$K:$L, 2, FALSE),"(not found)")</f>
        <v>(not found)</v>
      </c>
      <c r="H213" s="2" t="s">
        <v>136</v>
      </c>
      <c r="I213" s="2" t="s">
        <v>144</v>
      </c>
      <c r="J213" s="1" t="s">
        <v>140</v>
      </c>
      <c r="K213" s="2">
        <v>80</v>
      </c>
      <c r="L213" s="2">
        <v>0</v>
      </c>
      <c r="M213" s="2">
        <v>0</v>
      </c>
      <c r="N213" s="2" t="str">
        <f t="shared" si="59"/>
        <v>string|80|0|0</v>
      </c>
      <c r="O213" t="str">
        <f>IFERROR(VLOOKUP('nCino | Field Mappings'!$A213,'nCino | Object Info'!$A:$H,5,FALSE),"(not found)")</f>
        <v>rskcsp_ds_css_collateral_mgmt</v>
      </c>
      <c r="P213" t="str">
        <f t="shared" si="60"/>
        <v>LLC_BI__Block__c</v>
      </c>
      <c r="Q213" s="8">
        <f>IFERROR(VLOOKUP($N213,'nCino | BigQuery Type Lookup'!$A:$F,2,FALSE),"(not found)")</f>
        <v>80</v>
      </c>
      <c r="R213" t="str">
        <f>IFERROR(VLOOKUP('nCino | Field Mappings'!$A213,'nCino | Object Info'!$A:$H,6,FALSE),"(not found)")</f>
        <v>rskcsp_ds_css_collateral_mgmt_staging</v>
      </c>
      <c r="S213" t="str">
        <f t="shared" si="61"/>
        <v>LLC_BI__Block__c</v>
      </c>
      <c r="T213" s="8" t="str">
        <f t="shared" si="62"/>
        <v>n/a</v>
      </c>
      <c r="U213" s="8" t="str">
        <f t="shared" si="63"/>
        <v>yes</v>
      </c>
      <c r="V213" s="2" t="str">
        <f>IFERROR(VLOOKUP($N213,'nCino | BigQuery Type Lookup'!$A:$F,3,FALSE),"(not found)")</f>
        <v>STRING</v>
      </c>
      <c r="W213" s="8">
        <f>IFERROR(VLOOKUP($N213,'nCino | BigQuery Type Lookup'!$A:$F,4,FALSE),"(not found)")</f>
        <v>80</v>
      </c>
      <c r="X213" s="8" t="str">
        <f>IFERROR(VLOOKUP($N213,'nCino | BigQuery Type Lookup'!$A:$F,5,FALSE),"(not found)")</f>
        <v>n/a</v>
      </c>
      <c r="Y213" s="8" t="str">
        <f>IFERROR(VLOOKUP($N213,'nCino | BigQuery Type Lookup'!$A:$F,6,FALSE),"(not found)")</f>
        <v>n/a</v>
      </c>
      <c r="Z213" t="str">
        <f>IFERROR(VLOOKUP('nCino | Field Mappings'!$A213,'nCino | Object Info'!$A:$H,7,FALSE),"(not found)")</f>
        <v>rskcsp_ds_css_collateral_mgmt_curated</v>
      </c>
      <c r="AA213" t="str">
        <f t="shared" si="64"/>
        <v>LLC_BI__Block__c</v>
      </c>
      <c r="AB213" s="8" t="str">
        <f t="shared" si="65"/>
        <v>n/a</v>
      </c>
      <c r="AC213" s="8" t="str">
        <f t="shared" si="66"/>
        <v>yes</v>
      </c>
      <c r="AD213" s="2" t="str">
        <f t="shared" si="67"/>
        <v>STRING</v>
      </c>
      <c r="AE213" s="8">
        <f t="shared" si="72"/>
        <v>80</v>
      </c>
      <c r="AF213" s="8" t="str">
        <f t="shared" si="73"/>
        <v>n/a</v>
      </c>
      <c r="AG213" s="8" t="str">
        <f t="shared" si="74"/>
        <v>n/a</v>
      </c>
      <c r="AH213" t="str">
        <f>IFERROR(VLOOKUP('nCino | Field Mappings'!$A213,'nCino | Object Info'!$A:$H,8,FALSE),"(not found)")</f>
        <v>rskcsp_ds_css_collateral_mgmt_consumption</v>
      </c>
      <c r="AI213" t="str">
        <f t="shared" si="68"/>
        <v>LLC_BI__Block__c</v>
      </c>
      <c r="AJ213" s="8" t="str">
        <f t="shared" si="69"/>
        <v>n/a</v>
      </c>
      <c r="AK213" s="8" t="str">
        <f t="shared" si="70"/>
        <v>yes</v>
      </c>
      <c r="AL213" s="2" t="str">
        <f t="shared" si="71"/>
        <v>STRING</v>
      </c>
      <c r="AM213" s="8">
        <f t="shared" si="75"/>
        <v>80</v>
      </c>
      <c r="AN213" s="8" t="str">
        <f t="shared" si="76"/>
        <v>n/a</v>
      </c>
      <c r="AO213" s="8" t="str">
        <f t="shared" si="77"/>
        <v>n/a</v>
      </c>
    </row>
    <row r="214" spans="1:41">
      <c r="A214" s="2" t="s">
        <v>50</v>
      </c>
      <c r="B214" s="2" t="s">
        <v>51</v>
      </c>
      <c r="C214" s="1" t="s">
        <v>647</v>
      </c>
      <c r="D214" s="1" t="s">
        <v>648</v>
      </c>
      <c r="E214" s="1" t="s">
        <v>649</v>
      </c>
      <c r="F214" s="2" t="str">
        <f>IF(ISERROR(VLOOKUP($C214,'DMW | Collateral Fields'!$K:$L, 1, FALSE)),"No", "Yes")</f>
        <v>No</v>
      </c>
      <c r="G214" s="1" t="str">
        <f>IFERROR(VLOOKUP($C214,'DMW | Collateral Fields'!$K:$L, 2, FALSE),"(not found)")</f>
        <v>(not found)</v>
      </c>
      <c r="H214" s="2" t="s">
        <v>136</v>
      </c>
      <c r="I214" s="2" t="s">
        <v>144</v>
      </c>
      <c r="J214" s="1" t="s">
        <v>140</v>
      </c>
      <c r="K214" s="2">
        <v>150</v>
      </c>
      <c r="L214" s="2">
        <v>0</v>
      </c>
      <c r="M214" s="2">
        <v>0</v>
      </c>
      <c r="N214" s="2" t="str">
        <f t="shared" si="59"/>
        <v>string|150|0|0</v>
      </c>
      <c r="O214" t="str">
        <f>IFERROR(VLOOKUP('nCino | Field Mappings'!$A214,'nCino | Object Info'!$A:$H,5,FALSE),"(not found)")</f>
        <v>rskcsp_ds_css_collateral_mgmt</v>
      </c>
      <c r="P214" t="str">
        <f t="shared" si="60"/>
        <v>LLC_BI__Body_Style__c</v>
      </c>
      <c r="Q214" s="8">
        <f>IFERROR(VLOOKUP($N214,'nCino | BigQuery Type Lookup'!$A:$F,2,FALSE),"(not found)")</f>
        <v>150</v>
      </c>
      <c r="R214" t="str">
        <f>IFERROR(VLOOKUP('nCino | Field Mappings'!$A214,'nCino | Object Info'!$A:$H,6,FALSE),"(not found)")</f>
        <v>rskcsp_ds_css_collateral_mgmt_staging</v>
      </c>
      <c r="S214" t="str">
        <f t="shared" si="61"/>
        <v>LLC_BI__Body_Style__c</v>
      </c>
      <c r="T214" s="8" t="str">
        <f t="shared" si="62"/>
        <v>n/a</v>
      </c>
      <c r="U214" s="8" t="str">
        <f t="shared" si="63"/>
        <v>yes</v>
      </c>
      <c r="V214" s="2" t="str">
        <f>IFERROR(VLOOKUP($N214,'nCino | BigQuery Type Lookup'!$A:$F,3,FALSE),"(not found)")</f>
        <v>STRING</v>
      </c>
      <c r="W214" s="8">
        <f>IFERROR(VLOOKUP($N214,'nCino | BigQuery Type Lookup'!$A:$F,4,FALSE),"(not found)")</f>
        <v>150</v>
      </c>
      <c r="X214" s="8" t="str">
        <f>IFERROR(VLOOKUP($N214,'nCino | BigQuery Type Lookup'!$A:$F,5,FALSE),"(not found)")</f>
        <v>n/a</v>
      </c>
      <c r="Y214" s="8" t="str">
        <f>IFERROR(VLOOKUP($N214,'nCino | BigQuery Type Lookup'!$A:$F,6,FALSE),"(not found)")</f>
        <v>n/a</v>
      </c>
      <c r="Z214" t="str">
        <f>IFERROR(VLOOKUP('nCino | Field Mappings'!$A214,'nCino | Object Info'!$A:$H,7,FALSE),"(not found)")</f>
        <v>rskcsp_ds_css_collateral_mgmt_curated</v>
      </c>
      <c r="AA214" t="str">
        <f t="shared" si="64"/>
        <v>LLC_BI__Body_Style__c</v>
      </c>
      <c r="AB214" s="8" t="str">
        <f t="shared" si="65"/>
        <v>n/a</v>
      </c>
      <c r="AC214" s="8" t="str">
        <f t="shared" si="66"/>
        <v>yes</v>
      </c>
      <c r="AD214" s="2" t="str">
        <f t="shared" si="67"/>
        <v>STRING</v>
      </c>
      <c r="AE214" s="8">
        <f t="shared" si="72"/>
        <v>150</v>
      </c>
      <c r="AF214" s="8" t="str">
        <f t="shared" si="73"/>
        <v>n/a</v>
      </c>
      <c r="AG214" s="8" t="str">
        <f t="shared" si="74"/>
        <v>n/a</v>
      </c>
      <c r="AH214" t="str">
        <f>IFERROR(VLOOKUP('nCino | Field Mappings'!$A214,'nCino | Object Info'!$A:$H,8,FALSE),"(not found)")</f>
        <v>rskcsp_ds_css_collateral_mgmt_consumption</v>
      </c>
      <c r="AI214" t="str">
        <f t="shared" si="68"/>
        <v>LLC_BI__Body_Style__c</v>
      </c>
      <c r="AJ214" s="8" t="str">
        <f t="shared" si="69"/>
        <v>n/a</v>
      </c>
      <c r="AK214" s="8" t="str">
        <f t="shared" si="70"/>
        <v>yes</v>
      </c>
      <c r="AL214" s="2" t="str">
        <f t="shared" si="71"/>
        <v>STRING</v>
      </c>
      <c r="AM214" s="8">
        <f t="shared" si="75"/>
        <v>150</v>
      </c>
      <c r="AN214" s="8" t="str">
        <f t="shared" si="76"/>
        <v>n/a</v>
      </c>
      <c r="AO214" s="8" t="str">
        <f t="shared" si="77"/>
        <v>n/a</v>
      </c>
    </row>
    <row r="215" spans="1:41">
      <c r="A215" s="2" t="s">
        <v>50</v>
      </c>
      <c r="B215" s="2" t="s">
        <v>51</v>
      </c>
      <c r="C215" s="1" t="s">
        <v>650</v>
      </c>
      <c r="D215" s="1" t="s">
        <v>651</v>
      </c>
      <c r="E215" s="1" t="s">
        <v>652</v>
      </c>
      <c r="F215" s="2" t="str">
        <f>IF(ISERROR(VLOOKUP($C215,'DMW | Collateral Fields'!$K:$L, 1, FALSE)),"No", "Yes")</f>
        <v>No</v>
      </c>
      <c r="G215" s="1" t="str">
        <f>IFERROR(VLOOKUP($C215,'DMW | Collateral Fields'!$K:$L, 2, FALSE),"(not found)")</f>
        <v>(not found)</v>
      </c>
      <c r="H215" s="2" t="s">
        <v>136</v>
      </c>
      <c r="I215" s="2" t="s">
        <v>131</v>
      </c>
      <c r="J215" s="1" t="s">
        <v>137</v>
      </c>
      <c r="K215" s="2">
        <v>0</v>
      </c>
      <c r="L215" s="2">
        <v>0</v>
      </c>
      <c r="M215" s="2">
        <v>0</v>
      </c>
      <c r="N215" s="2" t="str">
        <f t="shared" si="59"/>
        <v>boolean|0|0|0</v>
      </c>
      <c r="O215" t="str">
        <f>IFERROR(VLOOKUP('nCino | Field Mappings'!$A215,'nCino | Object Info'!$A:$H,5,FALSE),"(not found)")</f>
        <v>rskcsp_ds_css_collateral_mgmt</v>
      </c>
      <c r="P215" t="str">
        <f t="shared" si="60"/>
        <v>LLC_BI__Book_Entry__c</v>
      </c>
      <c r="Q215" s="8">
        <f>IFERROR(VLOOKUP($N215,'nCino | BigQuery Type Lookup'!$A:$F,2,FALSE),"(not found)")</f>
        <v>1</v>
      </c>
      <c r="R215" t="str">
        <f>IFERROR(VLOOKUP('nCino | Field Mappings'!$A215,'nCino | Object Info'!$A:$H,6,FALSE),"(not found)")</f>
        <v>rskcsp_ds_css_collateral_mgmt_staging</v>
      </c>
      <c r="S215" t="str">
        <f t="shared" si="61"/>
        <v>LLC_BI__Book_Entry__c</v>
      </c>
      <c r="T215" s="8" t="str">
        <f t="shared" si="62"/>
        <v>n/a</v>
      </c>
      <c r="U215" s="8" t="str">
        <f t="shared" si="63"/>
        <v>no</v>
      </c>
      <c r="V215" s="2" t="str">
        <f>IFERROR(VLOOKUP($N215,'nCino | BigQuery Type Lookup'!$A:$F,3,FALSE),"(not found)")</f>
        <v>BOOL</v>
      </c>
      <c r="W215" s="8" t="str">
        <f>IFERROR(VLOOKUP($N215,'nCino | BigQuery Type Lookup'!$A:$F,4,FALSE),"(not found)")</f>
        <v>n/a</v>
      </c>
      <c r="X215" s="8" t="str">
        <f>IFERROR(VLOOKUP($N215,'nCino | BigQuery Type Lookup'!$A:$F,5,FALSE),"(not found)")</f>
        <v>n/a</v>
      </c>
      <c r="Y215" s="8" t="str">
        <f>IFERROR(VLOOKUP($N215,'nCino | BigQuery Type Lookup'!$A:$F,6,FALSE),"(not found)")</f>
        <v>n/a</v>
      </c>
      <c r="Z215" t="str">
        <f>IFERROR(VLOOKUP('nCino | Field Mappings'!$A215,'nCino | Object Info'!$A:$H,7,FALSE),"(not found)")</f>
        <v>rskcsp_ds_css_collateral_mgmt_curated</v>
      </c>
      <c r="AA215" t="str">
        <f t="shared" si="64"/>
        <v>LLC_BI__Book_Entry__c</v>
      </c>
      <c r="AB215" s="8" t="str">
        <f t="shared" si="65"/>
        <v>n/a</v>
      </c>
      <c r="AC215" s="8" t="str">
        <f t="shared" si="66"/>
        <v>no</v>
      </c>
      <c r="AD215" s="2" t="str">
        <f t="shared" si="67"/>
        <v>BOOL</v>
      </c>
      <c r="AE215" s="8" t="str">
        <f t="shared" si="72"/>
        <v>n/a</v>
      </c>
      <c r="AF215" s="8" t="str">
        <f t="shared" si="73"/>
        <v>n/a</v>
      </c>
      <c r="AG215" s="8" t="str">
        <f t="shared" si="74"/>
        <v>n/a</v>
      </c>
      <c r="AH215" t="str">
        <f>IFERROR(VLOOKUP('nCino | Field Mappings'!$A215,'nCino | Object Info'!$A:$H,8,FALSE),"(not found)")</f>
        <v>rskcsp_ds_css_collateral_mgmt_consumption</v>
      </c>
      <c r="AI215" t="str">
        <f t="shared" si="68"/>
        <v>LLC_BI__Book_Entry__c</v>
      </c>
      <c r="AJ215" s="8" t="str">
        <f t="shared" si="69"/>
        <v>n/a</v>
      </c>
      <c r="AK215" s="8" t="str">
        <f t="shared" si="70"/>
        <v>no</v>
      </c>
      <c r="AL215" s="2" t="str">
        <f t="shared" si="71"/>
        <v>BOOL</v>
      </c>
      <c r="AM215" s="8" t="str">
        <f t="shared" si="75"/>
        <v>n/a</v>
      </c>
      <c r="AN215" s="8" t="str">
        <f t="shared" si="76"/>
        <v>n/a</v>
      </c>
      <c r="AO215" s="8" t="str">
        <f t="shared" si="77"/>
        <v>n/a</v>
      </c>
    </row>
    <row r="216" spans="1:41">
      <c r="A216" s="2" t="s">
        <v>50</v>
      </c>
      <c r="B216" s="2" t="s">
        <v>51</v>
      </c>
      <c r="C216" s="1" t="s">
        <v>653</v>
      </c>
      <c r="D216" s="1" t="s">
        <v>654</v>
      </c>
      <c r="E216" s="1" t="s">
        <v>655</v>
      </c>
      <c r="F216" s="2" t="str">
        <f>IF(ISERROR(VLOOKUP($C216,'DMW | Collateral Fields'!$K:$L, 1, FALSE)),"No", "Yes")</f>
        <v>No</v>
      </c>
      <c r="G216" s="1" t="str">
        <f>IFERROR(VLOOKUP($C216,'DMW | Collateral Fields'!$K:$L, 2, FALSE),"(not found)")</f>
        <v>(not found)</v>
      </c>
      <c r="H216" s="2" t="s">
        <v>153</v>
      </c>
      <c r="I216" s="2" t="s">
        <v>144</v>
      </c>
      <c r="J216" s="1" t="s">
        <v>656</v>
      </c>
      <c r="K216" s="2">
        <v>18</v>
      </c>
      <c r="L216" s="2">
        <v>0</v>
      </c>
      <c r="M216" s="2">
        <v>0</v>
      </c>
      <c r="N216" s="2" t="str">
        <f t="shared" si="59"/>
        <v>reference(LLC_BI__Branch__c)|18|0|0</v>
      </c>
      <c r="O216" t="str">
        <f>IFERROR(VLOOKUP('nCino | Field Mappings'!$A216,'nCino | Object Info'!$A:$H,5,FALSE),"(not found)")</f>
        <v>rskcsp_ds_css_collateral_mgmt</v>
      </c>
      <c r="P216" t="str">
        <f t="shared" si="60"/>
        <v>LLC_BI__Branch__c</v>
      </c>
      <c r="Q216" s="8">
        <f>IFERROR(VLOOKUP($N216,'nCino | BigQuery Type Lookup'!$A:$F,2,FALSE),"(not found)")</f>
        <v>18</v>
      </c>
      <c r="R216" t="str">
        <f>IFERROR(VLOOKUP('nCino | Field Mappings'!$A216,'nCino | Object Info'!$A:$H,6,FALSE),"(not found)")</f>
        <v>rskcsp_ds_css_collateral_mgmt_staging</v>
      </c>
      <c r="S216" t="str">
        <f t="shared" si="61"/>
        <v>LLC_BI__Branch__c</v>
      </c>
      <c r="T216" s="8" t="str">
        <f t="shared" si="62"/>
        <v>Foreign</v>
      </c>
      <c r="U216" s="8" t="str">
        <f t="shared" si="63"/>
        <v>yes</v>
      </c>
      <c r="V216" s="2" t="str">
        <f>IFERROR(VLOOKUP($N216,'nCino | BigQuery Type Lookup'!$A:$F,3,FALSE),"(not found)")</f>
        <v>STRING</v>
      </c>
      <c r="W216" s="8">
        <f>IFERROR(VLOOKUP($N216,'nCino | BigQuery Type Lookup'!$A:$F,4,FALSE),"(not found)")</f>
        <v>18</v>
      </c>
      <c r="X216" s="8" t="str">
        <f>IFERROR(VLOOKUP($N216,'nCino | BigQuery Type Lookup'!$A:$F,5,FALSE),"(not found)")</f>
        <v>n/a</v>
      </c>
      <c r="Y216" s="8" t="str">
        <f>IFERROR(VLOOKUP($N216,'nCino | BigQuery Type Lookup'!$A:$F,6,FALSE),"(not found)")</f>
        <v>n/a</v>
      </c>
      <c r="Z216" t="str">
        <f>IFERROR(VLOOKUP('nCino | Field Mappings'!$A216,'nCino | Object Info'!$A:$H,7,FALSE),"(not found)")</f>
        <v>rskcsp_ds_css_collateral_mgmt_curated</v>
      </c>
      <c r="AA216" t="str">
        <f t="shared" si="64"/>
        <v>LLC_BI__Branch__c</v>
      </c>
      <c r="AB216" s="8" t="str">
        <f t="shared" si="65"/>
        <v>Foreign</v>
      </c>
      <c r="AC216" s="8" t="str">
        <f t="shared" si="66"/>
        <v>yes</v>
      </c>
      <c r="AD216" s="2" t="str">
        <f t="shared" si="67"/>
        <v>STRING</v>
      </c>
      <c r="AE216" s="8">
        <f t="shared" si="72"/>
        <v>18</v>
      </c>
      <c r="AF216" s="8" t="str">
        <f t="shared" si="73"/>
        <v>n/a</v>
      </c>
      <c r="AG216" s="8" t="str">
        <f t="shared" si="74"/>
        <v>n/a</v>
      </c>
      <c r="AH216" t="str">
        <f>IFERROR(VLOOKUP('nCino | Field Mappings'!$A216,'nCino | Object Info'!$A:$H,8,FALSE),"(not found)")</f>
        <v>rskcsp_ds_css_collateral_mgmt_consumption</v>
      </c>
      <c r="AI216" t="str">
        <f t="shared" si="68"/>
        <v>LLC_BI__Branch__c</v>
      </c>
      <c r="AJ216" s="8" t="str">
        <f t="shared" si="69"/>
        <v>Foreign</v>
      </c>
      <c r="AK216" s="8" t="str">
        <f t="shared" si="70"/>
        <v>yes</v>
      </c>
      <c r="AL216" s="2" t="str">
        <f t="shared" si="71"/>
        <v>STRING</v>
      </c>
      <c r="AM216" s="8">
        <f t="shared" si="75"/>
        <v>18</v>
      </c>
      <c r="AN216" s="8" t="str">
        <f t="shared" si="76"/>
        <v>n/a</v>
      </c>
      <c r="AO216" s="8" t="str">
        <f t="shared" si="77"/>
        <v>n/a</v>
      </c>
    </row>
    <row r="217" spans="1:41">
      <c r="A217" s="2" t="s">
        <v>50</v>
      </c>
      <c r="B217" s="2" t="s">
        <v>51</v>
      </c>
      <c r="C217" s="1" t="s">
        <v>657</v>
      </c>
      <c r="D217" s="1" t="s">
        <v>658</v>
      </c>
      <c r="E217" s="1" t="s">
        <v>659</v>
      </c>
      <c r="F217" s="2" t="str">
        <f>IF(ISERROR(VLOOKUP($C217,'DMW | Collateral Fields'!$K:$L, 1, FALSE)),"No", "Yes")</f>
        <v>No</v>
      </c>
      <c r="G217" s="1" t="str">
        <f>IFERROR(VLOOKUP($C217,'DMW | Collateral Fields'!$K:$L, 2, FALSE),"(not found)")</f>
        <v>(not found)</v>
      </c>
      <c r="H217" s="2" t="s">
        <v>136</v>
      </c>
      <c r="I217" s="2" t="s">
        <v>144</v>
      </c>
      <c r="J217" s="1" t="s">
        <v>140</v>
      </c>
      <c r="K217" s="2">
        <v>80</v>
      </c>
      <c r="L217" s="2">
        <v>0</v>
      </c>
      <c r="M217" s="2">
        <v>0</v>
      </c>
      <c r="N217" s="2" t="str">
        <f t="shared" si="59"/>
        <v>string|80|0|0</v>
      </c>
      <c r="O217" t="str">
        <f>IFERROR(VLOOKUP('nCino | Field Mappings'!$A217,'nCino | Object Info'!$A:$H,5,FALSE),"(not found)")</f>
        <v>rskcsp_ds_css_collateral_mgmt</v>
      </c>
      <c r="P217" t="str">
        <f t="shared" si="60"/>
        <v>LLC_BI__CUSIP_Number__c</v>
      </c>
      <c r="Q217" s="8">
        <f>IFERROR(VLOOKUP($N217,'nCino | BigQuery Type Lookup'!$A:$F,2,FALSE),"(not found)")</f>
        <v>80</v>
      </c>
      <c r="R217" t="str">
        <f>IFERROR(VLOOKUP('nCino | Field Mappings'!$A217,'nCino | Object Info'!$A:$H,6,FALSE),"(not found)")</f>
        <v>rskcsp_ds_css_collateral_mgmt_staging</v>
      </c>
      <c r="S217" t="str">
        <f t="shared" si="61"/>
        <v>LLC_BI__CUSIP_Number__c</v>
      </c>
      <c r="T217" s="8" t="str">
        <f t="shared" si="62"/>
        <v>n/a</v>
      </c>
      <c r="U217" s="8" t="str">
        <f t="shared" si="63"/>
        <v>yes</v>
      </c>
      <c r="V217" s="2" t="str">
        <f>IFERROR(VLOOKUP($N217,'nCino | BigQuery Type Lookup'!$A:$F,3,FALSE),"(not found)")</f>
        <v>STRING</v>
      </c>
      <c r="W217" s="8">
        <f>IFERROR(VLOOKUP($N217,'nCino | BigQuery Type Lookup'!$A:$F,4,FALSE),"(not found)")</f>
        <v>80</v>
      </c>
      <c r="X217" s="8" t="str">
        <f>IFERROR(VLOOKUP($N217,'nCino | BigQuery Type Lookup'!$A:$F,5,FALSE),"(not found)")</f>
        <v>n/a</v>
      </c>
      <c r="Y217" s="8" t="str">
        <f>IFERROR(VLOOKUP($N217,'nCino | BigQuery Type Lookup'!$A:$F,6,FALSE),"(not found)")</f>
        <v>n/a</v>
      </c>
      <c r="Z217" t="str">
        <f>IFERROR(VLOOKUP('nCino | Field Mappings'!$A217,'nCino | Object Info'!$A:$H,7,FALSE),"(not found)")</f>
        <v>rskcsp_ds_css_collateral_mgmt_curated</v>
      </c>
      <c r="AA217" t="str">
        <f t="shared" si="64"/>
        <v>LLC_BI__CUSIP_Number__c</v>
      </c>
      <c r="AB217" s="8" t="str">
        <f t="shared" si="65"/>
        <v>n/a</v>
      </c>
      <c r="AC217" s="8" t="str">
        <f t="shared" si="66"/>
        <v>yes</v>
      </c>
      <c r="AD217" s="2" t="str">
        <f t="shared" si="67"/>
        <v>STRING</v>
      </c>
      <c r="AE217" s="8">
        <f t="shared" si="72"/>
        <v>80</v>
      </c>
      <c r="AF217" s="8" t="str">
        <f t="shared" si="73"/>
        <v>n/a</v>
      </c>
      <c r="AG217" s="8" t="str">
        <f t="shared" si="74"/>
        <v>n/a</v>
      </c>
      <c r="AH217" t="str">
        <f>IFERROR(VLOOKUP('nCino | Field Mappings'!$A217,'nCino | Object Info'!$A:$H,8,FALSE),"(not found)")</f>
        <v>rskcsp_ds_css_collateral_mgmt_consumption</v>
      </c>
      <c r="AI217" t="str">
        <f t="shared" si="68"/>
        <v>LLC_BI__CUSIP_Number__c</v>
      </c>
      <c r="AJ217" s="8" t="str">
        <f t="shared" si="69"/>
        <v>n/a</v>
      </c>
      <c r="AK217" s="8" t="str">
        <f t="shared" si="70"/>
        <v>yes</v>
      </c>
      <c r="AL217" s="2" t="str">
        <f t="shared" si="71"/>
        <v>STRING</v>
      </c>
      <c r="AM217" s="8">
        <f t="shared" si="75"/>
        <v>80</v>
      </c>
      <c r="AN217" s="8" t="str">
        <f t="shared" si="76"/>
        <v>n/a</v>
      </c>
      <c r="AO217" s="8" t="str">
        <f t="shared" si="77"/>
        <v>n/a</v>
      </c>
    </row>
    <row r="218" spans="1:41">
      <c r="A218" s="2" t="s">
        <v>50</v>
      </c>
      <c r="B218" s="2" t="s">
        <v>51</v>
      </c>
      <c r="C218" s="1" t="s">
        <v>660</v>
      </c>
      <c r="D218" s="1" t="s">
        <v>661</v>
      </c>
      <c r="E218" s="1" t="s">
        <v>662</v>
      </c>
      <c r="F218" s="2" t="str">
        <f>IF(ISERROR(VLOOKUP($C218,'DMW | Collateral Fields'!$K:$L, 1, FALSE)),"No", "Yes")</f>
        <v>No</v>
      </c>
      <c r="G218" s="1" t="str">
        <f>IFERROR(VLOOKUP($C218,'DMW | Collateral Fields'!$K:$L, 2, FALSE),"(not found)")</f>
        <v>(not found)</v>
      </c>
      <c r="H218" s="2" t="s">
        <v>136</v>
      </c>
      <c r="I218" s="2" t="s">
        <v>131</v>
      </c>
      <c r="J218" s="1" t="s">
        <v>137</v>
      </c>
      <c r="K218" s="2">
        <v>0</v>
      </c>
      <c r="L218" s="2">
        <v>0</v>
      </c>
      <c r="M218" s="2">
        <v>0</v>
      </c>
      <c r="N218" s="2" t="str">
        <f t="shared" si="59"/>
        <v>boolean|0|0|0</v>
      </c>
      <c r="O218" t="str">
        <f>IFERROR(VLOOKUP('nCino | Field Mappings'!$A218,'nCino | Object Info'!$A:$H,5,FALSE),"(not found)")</f>
        <v>rskcsp_ds_css_collateral_mgmt</v>
      </c>
      <c r="P218" t="str">
        <f t="shared" si="60"/>
        <v>LLC_BI__Certificated__c</v>
      </c>
      <c r="Q218" s="8">
        <f>IFERROR(VLOOKUP($N218,'nCino | BigQuery Type Lookup'!$A:$F,2,FALSE),"(not found)")</f>
        <v>1</v>
      </c>
      <c r="R218" t="str">
        <f>IFERROR(VLOOKUP('nCino | Field Mappings'!$A218,'nCino | Object Info'!$A:$H,6,FALSE),"(not found)")</f>
        <v>rskcsp_ds_css_collateral_mgmt_staging</v>
      </c>
      <c r="S218" t="str">
        <f t="shared" si="61"/>
        <v>LLC_BI__Certificated__c</v>
      </c>
      <c r="T218" s="8" t="str">
        <f t="shared" si="62"/>
        <v>n/a</v>
      </c>
      <c r="U218" s="8" t="str">
        <f t="shared" si="63"/>
        <v>no</v>
      </c>
      <c r="V218" s="2" t="str">
        <f>IFERROR(VLOOKUP($N218,'nCino | BigQuery Type Lookup'!$A:$F,3,FALSE),"(not found)")</f>
        <v>BOOL</v>
      </c>
      <c r="W218" s="8" t="str">
        <f>IFERROR(VLOOKUP($N218,'nCino | BigQuery Type Lookup'!$A:$F,4,FALSE),"(not found)")</f>
        <v>n/a</v>
      </c>
      <c r="X218" s="8" t="str">
        <f>IFERROR(VLOOKUP($N218,'nCino | BigQuery Type Lookup'!$A:$F,5,FALSE),"(not found)")</f>
        <v>n/a</v>
      </c>
      <c r="Y218" s="8" t="str">
        <f>IFERROR(VLOOKUP($N218,'nCino | BigQuery Type Lookup'!$A:$F,6,FALSE),"(not found)")</f>
        <v>n/a</v>
      </c>
      <c r="Z218" t="str">
        <f>IFERROR(VLOOKUP('nCino | Field Mappings'!$A218,'nCino | Object Info'!$A:$H,7,FALSE),"(not found)")</f>
        <v>rskcsp_ds_css_collateral_mgmt_curated</v>
      </c>
      <c r="AA218" t="str">
        <f t="shared" si="64"/>
        <v>LLC_BI__Certificated__c</v>
      </c>
      <c r="AB218" s="8" t="str">
        <f t="shared" si="65"/>
        <v>n/a</v>
      </c>
      <c r="AC218" s="8" t="str">
        <f t="shared" si="66"/>
        <v>no</v>
      </c>
      <c r="AD218" s="2" t="str">
        <f t="shared" si="67"/>
        <v>BOOL</v>
      </c>
      <c r="AE218" s="8" t="str">
        <f t="shared" si="72"/>
        <v>n/a</v>
      </c>
      <c r="AF218" s="8" t="str">
        <f t="shared" si="73"/>
        <v>n/a</v>
      </c>
      <c r="AG218" s="8" t="str">
        <f t="shared" si="74"/>
        <v>n/a</v>
      </c>
      <c r="AH218" t="str">
        <f>IFERROR(VLOOKUP('nCino | Field Mappings'!$A218,'nCino | Object Info'!$A:$H,8,FALSE),"(not found)")</f>
        <v>rskcsp_ds_css_collateral_mgmt_consumption</v>
      </c>
      <c r="AI218" t="str">
        <f t="shared" si="68"/>
        <v>LLC_BI__Certificated__c</v>
      </c>
      <c r="AJ218" s="8" t="str">
        <f t="shared" si="69"/>
        <v>n/a</v>
      </c>
      <c r="AK218" s="8" t="str">
        <f t="shared" si="70"/>
        <v>no</v>
      </c>
      <c r="AL218" s="2" t="str">
        <f t="shared" si="71"/>
        <v>BOOL</v>
      </c>
      <c r="AM218" s="8" t="str">
        <f t="shared" si="75"/>
        <v>n/a</v>
      </c>
      <c r="AN218" s="8" t="str">
        <f t="shared" si="76"/>
        <v>n/a</v>
      </c>
      <c r="AO218" s="8" t="str">
        <f t="shared" si="77"/>
        <v>n/a</v>
      </c>
    </row>
    <row r="219" spans="1:41">
      <c r="A219" s="2" t="s">
        <v>50</v>
      </c>
      <c r="B219" s="2" t="s">
        <v>51</v>
      </c>
      <c r="C219" s="1" t="s">
        <v>663</v>
      </c>
      <c r="D219" s="1" t="s">
        <v>664</v>
      </c>
      <c r="E219" s="1" t="s">
        <v>665</v>
      </c>
      <c r="F219" s="2" t="str">
        <f>IF(ISERROR(VLOOKUP($C219,'DMW | Collateral Fields'!$K:$L, 1, FALSE)),"No", "Yes")</f>
        <v>Yes</v>
      </c>
      <c r="G219" s="1" t="str">
        <f>IFERROR(VLOOKUP($C219,'DMW | Collateral Fields'!$K:$L, 2, FALSE),"(not found)")</f>
        <v>This field captures the city of the security.</v>
      </c>
      <c r="H219" s="2" t="s">
        <v>136</v>
      </c>
      <c r="I219" s="2" t="s">
        <v>144</v>
      </c>
      <c r="J219" s="1" t="s">
        <v>140</v>
      </c>
      <c r="K219" s="2">
        <v>255</v>
      </c>
      <c r="L219" s="2">
        <v>0</v>
      </c>
      <c r="M219" s="2">
        <v>0</v>
      </c>
      <c r="N219" s="2" t="str">
        <f t="shared" si="59"/>
        <v>string|255|0|0</v>
      </c>
      <c r="O219" t="str">
        <f>IFERROR(VLOOKUP('nCino | Field Mappings'!$A219,'nCino | Object Info'!$A:$H,5,FALSE),"(not found)")</f>
        <v>rskcsp_ds_css_collateral_mgmt</v>
      </c>
      <c r="P219" t="str">
        <f t="shared" si="60"/>
        <v>LLC_BI__City__c</v>
      </c>
      <c r="Q219" s="8">
        <f>IFERROR(VLOOKUP($N219,'nCino | BigQuery Type Lookup'!$A:$F,2,FALSE),"(not found)")</f>
        <v>255</v>
      </c>
      <c r="R219" t="str">
        <f>IFERROR(VLOOKUP('nCino | Field Mappings'!$A219,'nCino | Object Info'!$A:$H,6,FALSE),"(not found)")</f>
        <v>rskcsp_ds_css_collateral_mgmt_staging</v>
      </c>
      <c r="S219" t="str">
        <f t="shared" si="61"/>
        <v>LLC_BI__City__c</v>
      </c>
      <c r="T219" s="8" t="str">
        <f t="shared" si="62"/>
        <v>n/a</v>
      </c>
      <c r="U219" s="8" t="str">
        <f t="shared" si="63"/>
        <v>yes</v>
      </c>
      <c r="V219" s="2" t="str">
        <f>IFERROR(VLOOKUP($N219,'nCino | BigQuery Type Lookup'!$A:$F,3,FALSE),"(not found)")</f>
        <v>STRING</v>
      </c>
      <c r="W219" s="8">
        <f>IFERROR(VLOOKUP($N219,'nCino | BigQuery Type Lookup'!$A:$F,4,FALSE),"(not found)")</f>
        <v>255</v>
      </c>
      <c r="X219" s="8" t="str">
        <f>IFERROR(VLOOKUP($N219,'nCino | BigQuery Type Lookup'!$A:$F,5,FALSE),"(not found)")</f>
        <v>n/a</v>
      </c>
      <c r="Y219" s="8" t="str">
        <f>IFERROR(VLOOKUP($N219,'nCino | BigQuery Type Lookup'!$A:$F,6,FALSE),"(not found)")</f>
        <v>n/a</v>
      </c>
      <c r="Z219" t="str">
        <f>IFERROR(VLOOKUP('nCino | Field Mappings'!$A219,'nCino | Object Info'!$A:$H,7,FALSE),"(not found)")</f>
        <v>rskcsp_ds_css_collateral_mgmt_curated</v>
      </c>
      <c r="AA219" t="str">
        <f t="shared" si="64"/>
        <v>LLC_BI__City__c</v>
      </c>
      <c r="AB219" s="8" t="str">
        <f t="shared" si="65"/>
        <v>n/a</v>
      </c>
      <c r="AC219" s="8" t="str">
        <f t="shared" si="66"/>
        <v>yes</v>
      </c>
      <c r="AD219" s="2" t="str">
        <f t="shared" si="67"/>
        <v>STRING</v>
      </c>
      <c r="AE219" s="8">
        <f t="shared" si="72"/>
        <v>255</v>
      </c>
      <c r="AF219" s="8" t="str">
        <f t="shared" si="73"/>
        <v>n/a</v>
      </c>
      <c r="AG219" s="8" t="str">
        <f t="shared" si="74"/>
        <v>n/a</v>
      </c>
      <c r="AH219" t="str">
        <f>IFERROR(VLOOKUP('nCino | Field Mappings'!$A219,'nCino | Object Info'!$A:$H,8,FALSE),"(not found)")</f>
        <v>rskcsp_ds_css_collateral_mgmt_consumption</v>
      </c>
      <c r="AI219" t="str">
        <f t="shared" si="68"/>
        <v>LLC_BI__City__c</v>
      </c>
      <c r="AJ219" s="8" t="str">
        <f t="shared" si="69"/>
        <v>n/a</v>
      </c>
      <c r="AK219" s="8" t="str">
        <f t="shared" si="70"/>
        <v>yes</v>
      </c>
      <c r="AL219" s="2" t="str">
        <f t="shared" si="71"/>
        <v>STRING</v>
      </c>
      <c r="AM219" s="8">
        <f t="shared" si="75"/>
        <v>255</v>
      </c>
      <c r="AN219" s="8" t="str">
        <f t="shared" si="76"/>
        <v>n/a</v>
      </c>
      <c r="AO219" s="8" t="str">
        <f t="shared" si="77"/>
        <v>n/a</v>
      </c>
    </row>
    <row r="220" spans="1:41">
      <c r="A220" s="2" t="s">
        <v>50</v>
      </c>
      <c r="B220" s="2" t="s">
        <v>51</v>
      </c>
      <c r="C220" s="1" t="s">
        <v>666</v>
      </c>
      <c r="D220" s="1" t="s">
        <v>667</v>
      </c>
      <c r="E220" s="1" t="s">
        <v>668</v>
      </c>
      <c r="F220" s="2" t="str">
        <f>IF(ISERROR(VLOOKUP($C220,'DMW | Collateral Fields'!$K:$L, 1, FALSE)),"No", "Yes")</f>
        <v>No</v>
      </c>
      <c r="G220" s="1" t="str">
        <f>IFERROR(VLOOKUP($C220,'DMW | Collateral Fields'!$K:$L, 2, FALSE),"(not found)")</f>
        <v>(not found)</v>
      </c>
      <c r="H220" s="2" t="s">
        <v>136</v>
      </c>
      <c r="I220" s="2" t="s">
        <v>131</v>
      </c>
      <c r="J220" s="1" t="s">
        <v>137</v>
      </c>
      <c r="K220" s="2">
        <v>0</v>
      </c>
      <c r="L220" s="2">
        <v>0</v>
      </c>
      <c r="M220" s="2">
        <v>0</v>
      </c>
      <c r="N220" s="2" t="str">
        <f t="shared" si="59"/>
        <v>boolean|0|0|0</v>
      </c>
      <c r="O220" t="str">
        <f>IFERROR(VLOOKUP('nCino | Field Mappings'!$A220,'nCino | Object Info'!$A:$H,5,FALSE),"(not found)")</f>
        <v>rskcsp_ds_css_collateral_mgmt</v>
      </c>
      <c r="P220" t="str">
        <f t="shared" si="60"/>
        <v>LLC_BI__Collateral_Affixed_to_a_Permanent_Site__c</v>
      </c>
      <c r="Q220" s="8">
        <f>IFERROR(VLOOKUP($N220,'nCino | BigQuery Type Lookup'!$A:$F,2,FALSE),"(not found)")</f>
        <v>1</v>
      </c>
      <c r="R220" t="str">
        <f>IFERROR(VLOOKUP('nCino | Field Mappings'!$A220,'nCino | Object Info'!$A:$H,6,FALSE),"(not found)")</f>
        <v>rskcsp_ds_css_collateral_mgmt_staging</v>
      </c>
      <c r="S220" t="str">
        <f t="shared" si="61"/>
        <v>LLC_BI__Collateral_Affixed_to_a_Permanent_Site__c</v>
      </c>
      <c r="T220" s="8" t="str">
        <f t="shared" si="62"/>
        <v>n/a</v>
      </c>
      <c r="U220" s="8" t="str">
        <f t="shared" si="63"/>
        <v>no</v>
      </c>
      <c r="V220" s="2" t="str">
        <f>IFERROR(VLOOKUP($N220,'nCino | BigQuery Type Lookup'!$A:$F,3,FALSE),"(not found)")</f>
        <v>BOOL</v>
      </c>
      <c r="W220" s="8" t="str">
        <f>IFERROR(VLOOKUP($N220,'nCino | BigQuery Type Lookup'!$A:$F,4,FALSE),"(not found)")</f>
        <v>n/a</v>
      </c>
      <c r="X220" s="8" t="str">
        <f>IFERROR(VLOOKUP($N220,'nCino | BigQuery Type Lookup'!$A:$F,5,FALSE),"(not found)")</f>
        <v>n/a</v>
      </c>
      <c r="Y220" s="8" t="str">
        <f>IFERROR(VLOOKUP($N220,'nCino | BigQuery Type Lookup'!$A:$F,6,FALSE),"(not found)")</f>
        <v>n/a</v>
      </c>
      <c r="Z220" t="str">
        <f>IFERROR(VLOOKUP('nCino | Field Mappings'!$A220,'nCino | Object Info'!$A:$H,7,FALSE),"(not found)")</f>
        <v>rskcsp_ds_css_collateral_mgmt_curated</v>
      </c>
      <c r="AA220" t="str">
        <f t="shared" si="64"/>
        <v>LLC_BI__Collateral_Affixed_to_a_Permanent_Site__c</v>
      </c>
      <c r="AB220" s="8" t="str">
        <f t="shared" si="65"/>
        <v>n/a</v>
      </c>
      <c r="AC220" s="8" t="str">
        <f t="shared" si="66"/>
        <v>no</v>
      </c>
      <c r="AD220" s="2" t="str">
        <f t="shared" si="67"/>
        <v>BOOL</v>
      </c>
      <c r="AE220" s="8" t="str">
        <f t="shared" si="72"/>
        <v>n/a</v>
      </c>
      <c r="AF220" s="8" t="str">
        <f t="shared" si="73"/>
        <v>n/a</v>
      </c>
      <c r="AG220" s="8" t="str">
        <f t="shared" si="74"/>
        <v>n/a</v>
      </c>
      <c r="AH220" t="str">
        <f>IFERROR(VLOOKUP('nCino | Field Mappings'!$A220,'nCino | Object Info'!$A:$H,8,FALSE),"(not found)")</f>
        <v>rskcsp_ds_css_collateral_mgmt_consumption</v>
      </c>
      <c r="AI220" t="str">
        <f t="shared" si="68"/>
        <v>LLC_BI__Collateral_Affixed_to_a_Permanent_Site__c</v>
      </c>
      <c r="AJ220" s="8" t="str">
        <f t="shared" si="69"/>
        <v>n/a</v>
      </c>
      <c r="AK220" s="8" t="str">
        <f t="shared" si="70"/>
        <v>no</v>
      </c>
      <c r="AL220" s="2" t="str">
        <f t="shared" si="71"/>
        <v>BOOL</v>
      </c>
      <c r="AM220" s="8" t="str">
        <f t="shared" si="75"/>
        <v>n/a</v>
      </c>
      <c r="AN220" s="8" t="str">
        <f t="shared" si="76"/>
        <v>n/a</v>
      </c>
      <c r="AO220" s="8" t="str">
        <f t="shared" si="77"/>
        <v>n/a</v>
      </c>
    </row>
    <row r="221" spans="1:41">
      <c r="A221" s="2" t="s">
        <v>50</v>
      </c>
      <c r="B221" s="2" t="s">
        <v>51</v>
      </c>
      <c r="C221" s="1" t="s">
        <v>669</v>
      </c>
      <c r="D221" s="1" t="s">
        <v>670</v>
      </c>
      <c r="E221" s="1" t="s">
        <v>671</v>
      </c>
      <c r="F221" s="2" t="str">
        <f>IF(ISERROR(VLOOKUP($C221,'DMW | Collateral Fields'!$K:$L, 1, FALSE)),"No", "Yes")</f>
        <v>No</v>
      </c>
      <c r="G221" s="1" t="str">
        <f>IFERROR(VLOOKUP($C221,'DMW | Collateral Fields'!$K:$L, 2, FALSE),"(not found)")</f>
        <v>(not found)</v>
      </c>
      <c r="H221" s="2" t="s">
        <v>136</v>
      </c>
      <c r="I221" s="2" t="s">
        <v>144</v>
      </c>
      <c r="J221" s="1" t="s">
        <v>140</v>
      </c>
      <c r="K221" s="2">
        <v>255</v>
      </c>
      <c r="L221" s="2">
        <v>0</v>
      </c>
      <c r="M221" s="2">
        <v>0</v>
      </c>
      <c r="N221" s="2" t="str">
        <f t="shared" si="59"/>
        <v>string|255|0|0</v>
      </c>
      <c r="O221" t="str">
        <f>IFERROR(VLOOKUP('nCino | Field Mappings'!$A221,'nCino | Object Info'!$A:$H,5,FALSE),"(not found)")</f>
        <v>rskcsp_ds_css_collateral_mgmt</v>
      </c>
      <c r="P221" t="str">
        <f t="shared" si="60"/>
        <v>LLC_BI__Collateral_Insurance_Agent__c</v>
      </c>
      <c r="Q221" s="8">
        <f>IFERROR(VLOOKUP($N221,'nCino | BigQuery Type Lookup'!$A:$F,2,FALSE),"(not found)")</f>
        <v>255</v>
      </c>
      <c r="R221" t="str">
        <f>IFERROR(VLOOKUP('nCino | Field Mappings'!$A221,'nCino | Object Info'!$A:$H,6,FALSE),"(not found)")</f>
        <v>rskcsp_ds_css_collateral_mgmt_staging</v>
      </c>
      <c r="S221" t="str">
        <f t="shared" si="61"/>
        <v>LLC_BI__Collateral_Insurance_Agent__c</v>
      </c>
      <c r="T221" s="8" t="str">
        <f t="shared" si="62"/>
        <v>n/a</v>
      </c>
      <c r="U221" s="8" t="str">
        <f t="shared" si="63"/>
        <v>yes</v>
      </c>
      <c r="V221" s="2" t="str">
        <f>IFERROR(VLOOKUP($N221,'nCino | BigQuery Type Lookup'!$A:$F,3,FALSE),"(not found)")</f>
        <v>STRING</v>
      </c>
      <c r="W221" s="8">
        <f>IFERROR(VLOOKUP($N221,'nCino | BigQuery Type Lookup'!$A:$F,4,FALSE),"(not found)")</f>
        <v>255</v>
      </c>
      <c r="X221" s="8" t="str">
        <f>IFERROR(VLOOKUP($N221,'nCino | BigQuery Type Lookup'!$A:$F,5,FALSE),"(not found)")</f>
        <v>n/a</v>
      </c>
      <c r="Y221" s="8" t="str">
        <f>IFERROR(VLOOKUP($N221,'nCino | BigQuery Type Lookup'!$A:$F,6,FALSE),"(not found)")</f>
        <v>n/a</v>
      </c>
      <c r="Z221" t="str">
        <f>IFERROR(VLOOKUP('nCino | Field Mappings'!$A221,'nCino | Object Info'!$A:$H,7,FALSE),"(not found)")</f>
        <v>rskcsp_ds_css_collateral_mgmt_curated</v>
      </c>
      <c r="AA221" t="str">
        <f t="shared" si="64"/>
        <v>LLC_BI__Collateral_Insurance_Agent__c</v>
      </c>
      <c r="AB221" s="8" t="str">
        <f t="shared" si="65"/>
        <v>n/a</v>
      </c>
      <c r="AC221" s="8" t="str">
        <f t="shared" si="66"/>
        <v>yes</v>
      </c>
      <c r="AD221" s="2" t="str">
        <f t="shared" si="67"/>
        <v>STRING</v>
      </c>
      <c r="AE221" s="8">
        <f t="shared" si="72"/>
        <v>255</v>
      </c>
      <c r="AF221" s="8" t="str">
        <f t="shared" si="73"/>
        <v>n/a</v>
      </c>
      <c r="AG221" s="8" t="str">
        <f t="shared" si="74"/>
        <v>n/a</v>
      </c>
      <c r="AH221" t="str">
        <f>IFERROR(VLOOKUP('nCino | Field Mappings'!$A221,'nCino | Object Info'!$A:$H,8,FALSE),"(not found)")</f>
        <v>rskcsp_ds_css_collateral_mgmt_consumption</v>
      </c>
      <c r="AI221" t="str">
        <f t="shared" si="68"/>
        <v>LLC_BI__Collateral_Insurance_Agent__c</v>
      </c>
      <c r="AJ221" s="8" t="str">
        <f t="shared" si="69"/>
        <v>n/a</v>
      </c>
      <c r="AK221" s="8" t="str">
        <f t="shared" si="70"/>
        <v>yes</v>
      </c>
      <c r="AL221" s="2" t="str">
        <f t="shared" si="71"/>
        <v>STRING</v>
      </c>
      <c r="AM221" s="8">
        <f t="shared" si="75"/>
        <v>255</v>
      </c>
      <c r="AN221" s="8" t="str">
        <f t="shared" si="76"/>
        <v>n/a</v>
      </c>
      <c r="AO221" s="8" t="str">
        <f t="shared" si="77"/>
        <v>n/a</v>
      </c>
    </row>
    <row r="222" spans="1:41">
      <c r="A222" s="2" t="s">
        <v>50</v>
      </c>
      <c r="B222" s="2" t="s">
        <v>51</v>
      </c>
      <c r="C222" s="1" t="s">
        <v>672</v>
      </c>
      <c r="D222" s="1" t="s">
        <v>673</v>
      </c>
      <c r="E222" s="1" t="s">
        <v>674</v>
      </c>
      <c r="F222" s="2" t="str">
        <f>IF(ISERROR(VLOOKUP($C222,'DMW | Collateral Fields'!$K:$L, 1, FALSE)),"No", "Yes")</f>
        <v>No</v>
      </c>
      <c r="G222" s="1" t="str">
        <f>IFERROR(VLOOKUP($C222,'DMW | Collateral Fields'!$K:$L, 2, FALSE),"(not found)")</f>
        <v>(not found)</v>
      </c>
      <c r="H222" s="2" t="s">
        <v>136</v>
      </c>
      <c r="I222" s="2" t="s">
        <v>144</v>
      </c>
      <c r="J222" s="1" t="s">
        <v>140</v>
      </c>
      <c r="K222" s="2">
        <v>150</v>
      </c>
      <c r="L222" s="2">
        <v>0</v>
      </c>
      <c r="M222" s="2">
        <v>0</v>
      </c>
      <c r="N222" s="2" t="str">
        <f t="shared" si="59"/>
        <v>string|150|0|0</v>
      </c>
      <c r="O222" t="str">
        <f>IFERROR(VLOOKUP('nCino | Field Mappings'!$A222,'nCino | Object Info'!$A:$H,5,FALSE),"(not found)")</f>
        <v>rskcsp_ds_css_collateral_mgmt</v>
      </c>
      <c r="P222" t="str">
        <f t="shared" si="60"/>
        <v>LLC_BI__Collateral_Insurance_City__c</v>
      </c>
      <c r="Q222" s="8">
        <f>IFERROR(VLOOKUP($N222,'nCino | BigQuery Type Lookup'!$A:$F,2,FALSE),"(not found)")</f>
        <v>150</v>
      </c>
      <c r="R222" t="str">
        <f>IFERROR(VLOOKUP('nCino | Field Mappings'!$A222,'nCino | Object Info'!$A:$H,6,FALSE),"(not found)")</f>
        <v>rskcsp_ds_css_collateral_mgmt_staging</v>
      </c>
      <c r="S222" t="str">
        <f t="shared" si="61"/>
        <v>LLC_BI__Collateral_Insurance_City__c</v>
      </c>
      <c r="T222" s="8" t="str">
        <f t="shared" si="62"/>
        <v>n/a</v>
      </c>
      <c r="U222" s="8" t="str">
        <f t="shared" si="63"/>
        <v>yes</v>
      </c>
      <c r="V222" s="2" t="str">
        <f>IFERROR(VLOOKUP($N222,'nCino | BigQuery Type Lookup'!$A:$F,3,FALSE),"(not found)")</f>
        <v>STRING</v>
      </c>
      <c r="W222" s="8">
        <f>IFERROR(VLOOKUP($N222,'nCino | BigQuery Type Lookup'!$A:$F,4,FALSE),"(not found)")</f>
        <v>150</v>
      </c>
      <c r="X222" s="8" t="str">
        <f>IFERROR(VLOOKUP($N222,'nCino | BigQuery Type Lookup'!$A:$F,5,FALSE),"(not found)")</f>
        <v>n/a</v>
      </c>
      <c r="Y222" s="8" t="str">
        <f>IFERROR(VLOOKUP($N222,'nCino | BigQuery Type Lookup'!$A:$F,6,FALSE),"(not found)")</f>
        <v>n/a</v>
      </c>
      <c r="Z222" t="str">
        <f>IFERROR(VLOOKUP('nCino | Field Mappings'!$A222,'nCino | Object Info'!$A:$H,7,FALSE),"(not found)")</f>
        <v>rskcsp_ds_css_collateral_mgmt_curated</v>
      </c>
      <c r="AA222" t="str">
        <f t="shared" si="64"/>
        <v>LLC_BI__Collateral_Insurance_City__c</v>
      </c>
      <c r="AB222" s="8" t="str">
        <f t="shared" si="65"/>
        <v>n/a</v>
      </c>
      <c r="AC222" s="8" t="str">
        <f t="shared" si="66"/>
        <v>yes</v>
      </c>
      <c r="AD222" s="2" t="str">
        <f t="shared" si="67"/>
        <v>STRING</v>
      </c>
      <c r="AE222" s="8">
        <f t="shared" si="72"/>
        <v>150</v>
      </c>
      <c r="AF222" s="8" t="str">
        <f t="shared" si="73"/>
        <v>n/a</v>
      </c>
      <c r="AG222" s="8" t="str">
        <f t="shared" si="74"/>
        <v>n/a</v>
      </c>
      <c r="AH222" t="str">
        <f>IFERROR(VLOOKUP('nCino | Field Mappings'!$A222,'nCino | Object Info'!$A:$H,8,FALSE),"(not found)")</f>
        <v>rskcsp_ds_css_collateral_mgmt_consumption</v>
      </c>
      <c r="AI222" t="str">
        <f t="shared" si="68"/>
        <v>LLC_BI__Collateral_Insurance_City__c</v>
      </c>
      <c r="AJ222" s="8" t="str">
        <f t="shared" si="69"/>
        <v>n/a</v>
      </c>
      <c r="AK222" s="8" t="str">
        <f t="shared" si="70"/>
        <v>yes</v>
      </c>
      <c r="AL222" s="2" t="str">
        <f t="shared" si="71"/>
        <v>STRING</v>
      </c>
      <c r="AM222" s="8">
        <f t="shared" si="75"/>
        <v>150</v>
      </c>
      <c r="AN222" s="8" t="str">
        <f t="shared" si="76"/>
        <v>n/a</v>
      </c>
      <c r="AO222" s="8" t="str">
        <f t="shared" si="77"/>
        <v>n/a</v>
      </c>
    </row>
    <row r="223" spans="1:41">
      <c r="A223" s="2" t="s">
        <v>50</v>
      </c>
      <c r="B223" s="2" t="s">
        <v>51</v>
      </c>
      <c r="C223" s="1" t="s">
        <v>675</v>
      </c>
      <c r="D223" s="1" t="s">
        <v>676</v>
      </c>
      <c r="E223" s="1" t="s">
        <v>677</v>
      </c>
      <c r="F223" s="2" t="str">
        <f>IF(ISERROR(VLOOKUP($C223,'DMW | Collateral Fields'!$K:$L, 1, FALSE)),"No", "Yes")</f>
        <v>Yes</v>
      </c>
      <c r="G223" s="1" t="str">
        <f>IFERROR(VLOOKUP($C223,'DMW | Collateral Fields'!$K:$L, 2, FALSE),"(not found)")</f>
        <v>This field captures the relevant insurance company for policy security.</v>
      </c>
      <c r="H223" s="2" t="s">
        <v>136</v>
      </c>
      <c r="I223" s="2" t="s">
        <v>144</v>
      </c>
      <c r="J223" s="1" t="s">
        <v>140</v>
      </c>
      <c r="K223" s="2">
        <v>255</v>
      </c>
      <c r="L223" s="2">
        <v>0</v>
      </c>
      <c r="M223" s="2">
        <v>0</v>
      </c>
      <c r="N223" s="2" t="str">
        <f t="shared" si="59"/>
        <v>string|255|0|0</v>
      </c>
      <c r="O223" t="str">
        <f>IFERROR(VLOOKUP('nCino | Field Mappings'!$A223,'nCino | Object Info'!$A:$H,5,FALSE),"(not found)")</f>
        <v>rskcsp_ds_css_collateral_mgmt</v>
      </c>
      <c r="P223" t="str">
        <f t="shared" si="60"/>
        <v>LLC_BI__Collateral_Insurance_Company__c</v>
      </c>
      <c r="Q223" s="8">
        <f>IFERROR(VLOOKUP($N223,'nCino | BigQuery Type Lookup'!$A:$F,2,FALSE),"(not found)")</f>
        <v>255</v>
      </c>
      <c r="R223" t="str">
        <f>IFERROR(VLOOKUP('nCino | Field Mappings'!$A223,'nCino | Object Info'!$A:$H,6,FALSE),"(not found)")</f>
        <v>rskcsp_ds_css_collateral_mgmt_staging</v>
      </c>
      <c r="S223" t="str">
        <f t="shared" si="61"/>
        <v>LLC_BI__Collateral_Insurance_Company__c</v>
      </c>
      <c r="T223" s="8" t="str">
        <f t="shared" si="62"/>
        <v>n/a</v>
      </c>
      <c r="U223" s="8" t="str">
        <f t="shared" si="63"/>
        <v>yes</v>
      </c>
      <c r="V223" s="2" t="str">
        <f>IFERROR(VLOOKUP($N223,'nCino | BigQuery Type Lookup'!$A:$F,3,FALSE),"(not found)")</f>
        <v>STRING</v>
      </c>
      <c r="W223" s="8">
        <f>IFERROR(VLOOKUP($N223,'nCino | BigQuery Type Lookup'!$A:$F,4,FALSE),"(not found)")</f>
        <v>255</v>
      </c>
      <c r="X223" s="8" t="str">
        <f>IFERROR(VLOOKUP($N223,'nCino | BigQuery Type Lookup'!$A:$F,5,FALSE),"(not found)")</f>
        <v>n/a</v>
      </c>
      <c r="Y223" s="8" t="str">
        <f>IFERROR(VLOOKUP($N223,'nCino | BigQuery Type Lookup'!$A:$F,6,FALSE),"(not found)")</f>
        <v>n/a</v>
      </c>
      <c r="Z223" t="str">
        <f>IFERROR(VLOOKUP('nCino | Field Mappings'!$A223,'nCino | Object Info'!$A:$H,7,FALSE),"(not found)")</f>
        <v>rskcsp_ds_css_collateral_mgmt_curated</v>
      </c>
      <c r="AA223" t="str">
        <f t="shared" si="64"/>
        <v>LLC_BI__Collateral_Insurance_Company__c</v>
      </c>
      <c r="AB223" s="8" t="str">
        <f t="shared" si="65"/>
        <v>n/a</v>
      </c>
      <c r="AC223" s="8" t="str">
        <f t="shared" si="66"/>
        <v>yes</v>
      </c>
      <c r="AD223" s="2" t="str">
        <f t="shared" si="67"/>
        <v>STRING</v>
      </c>
      <c r="AE223" s="8">
        <f t="shared" si="72"/>
        <v>255</v>
      </c>
      <c r="AF223" s="8" t="str">
        <f t="shared" si="73"/>
        <v>n/a</v>
      </c>
      <c r="AG223" s="8" t="str">
        <f t="shared" si="74"/>
        <v>n/a</v>
      </c>
      <c r="AH223" t="str">
        <f>IFERROR(VLOOKUP('nCino | Field Mappings'!$A223,'nCino | Object Info'!$A:$H,8,FALSE),"(not found)")</f>
        <v>rskcsp_ds_css_collateral_mgmt_consumption</v>
      </c>
      <c r="AI223" t="str">
        <f t="shared" si="68"/>
        <v>LLC_BI__Collateral_Insurance_Company__c</v>
      </c>
      <c r="AJ223" s="8" t="str">
        <f t="shared" si="69"/>
        <v>n/a</v>
      </c>
      <c r="AK223" s="8" t="str">
        <f t="shared" si="70"/>
        <v>yes</v>
      </c>
      <c r="AL223" s="2" t="str">
        <f t="shared" si="71"/>
        <v>STRING</v>
      </c>
      <c r="AM223" s="8">
        <f t="shared" si="75"/>
        <v>255</v>
      </c>
      <c r="AN223" s="8" t="str">
        <f t="shared" si="76"/>
        <v>n/a</v>
      </c>
      <c r="AO223" s="8" t="str">
        <f t="shared" si="77"/>
        <v>n/a</v>
      </c>
    </row>
    <row r="224" spans="1:41">
      <c r="A224" s="2" t="s">
        <v>50</v>
      </c>
      <c r="B224" s="2" t="s">
        <v>51</v>
      </c>
      <c r="C224" s="1" t="s">
        <v>678</v>
      </c>
      <c r="D224" s="1" t="s">
        <v>679</v>
      </c>
      <c r="E224" s="1" t="s">
        <v>680</v>
      </c>
      <c r="F224" s="2" t="str">
        <f>IF(ISERROR(VLOOKUP($C224,'DMW | Collateral Fields'!$K:$L, 1, FALSE)),"No", "Yes")</f>
        <v>No</v>
      </c>
      <c r="G224" s="1" t="str">
        <f>IFERROR(VLOOKUP($C224,'DMW | Collateral Fields'!$K:$L, 2, FALSE),"(not found)")</f>
        <v>(not found)</v>
      </c>
      <c r="H224" s="2" t="s">
        <v>136</v>
      </c>
      <c r="I224" s="2" t="s">
        <v>144</v>
      </c>
      <c r="J224" s="1" t="s">
        <v>251</v>
      </c>
      <c r="K224" s="2">
        <v>40</v>
      </c>
      <c r="L224" s="2">
        <v>0</v>
      </c>
      <c r="M224" s="2">
        <v>0</v>
      </c>
      <c r="N224" s="2" t="str">
        <f t="shared" si="59"/>
        <v>phone|40|0|0</v>
      </c>
      <c r="O224" t="str">
        <f>IFERROR(VLOOKUP('nCino | Field Mappings'!$A224,'nCino | Object Info'!$A:$H,5,FALSE),"(not found)")</f>
        <v>rskcsp_ds_css_collateral_mgmt</v>
      </c>
      <c r="P224" t="str">
        <f t="shared" si="60"/>
        <v>LLC_BI__Collateral_Insurance_Phone__c</v>
      </c>
      <c r="Q224" s="8">
        <f>IFERROR(VLOOKUP($N224,'nCino | BigQuery Type Lookup'!$A:$F,2,FALSE),"(not found)")</f>
        <v>40</v>
      </c>
      <c r="R224" t="str">
        <f>IFERROR(VLOOKUP('nCino | Field Mappings'!$A224,'nCino | Object Info'!$A:$H,6,FALSE),"(not found)")</f>
        <v>rskcsp_ds_css_collateral_mgmt_staging</v>
      </c>
      <c r="S224" t="str">
        <f t="shared" si="61"/>
        <v>LLC_BI__Collateral_Insurance_Phone__c</v>
      </c>
      <c r="T224" s="8" t="str">
        <f t="shared" si="62"/>
        <v>n/a</v>
      </c>
      <c r="U224" s="8" t="str">
        <f t="shared" si="63"/>
        <v>yes</v>
      </c>
      <c r="V224" s="2" t="str">
        <f>IFERROR(VLOOKUP($N224,'nCino | BigQuery Type Lookup'!$A:$F,3,FALSE),"(not found)")</f>
        <v>STRING</v>
      </c>
      <c r="W224" s="8">
        <f>IFERROR(VLOOKUP($N224,'nCino | BigQuery Type Lookup'!$A:$F,4,FALSE),"(not found)")</f>
        <v>40</v>
      </c>
      <c r="X224" s="8" t="str">
        <f>IFERROR(VLOOKUP($N224,'nCino | BigQuery Type Lookup'!$A:$F,5,FALSE),"(not found)")</f>
        <v>n/a</v>
      </c>
      <c r="Y224" s="8" t="str">
        <f>IFERROR(VLOOKUP($N224,'nCino | BigQuery Type Lookup'!$A:$F,6,FALSE),"(not found)")</f>
        <v>n/a</v>
      </c>
      <c r="Z224" t="str">
        <f>IFERROR(VLOOKUP('nCino | Field Mappings'!$A224,'nCino | Object Info'!$A:$H,7,FALSE),"(not found)")</f>
        <v>rskcsp_ds_css_collateral_mgmt_curated</v>
      </c>
      <c r="AA224" t="str">
        <f t="shared" si="64"/>
        <v>LLC_BI__Collateral_Insurance_Phone__c</v>
      </c>
      <c r="AB224" s="8" t="str">
        <f t="shared" si="65"/>
        <v>n/a</v>
      </c>
      <c r="AC224" s="8" t="str">
        <f t="shared" si="66"/>
        <v>yes</v>
      </c>
      <c r="AD224" s="2" t="str">
        <f t="shared" si="67"/>
        <v>STRING</v>
      </c>
      <c r="AE224" s="8">
        <f t="shared" si="72"/>
        <v>40</v>
      </c>
      <c r="AF224" s="8" t="str">
        <f t="shared" si="73"/>
        <v>n/a</v>
      </c>
      <c r="AG224" s="8" t="str">
        <f t="shared" si="74"/>
        <v>n/a</v>
      </c>
      <c r="AH224" t="str">
        <f>IFERROR(VLOOKUP('nCino | Field Mappings'!$A224,'nCino | Object Info'!$A:$H,8,FALSE),"(not found)")</f>
        <v>rskcsp_ds_css_collateral_mgmt_consumption</v>
      </c>
      <c r="AI224" t="str">
        <f t="shared" si="68"/>
        <v>LLC_BI__Collateral_Insurance_Phone__c</v>
      </c>
      <c r="AJ224" s="8" t="str">
        <f t="shared" si="69"/>
        <v>n/a</v>
      </c>
      <c r="AK224" s="8" t="str">
        <f t="shared" si="70"/>
        <v>yes</v>
      </c>
      <c r="AL224" s="2" t="str">
        <f t="shared" si="71"/>
        <v>STRING</v>
      </c>
      <c r="AM224" s="8">
        <f t="shared" si="75"/>
        <v>40</v>
      </c>
      <c r="AN224" s="8" t="str">
        <f t="shared" si="76"/>
        <v>n/a</v>
      </c>
      <c r="AO224" s="8" t="str">
        <f t="shared" si="77"/>
        <v>n/a</v>
      </c>
    </row>
    <row r="225" spans="1:41">
      <c r="A225" s="2" t="s">
        <v>50</v>
      </c>
      <c r="B225" s="2" t="s">
        <v>51</v>
      </c>
      <c r="C225" s="1" t="s">
        <v>681</v>
      </c>
      <c r="D225" s="1" t="s">
        <v>682</v>
      </c>
      <c r="E225" s="1" t="s">
        <v>683</v>
      </c>
      <c r="F225" s="2" t="str">
        <f>IF(ISERROR(VLOOKUP($C225,'DMW | Collateral Fields'!$K:$L, 1, FALSE)),"No", "Yes")</f>
        <v>Yes</v>
      </c>
      <c r="G225" s="1" t="str">
        <f>IFERROR(VLOOKUP($C225,'DMW | Collateral Fields'!$K:$L, 2, FALSE),"(not found)")</f>
        <v>This field cpatures the policy number associated with policy security.</v>
      </c>
      <c r="H225" s="2" t="s">
        <v>136</v>
      </c>
      <c r="I225" s="2" t="s">
        <v>144</v>
      </c>
      <c r="J225" s="1" t="s">
        <v>140</v>
      </c>
      <c r="K225" s="2">
        <v>80</v>
      </c>
      <c r="L225" s="2">
        <v>0</v>
      </c>
      <c r="M225" s="2">
        <v>0</v>
      </c>
      <c r="N225" s="2" t="str">
        <f t="shared" si="59"/>
        <v>string|80|0|0</v>
      </c>
      <c r="O225" t="str">
        <f>IFERROR(VLOOKUP('nCino | Field Mappings'!$A225,'nCino | Object Info'!$A:$H,5,FALSE),"(not found)")</f>
        <v>rskcsp_ds_css_collateral_mgmt</v>
      </c>
      <c r="P225" t="str">
        <f t="shared" si="60"/>
        <v>LLC_BI__Collateral_Insurance_Policy_Number__c</v>
      </c>
      <c r="Q225" s="8">
        <f>IFERROR(VLOOKUP($N225,'nCino | BigQuery Type Lookup'!$A:$F,2,FALSE),"(not found)")</f>
        <v>80</v>
      </c>
      <c r="R225" t="str">
        <f>IFERROR(VLOOKUP('nCino | Field Mappings'!$A225,'nCino | Object Info'!$A:$H,6,FALSE),"(not found)")</f>
        <v>rskcsp_ds_css_collateral_mgmt_staging</v>
      </c>
      <c r="S225" t="str">
        <f t="shared" si="61"/>
        <v>LLC_BI__Collateral_Insurance_Policy_Number__c</v>
      </c>
      <c r="T225" s="8" t="str">
        <f t="shared" si="62"/>
        <v>n/a</v>
      </c>
      <c r="U225" s="8" t="str">
        <f t="shared" si="63"/>
        <v>yes</v>
      </c>
      <c r="V225" s="2" t="str">
        <f>IFERROR(VLOOKUP($N225,'nCino | BigQuery Type Lookup'!$A:$F,3,FALSE),"(not found)")</f>
        <v>STRING</v>
      </c>
      <c r="W225" s="8">
        <f>IFERROR(VLOOKUP($N225,'nCino | BigQuery Type Lookup'!$A:$F,4,FALSE),"(not found)")</f>
        <v>80</v>
      </c>
      <c r="X225" s="8" t="str">
        <f>IFERROR(VLOOKUP($N225,'nCino | BigQuery Type Lookup'!$A:$F,5,FALSE),"(not found)")</f>
        <v>n/a</v>
      </c>
      <c r="Y225" s="8" t="str">
        <f>IFERROR(VLOOKUP($N225,'nCino | BigQuery Type Lookup'!$A:$F,6,FALSE),"(not found)")</f>
        <v>n/a</v>
      </c>
      <c r="Z225" t="str">
        <f>IFERROR(VLOOKUP('nCino | Field Mappings'!$A225,'nCino | Object Info'!$A:$H,7,FALSE),"(not found)")</f>
        <v>rskcsp_ds_css_collateral_mgmt_curated</v>
      </c>
      <c r="AA225" t="str">
        <f t="shared" si="64"/>
        <v>LLC_BI__Collateral_Insurance_Policy_Number__c</v>
      </c>
      <c r="AB225" s="8" t="str">
        <f t="shared" si="65"/>
        <v>n/a</v>
      </c>
      <c r="AC225" s="8" t="str">
        <f t="shared" si="66"/>
        <v>yes</v>
      </c>
      <c r="AD225" s="2" t="str">
        <f t="shared" si="67"/>
        <v>STRING</v>
      </c>
      <c r="AE225" s="8">
        <f t="shared" si="72"/>
        <v>80</v>
      </c>
      <c r="AF225" s="8" t="str">
        <f t="shared" si="73"/>
        <v>n/a</v>
      </c>
      <c r="AG225" s="8" t="str">
        <f t="shared" si="74"/>
        <v>n/a</v>
      </c>
      <c r="AH225" t="str">
        <f>IFERROR(VLOOKUP('nCino | Field Mappings'!$A225,'nCino | Object Info'!$A:$H,8,FALSE),"(not found)")</f>
        <v>rskcsp_ds_css_collateral_mgmt_consumption</v>
      </c>
      <c r="AI225" t="str">
        <f t="shared" si="68"/>
        <v>LLC_BI__Collateral_Insurance_Policy_Number__c</v>
      </c>
      <c r="AJ225" s="8" t="str">
        <f t="shared" si="69"/>
        <v>n/a</v>
      </c>
      <c r="AK225" s="8" t="str">
        <f t="shared" si="70"/>
        <v>yes</v>
      </c>
      <c r="AL225" s="2" t="str">
        <f t="shared" si="71"/>
        <v>STRING</v>
      </c>
      <c r="AM225" s="8">
        <f t="shared" si="75"/>
        <v>80</v>
      </c>
      <c r="AN225" s="8" t="str">
        <f t="shared" si="76"/>
        <v>n/a</v>
      </c>
      <c r="AO225" s="8" t="str">
        <f t="shared" si="77"/>
        <v>n/a</v>
      </c>
    </row>
    <row r="226" spans="1:41">
      <c r="A226" s="2" t="s">
        <v>50</v>
      </c>
      <c r="B226" s="2" t="s">
        <v>51</v>
      </c>
      <c r="C226" s="1" t="s">
        <v>684</v>
      </c>
      <c r="D226" s="1" t="s">
        <v>685</v>
      </c>
      <c r="E226" s="1" t="s">
        <v>686</v>
      </c>
      <c r="F226" s="2" t="str">
        <f>IF(ISERROR(VLOOKUP($C226,'DMW | Collateral Fields'!$K:$L, 1, FALSE)),"No", "Yes")</f>
        <v>No</v>
      </c>
      <c r="G226" s="1" t="str">
        <f>IFERROR(VLOOKUP($C226,'DMW | Collateral Fields'!$K:$L, 2, FALSE),"(not found)")</f>
        <v>(not found)</v>
      </c>
      <c r="H226" s="2" t="s">
        <v>136</v>
      </c>
      <c r="I226" s="2" t="s">
        <v>144</v>
      </c>
      <c r="J226" s="1" t="s">
        <v>145</v>
      </c>
      <c r="K226" s="2">
        <v>255</v>
      </c>
      <c r="L226" s="2">
        <v>0</v>
      </c>
      <c r="M226" s="2">
        <v>0</v>
      </c>
      <c r="N226" s="2" t="str">
        <f t="shared" si="59"/>
        <v>picklist|255|0|0</v>
      </c>
      <c r="O226" t="str">
        <f>IFERROR(VLOOKUP('nCino | Field Mappings'!$A226,'nCino | Object Info'!$A:$H,5,FALSE),"(not found)")</f>
        <v>rskcsp_ds_css_collateral_mgmt</v>
      </c>
      <c r="P226" t="str">
        <f t="shared" si="60"/>
        <v>LLC_BI__Collateral_Insurance_State__c</v>
      </c>
      <c r="Q226" s="8">
        <f>IFERROR(VLOOKUP($N226,'nCino | BigQuery Type Lookup'!$A:$F,2,FALSE),"(not found)")</f>
        <v>255</v>
      </c>
      <c r="R226" t="str">
        <f>IFERROR(VLOOKUP('nCino | Field Mappings'!$A226,'nCino | Object Info'!$A:$H,6,FALSE),"(not found)")</f>
        <v>rskcsp_ds_css_collateral_mgmt_staging</v>
      </c>
      <c r="S226" t="str">
        <f t="shared" si="61"/>
        <v>LLC_BI__Collateral_Insurance_State__c</v>
      </c>
      <c r="T226" s="8" t="str">
        <f t="shared" si="62"/>
        <v>n/a</v>
      </c>
      <c r="U226" s="8" t="str">
        <f t="shared" si="63"/>
        <v>yes</v>
      </c>
      <c r="V226" s="2" t="str">
        <f>IFERROR(VLOOKUP($N226,'nCino | BigQuery Type Lookup'!$A:$F,3,FALSE),"(not found)")</f>
        <v>STRING</v>
      </c>
      <c r="W226" s="8">
        <f>IFERROR(VLOOKUP($N226,'nCino | BigQuery Type Lookup'!$A:$F,4,FALSE),"(not found)")</f>
        <v>255</v>
      </c>
      <c r="X226" s="8" t="str">
        <f>IFERROR(VLOOKUP($N226,'nCino | BigQuery Type Lookup'!$A:$F,5,FALSE),"(not found)")</f>
        <v>n/a</v>
      </c>
      <c r="Y226" s="8" t="str">
        <f>IFERROR(VLOOKUP($N226,'nCino | BigQuery Type Lookup'!$A:$F,6,FALSE),"(not found)")</f>
        <v>n/a</v>
      </c>
      <c r="Z226" t="str">
        <f>IFERROR(VLOOKUP('nCino | Field Mappings'!$A226,'nCino | Object Info'!$A:$H,7,FALSE),"(not found)")</f>
        <v>rskcsp_ds_css_collateral_mgmt_curated</v>
      </c>
      <c r="AA226" t="str">
        <f t="shared" si="64"/>
        <v>LLC_BI__Collateral_Insurance_State__c</v>
      </c>
      <c r="AB226" s="8" t="str">
        <f t="shared" si="65"/>
        <v>n/a</v>
      </c>
      <c r="AC226" s="8" t="str">
        <f t="shared" si="66"/>
        <v>yes</v>
      </c>
      <c r="AD226" s="2" t="str">
        <f t="shared" si="67"/>
        <v>STRING</v>
      </c>
      <c r="AE226" s="8">
        <f t="shared" si="72"/>
        <v>255</v>
      </c>
      <c r="AF226" s="8" t="str">
        <f t="shared" si="73"/>
        <v>n/a</v>
      </c>
      <c r="AG226" s="8" t="str">
        <f t="shared" si="74"/>
        <v>n/a</v>
      </c>
      <c r="AH226" t="str">
        <f>IFERROR(VLOOKUP('nCino | Field Mappings'!$A226,'nCino | Object Info'!$A:$H,8,FALSE),"(not found)")</f>
        <v>rskcsp_ds_css_collateral_mgmt_consumption</v>
      </c>
      <c r="AI226" t="str">
        <f t="shared" si="68"/>
        <v>LLC_BI__Collateral_Insurance_State__c</v>
      </c>
      <c r="AJ226" s="8" t="str">
        <f t="shared" si="69"/>
        <v>n/a</v>
      </c>
      <c r="AK226" s="8" t="str">
        <f t="shared" si="70"/>
        <v>yes</v>
      </c>
      <c r="AL226" s="2" t="str">
        <f t="shared" si="71"/>
        <v>STRING</v>
      </c>
      <c r="AM226" s="8">
        <f t="shared" si="75"/>
        <v>255</v>
      </c>
      <c r="AN226" s="8" t="str">
        <f t="shared" si="76"/>
        <v>n/a</v>
      </c>
      <c r="AO226" s="8" t="str">
        <f t="shared" si="77"/>
        <v>n/a</v>
      </c>
    </row>
    <row r="227" spans="1:41">
      <c r="A227" s="2" t="s">
        <v>50</v>
      </c>
      <c r="B227" s="2" t="s">
        <v>51</v>
      </c>
      <c r="C227" s="1" t="s">
        <v>687</v>
      </c>
      <c r="D227" s="1" t="s">
        <v>688</v>
      </c>
      <c r="E227" s="1" t="s">
        <v>689</v>
      </c>
      <c r="F227" s="2" t="str">
        <f>IF(ISERROR(VLOOKUP($C227,'DMW | Collateral Fields'!$K:$L, 1, FALSE)),"No", "Yes")</f>
        <v>No</v>
      </c>
      <c r="G227" s="1" t="str">
        <f>IFERROR(VLOOKUP($C227,'DMW | Collateral Fields'!$K:$L, 2, FALSE),"(not found)")</f>
        <v>(not found)</v>
      </c>
      <c r="H227" s="2" t="s">
        <v>136</v>
      </c>
      <c r="I227" s="2" t="s">
        <v>144</v>
      </c>
      <c r="J227" s="1" t="s">
        <v>140</v>
      </c>
      <c r="K227" s="2">
        <v>150</v>
      </c>
      <c r="L227" s="2">
        <v>0</v>
      </c>
      <c r="M227" s="2">
        <v>0</v>
      </c>
      <c r="N227" s="2" t="str">
        <f t="shared" si="59"/>
        <v>string|150|0|0</v>
      </c>
      <c r="O227" t="str">
        <f>IFERROR(VLOOKUP('nCino | Field Mappings'!$A227,'nCino | Object Info'!$A:$H,5,FALSE),"(not found)")</f>
        <v>rskcsp_ds_css_collateral_mgmt</v>
      </c>
      <c r="P227" t="str">
        <f t="shared" si="60"/>
        <v>LLC_BI__Collateral_Insurance_Street__c</v>
      </c>
      <c r="Q227" s="8">
        <f>IFERROR(VLOOKUP($N227,'nCino | BigQuery Type Lookup'!$A:$F,2,FALSE),"(not found)")</f>
        <v>150</v>
      </c>
      <c r="R227" t="str">
        <f>IFERROR(VLOOKUP('nCino | Field Mappings'!$A227,'nCino | Object Info'!$A:$H,6,FALSE),"(not found)")</f>
        <v>rskcsp_ds_css_collateral_mgmt_staging</v>
      </c>
      <c r="S227" t="str">
        <f t="shared" si="61"/>
        <v>LLC_BI__Collateral_Insurance_Street__c</v>
      </c>
      <c r="T227" s="8" t="str">
        <f t="shared" si="62"/>
        <v>n/a</v>
      </c>
      <c r="U227" s="8" t="str">
        <f t="shared" si="63"/>
        <v>yes</v>
      </c>
      <c r="V227" s="2" t="str">
        <f>IFERROR(VLOOKUP($N227,'nCino | BigQuery Type Lookup'!$A:$F,3,FALSE),"(not found)")</f>
        <v>STRING</v>
      </c>
      <c r="W227" s="8">
        <f>IFERROR(VLOOKUP($N227,'nCino | BigQuery Type Lookup'!$A:$F,4,FALSE),"(not found)")</f>
        <v>150</v>
      </c>
      <c r="X227" s="8" t="str">
        <f>IFERROR(VLOOKUP($N227,'nCino | BigQuery Type Lookup'!$A:$F,5,FALSE),"(not found)")</f>
        <v>n/a</v>
      </c>
      <c r="Y227" s="8" t="str">
        <f>IFERROR(VLOOKUP($N227,'nCino | BigQuery Type Lookup'!$A:$F,6,FALSE),"(not found)")</f>
        <v>n/a</v>
      </c>
      <c r="Z227" t="str">
        <f>IFERROR(VLOOKUP('nCino | Field Mappings'!$A227,'nCino | Object Info'!$A:$H,7,FALSE),"(not found)")</f>
        <v>rskcsp_ds_css_collateral_mgmt_curated</v>
      </c>
      <c r="AA227" t="str">
        <f t="shared" si="64"/>
        <v>LLC_BI__Collateral_Insurance_Street__c</v>
      </c>
      <c r="AB227" s="8" t="str">
        <f t="shared" si="65"/>
        <v>n/a</v>
      </c>
      <c r="AC227" s="8" t="str">
        <f t="shared" si="66"/>
        <v>yes</v>
      </c>
      <c r="AD227" s="2" t="str">
        <f t="shared" si="67"/>
        <v>STRING</v>
      </c>
      <c r="AE227" s="8">
        <f t="shared" si="72"/>
        <v>150</v>
      </c>
      <c r="AF227" s="8" t="str">
        <f t="shared" si="73"/>
        <v>n/a</v>
      </c>
      <c r="AG227" s="8" t="str">
        <f t="shared" si="74"/>
        <v>n/a</v>
      </c>
      <c r="AH227" t="str">
        <f>IFERROR(VLOOKUP('nCino | Field Mappings'!$A227,'nCino | Object Info'!$A:$H,8,FALSE),"(not found)")</f>
        <v>rskcsp_ds_css_collateral_mgmt_consumption</v>
      </c>
      <c r="AI227" t="str">
        <f t="shared" si="68"/>
        <v>LLC_BI__Collateral_Insurance_Street__c</v>
      </c>
      <c r="AJ227" s="8" t="str">
        <f t="shared" si="69"/>
        <v>n/a</v>
      </c>
      <c r="AK227" s="8" t="str">
        <f t="shared" si="70"/>
        <v>yes</v>
      </c>
      <c r="AL227" s="2" t="str">
        <f t="shared" si="71"/>
        <v>STRING</v>
      </c>
      <c r="AM227" s="8">
        <f t="shared" si="75"/>
        <v>150</v>
      </c>
      <c r="AN227" s="8" t="str">
        <f t="shared" si="76"/>
        <v>n/a</v>
      </c>
      <c r="AO227" s="8" t="str">
        <f t="shared" si="77"/>
        <v>n/a</v>
      </c>
    </row>
    <row r="228" spans="1:41">
      <c r="A228" s="2" t="s">
        <v>50</v>
      </c>
      <c r="B228" s="2" t="s">
        <v>51</v>
      </c>
      <c r="C228" s="1" t="s">
        <v>690</v>
      </c>
      <c r="D228" s="1" t="s">
        <v>691</v>
      </c>
      <c r="E228" s="1" t="s">
        <v>692</v>
      </c>
      <c r="F228" s="2" t="str">
        <f>IF(ISERROR(VLOOKUP($C228,'DMW | Collateral Fields'!$K:$L, 1, FALSE)),"No", "Yes")</f>
        <v>No</v>
      </c>
      <c r="G228" s="1" t="str">
        <f>IFERROR(VLOOKUP($C228,'DMW | Collateral Fields'!$K:$L, 2, FALSE),"(not found)")</f>
        <v>(not found)</v>
      </c>
      <c r="H228" s="2" t="s">
        <v>136</v>
      </c>
      <c r="I228" s="2" t="s">
        <v>144</v>
      </c>
      <c r="J228" s="1" t="s">
        <v>140</v>
      </c>
      <c r="K228" s="2">
        <v>10</v>
      </c>
      <c r="L228" s="2">
        <v>0</v>
      </c>
      <c r="M228" s="2">
        <v>0</v>
      </c>
      <c r="N228" s="2" t="str">
        <f t="shared" si="59"/>
        <v>string|10|0|0</v>
      </c>
      <c r="O228" t="str">
        <f>IFERROR(VLOOKUP('nCino | Field Mappings'!$A228,'nCino | Object Info'!$A:$H,5,FALSE),"(not found)")</f>
        <v>rskcsp_ds_css_collateral_mgmt</v>
      </c>
      <c r="P228" t="str">
        <f t="shared" si="60"/>
        <v>LLC_BI__Collateral_Insurance_Zipcode__c</v>
      </c>
      <c r="Q228" s="8">
        <f>IFERROR(VLOOKUP($N228,'nCino | BigQuery Type Lookup'!$A:$F,2,FALSE),"(not found)")</f>
        <v>10</v>
      </c>
      <c r="R228" t="str">
        <f>IFERROR(VLOOKUP('nCino | Field Mappings'!$A228,'nCino | Object Info'!$A:$H,6,FALSE),"(not found)")</f>
        <v>rskcsp_ds_css_collateral_mgmt_staging</v>
      </c>
      <c r="S228" t="str">
        <f t="shared" si="61"/>
        <v>LLC_BI__Collateral_Insurance_Zipcode__c</v>
      </c>
      <c r="T228" s="8" t="str">
        <f t="shared" si="62"/>
        <v>n/a</v>
      </c>
      <c r="U228" s="8" t="str">
        <f t="shared" si="63"/>
        <v>yes</v>
      </c>
      <c r="V228" s="2" t="str">
        <f>IFERROR(VLOOKUP($N228,'nCino | BigQuery Type Lookup'!$A:$F,3,FALSE),"(not found)")</f>
        <v>STRING</v>
      </c>
      <c r="W228" s="8">
        <f>IFERROR(VLOOKUP($N228,'nCino | BigQuery Type Lookup'!$A:$F,4,FALSE),"(not found)")</f>
        <v>10</v>
      </c>
      <c r="X228" s="8" t="str">
        <f>IFERROR(VLOOKUP($N228,'nCino | BigQuery Type Lookup'!$A:$F,5,FALSE),"(not found)")</f>
        <v>n/a</v>
      </c>
      <c r="Y228" s="8" t="str">
        <f>IFERROR(VLOOKUP($N228,'nCino | BigQuery Type Lookup'!$A:$F,6,FALSE),"(not found)")</f>
        <v>n/a</v>
      </c>
      <c r="Z228" t="str">
        <f>IFERROR(VLOOKUP('nCino | Field Mappings'!$A228,'nCino | Object Info'!$A:$H,7,FALSE),"(not found)")</f>
        <v>rskcsp_ds_css_collateral_mgmt_curated</v>
      </c>
      <c r="AA228" t="str">
        <f t="shared" si="64"/>
        <v>LLC_BI__Collateral_Insurance_Zipcode__c</v>
      </c>
      <c r="AB228" s="8" t="str">
        <f t="shared" si="65"/>
        <v>n/a</v>
      </c>
      <c r="AC228" s="8" t="str">
        <f t="shared" si="66"/>
        <v>yes</v>
      </c>
      <c r="AD228" s="2" t="str">
        <f t="shared" si="67"/>
        <v>STRING</v>
      </c>
      <c r="AE228" s="8">
        <f t="shared" si="72"/>
        <v>10</v>
      </c>
      <c r="AF228" s="8" t="str">
        <f t="shared" si="73"/>
        <v>n/a</v>
      </c>
      <c r="AG228" s="8" t="str">
        <f t="shared" si="74"/>
        <v>n/a</v>
      </c>
      <c r="AH228" t="str">
        <f>IFERROR(VLOOKUP('nCino | Field Mappings'!$A228,'nCino | Object Info'!$A:$H,8,FALSE),"(not found)")</f>
        <v>rskcsp_ds_css_collateral_mgmt_consumption</v>
      </c>
      <c r="AI228" t="str">
        <f t="shared" si="68"/>
        <v>LLC_BI__Collateral_Insurance_Zipcode__c</v>
      </c>
      <c r="AJ228" s="8" t="str">
        <f t="shared" si="69"/>
        <v>n/a</v>
      </c>
      <c r="AK228" s="8" t="str">
        <f t="shared" si="70"/>
        <v>yes</v>
      </c>
      <c r="AL228" s="2" t="str">
        <f t="shared" si="71"/>
        <v>STRING</v>
      </c>
      <c r="AM228" s="8">
        <f t="shared" si="75"/>
        <v>10</v>
      </c>
      <c r="AN228" s="8" t="str">
        <f t="shared" si="76"/>
        <v>n/a</v>
      </c>
      <c r="AO228" s="8" t="str">
        <f t="shared" si="77"/>
        <v>n/a</v>
      </c>
    </row>
    <row r="229" spans="1:41">
      <c r="A229" s="2" t="s">
        <v>50</v>
      </c>
      <c r="B229" s="2" t="s">
        <v>51</v>
      </c>
      <c r="C229" s="1" t="s">
        <v>693</v>
      </c>
      <c r="D229" s="1" t="s">
        <v>694</v>
      </c>
      <c r="E229" s="1" t="s">
        <v>695</v>
      </c>
      <c r="F229" s="2" t="str">
        <f>IF(ISERROR(VLOOKUP($C229,'DMW | Collateral Fields'!$K:$L, 1, FALSE)),"No", "Yes")</f>
        <v>No</v>
      </c>
      <c r="G229" s="1" t="str">
        <f>IFERROR(VLOOKUP($C229,'DMW | Collateral Fields'!$K:$L, 2, FALSE),"(not found)")</f>
        <v>(not found)</v>
      </c>
      <c r="H229" s="2" t="s">
        <v>136</v>
      </c>
      <c r="I229" s="2" t="s">
        <v>144</v>
      </c>
      <c r="J229" s="1" t="s">
        <v>145</v>
      </c>
      <c r="K229" s="2">
        <v>255</v>
      </c>
      <c r="L229" s="2">
        <v>0</v>
      </c>
      <c r="M229" s="2">
        <v>0</v>
      </c>
      <c r="N229" s="2" t="str">
        <f t="shared" si="59"/>
        <v>picklist|255|0|0</v>
      </c>
      <c r="O229" t="str">
        <f>IFERROR(VLOOKUP('nCino | Field Mappings'!$A229,'nCino | Object Info'!$A:$H,5,FALSE),"(not found)")</f>
        <v>rskcsp_ds_css_collateral_mgmt</v>
      </c>
      <c r="P229" t="str">
        <f t="shared" si="60"/>
        <v>LLC_BI__Collateral_Issued_By__c</v>
      </c>
      <c r="Q229" s="8">
        <f>IFERROR(VLOOKUP($N229,'nCino | BigQuery Type Lookup'!$A:$F,2,FALSE),"(not found)")</f>
        <v>255</v>
      </c>
      <c r="R229" t="str">
        <f>IFERROR(VLOOKUP('nCino | Field Mappings'!$A229,'nCino | Object Info'!$A:$H,6,FALSE),"(not found)")</f>
        <v>rskcsp_ds_css_collateral_mgmt_staging</v>
      </c>
      <c r="S229" t="str">
        <f t="shared" si="61"/>
        <v>LLC_BI__Collateral_Issued_By__c</v>
      </c>
      <c r="T229" s="8" t="str">
        <f t="shared" si="62"/>
        <v>n/a</v>
      </c>
      <c r="U229" s="8" t="str">
        <f t="shared" si="63"/>
        <v>yes</v>
      </c>
      <c r="V229" s="2" t="str">
        <f>IFERROR(VLOOKUP($N229,'nCino | BigQuery Type Lookup'!$A:$F,3,FALSE),"(not found)")</f>
        <v>STRING</v>
      </c>
      <c r="W229" s="8">
        <f>IFERROR(VLOOKUP($N229,'nCino | BigQuery Type Lookup'!$A:$F,4,FALSE),"(not found)")</f>
        <v>255</v>
      </c>
      <c r="X229" s="8" t="str">
        <f>IFERROR(VLOOKUP($N229,'nCino | BigQuery Type Lookup'!$A:$F,5,FALSE),"(not found)")</f>
        <v>n/a</v>
      </c>
      <c r="Y229" s="8" t="str">
        <f>IFERROR(VLOOKUP($N229,'nCino | BigQuery Type Lookup'!$A:$F,6,FALSE),"(not found)")</f>
        <v>n/a</v>
      </c>
      <c r="Z229" t="str">
        <f>IFERROR(VLOOKUP('nCino | Field Mappings'!$A229,'nCino | Object Info'!$A:$H,7,FALSE),"(not found)")</f>
        <v>rskcsp_ds_css_collateral_mgmt_curated</v>
      </c>
      <c r="AA229" t="str">
        <f t="shared" si="64"/>
        <v>LLC_BI__Collateral_Issued_By__c</v>
      </c>
      <c r="AB229" s="8" t="str">
        <f t="shared" si="65"/>
        <v>n/a</v>
      </c>
      <c r="AC229" s="8" t="str">
        <f t="shared" si="66"/>
        <v>yes</v>
      </c>
      <c r="AD229" s="2" t="str">
        <f t="shared" si="67"/>
        <v>STRING</v>
      </c>
      <c r="AE229" s="8">
        <f t="shared" si="72"/>
        <v>255</v>
      </c>
      <c r="AF229" s="8" t="str">
        <f t="shared" si="73"/>
        <v>n/a</v>
      </c>
      <c r="AG229" s="8" t="str">
        <f t="shared" si="74"/>
        <v>n/a</v>
      </c>
      <c r="AH229" t="str">
        <f>IFERROR(VLOOKUP('nCino | Field Mappings'!$A229,'nCino | Object Info'!$A:$H,8,FALSE),"(not found)")</f>
        <v>rskcsp_ds_css_collateral_mgmt_consumption</v>
      </c>
      <c r="AI229" t="str">
        <f t="shared" si="68"/>
        <v>LLC_BI__Collateral_Issued_By__c</v>
      </c>
      <c r="AJ229" s="8" t="str">
        <f t="shared" si="69"/>
        <v>n/a</v>
      </c>
      <c r="AK229" s="8" t="str">
        <f t="shared" si="70"/>
        <v>yes</v>
      </c>
      <c r="AL229" s="2" t="str">
        <f t="shared" si="71"/>
        <v>STRING</v>
      </c>
      <c r="AM229" s="8">
        <f t="shared" si="75"/>
        <v>255</v>
      </c>
      <c r="AN229" s="8" t="str">
        <f t="shared" si="76"/>
        <v>n/a</v>
      </c>
      <c r="AO229" s="8" t="str">
        <f t="shared" si="77"/>
        <v>n/a</v>
      </c>
    </row>
    <row r="230" spans="1:41">
      <c r="A230" s="2" t="s">
        <v>50</v>
      </c>
      <c r="B230" s="2" t="s">
        <v>51</v>
      </c>
      <c r="C230" s="1" t="s">
        <v>696</v>
      </c>
      <c r="D230" s="1" t="s">
        <v>697</v>
      </c>
      <c r="E230" s="1" t="s">
        <v>698</v>
      </c>
      <c r="F230" s="2" t="str">
        <f>IF(ISERROR(VLOOKUP($C230,'DMW | Collateral Fields'!$K:$L, 1, FALSE)),"No", "Yes")</f>
        <v>No</v>
      </c>
      <c r="G230" s="1" t="str">
        <f>IFERROR(VLOOKUP($C230,'DMW | Collateral Fields'!$K:$L, 2, FALSE),"(not found)")</f>
        <v>(not found)</v>
      </c>
      <c r="H230" s="2" t="s">
        <v>136</v>
      </c>
      <c r="I230" s="2" t="s">
        <v>144</v>
      </c>
      <c r="J230" s="1" t="s">
        <v>140</v>
      </c>
      <c r="K230" s="2">
        <v>255</v>
      </c>
      <c r="L230" s="2">
        <v>0</v>
      </c>
      <c r="M230" s="2">
        <v>0</v>
      </c>
      <c r="N230" s="2" t="str">
        <f t="shared" si="59"/>
        <v>string|255|0|0</v>
      </c>
      <c r="O230" t="str">
        <f>IFERROR(VLOOKUP('nCino | Field Mappings'!$A230,'nCino | Object Info'!$A:$H,5,FALSE),"(not found)")</f>
        <v>rskcsp_ds_css_collateral_mgmt</v>
      </c>
      <c r="P230" t="str">
        <f t="shared" si="60"/>
        <v>LLC_BI__Collateral_Issuer__c</v>
      </c>
      <c r="Q230" s="8">
        <f>IFERROR(VLOOKUP($N230,'nCino | BigQuery Type Lookup'!$A:$F,2,FALSE),"(not found)")</f>
        <v>255</v>
      </c>
      <c r="R230" t="str">
        <f>IFERROR(VLOOKUP('nCino | Field Mappings'!$A230,'nCino | Object Info'!$A:$H,6,FALSE),"(not found)")</f>
        <v>rskcsp_ds_css_collateral_mgmt_staging</v>
      </c>
      <c r="S230" t="str">
        <f t="shared" si="61"/>
        <v>LLC_BI__Collateral_Issuer__c</v>
      </c>
      <c r="T230" s="8" t="str">
        <f t="shared" si="62"/>
        <v>n/a</v>
      </c>
      <c r="U230" s="8" t="str">
        <f t="shared" si="63"/>
        <v>yes</v>
      </c>
      <c r="V230" s="2" t="str">
        <f>IFERROR(VLOOKUP($N230,'nCino | BigQuery Type Lookup'!$A:$F,3,FALSE),"(not found)")</f>
        <v>STRING</v>
      </c>
      <c r="W230" s="8">
        <f>IFERROR(VLOOKUP($N230,'nCino | BigQuery Type Lookup'!$A:$F,4,FALSE),"(not found)")</f>
        <v>255</v>
      </c>
      <c r="X230" s="8" t="str">
        <f>IFERROR(VLOOKUP($N230,'nCino | BigQuery Type Lookup'!$A:$F,5,FALSE),"(not found)")</f>
        <v>n/a</v>
      </c>
      <c r="Y230" s="8" t="str">
        <f>IFERROR(VLOOKUP($N230,'nCino | BigQuery Type Lookup'!$A:$F,6,FALSE),"(not found)")</f>
        <v>n/a</v>
      </c>
      <c r="Z230" t="str">
        <f>IFERROR(VLOOKUP('nCino | Field Mappings'!$A230,'nCino | Object Info'!$A:$H,7,FALSE),"(not found)")</f>
        <v>rskcsp_ds_css_collateral_mgmt_curated</v>
      </c>
      <c r="AA230" t="str">
        <f t="shared" si="64"/>
        <v>LLC_BI__Collateral_Issuer__c</v>
      </c>
      <c r="AB230" s="8" t="str">
        <f t="shared" si="65"/>
        <v>n/a</v>
      </c>
      <c r="AC230" s="8" t="str">
        <f t="shared" si="66"/>
        <v>yes</v>
      </c>
      <c r="AD230" s="2" t="str">
        <f t="shared" si="67"/>
        <v>STRING</v>
      </c>
      <c r="AE230" s="8">
        <f t="shared" si="72"/>
        <v>255</v>
      </c>
      <c r="AF230" s="8" t="str">
        <f t="shared" si="73"/>
        <v>n/a</v>
      </c>
      <c r="AG230" s="8" t="str">
        <f t="shared" si="74"/>
        <v>n/a</v>
      </c>
      <c r="AH230" t="str">
        <f>IFERROR(VLOOKUP('nCino | Field Mappings'!$A230,'nCino | Object Info'!$A:$H,8,FALSE),"(not found)")</f>
        <v>rskcsp_ds_css_collateral_mgmt_consumption</v>
      </c>
      <c r="AI230" t="str">
        <f t="shared" si="68"/>
        <v>LLC_BI__Collateral_Issuer__c</v>
      </c>
      <c r="AJ230" s="8" t="str">
        <f t="shared" si="69"/>
        <v>n/a</v>
      </c>
      <c r="AK230" s="8" t="str">
        <f t="shared" si="70"/>
        <v>yes</v>
      </c>
      <c r="AL230" s="2" t="str">
        <f t="shared" si="71"/>
        <v>STRING</v>
      </c>
      <c r="AM230" s="8">
        <f t="shared" si="75"/>
        <v>255</v>
      </c>
      <c r="AN230" s="8" t="str">
        <f t="shared" si="76"/>
        <v>n/a</v>
      </c>
      <c r="AO230" s="8" t="str">
        <f t="shared" si="77"/>
        <v>n/a</v>
      </c>
    </row>
    <row r="231" spans="1:41">
      <c r="A231" s="2" t="s">
        <v>50</v>
      </c>
      <c r="B231" s="2" t="s">
        <v>51</v>
      </c>
      <c r="C231" s="1" t="s">
        <v>699</v>
      </c>
      <c r="D231" s="1" t="s">
        <v>700</v>
      </c>
      <c r="E231" s="1" t="s">
        <v>701</v>
      </c>
      <c r="F231" s="2" t="str">
        <f>IF(ISERROR(VLOOKUP($C231,'DMW | Collateral Fields'!$K:$L, 1, FALSE)),"No", "Yes")</f>
        <v>No</v>
      </c>
      <c r="G231" s="1" t="str">
        <f>IFERROR(VLOOKUP($C231,'DMW | Collateral Fields'!$K:$L, 2, FALSE),"(not found)")</f>
        <v>(not found)</v>
      </c>
      <c r="H231" s="2" t="s">
        <v>136</v>
      </c>
      <c r="I231" s="2" t="s">
        <v>144</v>
      </c>
      <c r="J231" s="1" t="s">
        <v>174</v>
      </c>
      <c r="K231" s="2">
        <v>0</v>
      </c>
      <c r="L231" s="2">
        <v>9</v>
      </c>
      <c r="M231" s="2">
        <v>6</v>
      </c>
      <c r="N231" s="2" t="str">
        <f t="shared" si="59"/>
        <v>double|0|9|6</v>
      </c>
      <c r="O231" t="str">
        <f>IFERROR(VLOOKUP('nCino | Field Mappings'!$A231,'nCino | Object Info'!$A:$H,5,FALSE),"(not found)")</f>
        <v>rskcsp_ds_css_collateral_mgmt</v>
      </c>
      <c r="P231" t="str">
        <f t="shared" si="60"/>
        <v>LLC_BI__Collateral_Location__Latitude__s</v>
      </c>
      <c r="Q231" s="8">
        <f>IFERROR(VLOOKUP($N231,'nCino | BigQuery Type Lookup'!$A:$F,2,FALSE),"(not found)")</f>
        <v>16</v>
      </c>
      <c r="R231" t="str">
        <f>IFERROR(VLOOKUP('nCino | Field Mappings'!$A231,'nCino | Object Info'!$A:$H,6,FALSE),"(not found)")</f>
        <v>rskcsp_ds_css_collateral_mgmt_staging</v>
      </c>
      <c r="S231" t="str">
        <f t="shared" si="61"/>
        <v>LLC_BI__Collateral_Location__Latitude__s</v>
      </c>
      <c r="T231" s="8" t="str">
        <f t="shared" si="62"/>
        <v>n/a</v>
      </c>
      <c r="U231" s="8" t="str">
        <f t="shared" si="63"/>
        <v>yes</v>
      </c>
      <c r="V231" s="2" t="str">
        <f>IFERROR(VLOOKUP($N231,'nCino | BigQuery Type Lookup'!$A:$F,3,FALSE),"(not found)")</f>
        <v>NUMERIC</v>
      </c>
      <c r="W231" s="8" t="str">
        <f>IFERROR(VLOOKUP($N231,'nCino | BigQuery Type Lookup'!$A:$F,4,FALSE),"(not found)")</f>
        <v>n/a</v>
      </c>
      <c r="X231" s="8">
        <f>IFERROR(VLOOKUP($N231,'nCino | BigQuery Type Lookup'!$A:$F,5,FALSE),"(not found)")</f>
        <v>9</v>
      </c>
      <c r="Y231" s="8">
        <f>IFERROR(VLOOKUP($N231,'nCino | BigQuery Type Lookup'!$A:$F,6,FALSE),"(not found)")</f>
        <v>6</v>
      </c>
      <c r="Z231" t="str">
        <f>IFERROR(VLOOKUP('nCino | Field Mappings'!$A231,'nCino | Object Info'!$A:$H,7,FALSE),"(not found)")</f>
        <v>rskcsp_ds_css_collateral_mgmt_curated</v>
      </c>
      <c r="AA231" t="str">
        <f t="shared" si="64"/>
        <v>LLC_BI__Collateral_Location__Latitude__s</v>
      </c>
      <c r="AB231" s="8" t="str">
        <f t="shared" si="65"/>
        <v>n/a</v>
      </c>
      <c r="AC231" s="8" t="str">
        <f t="shared" si="66"/>
        <v>yes</v>
      </c>
      <c r="AD231" s="2" t="str">
        <f t="shared" si="67"/>
        <v>NUMERIC</v>
      </c>
      <c r="AE231" s="8" t="str">
        <f t="shared" si="72"/>
        <v>n/a</v>
      </c>
      <c r="AF231" s="8">
        <f t="shared" si="73"/>
        <v>9</v>
      </c>
      <c r="AG231" s="8">
        <f t="shared" si="74"/>
        <v>6</v>
      </c>
      <c r="AH231" t="str">
        <f>IFERROR(VLOOKUP('nCino | Field Mappings'!$A231,'nCino | Object Info'!$A:$H,8,FALSE),"(not found)")</f>
        <v>rskcsp_ds_css_collateral_mgmt_consumption</v>
      </c>
      <c r="AI231" t="str">
        <f t="shared" si="68"/>
        <v>LLC_BI__Collateral_Location__Latitude__s</v>
      </c>
      <c r="AJ231" s="8" t="str">
        <f t="shared" si="69"/>
        <v>n/a</v>
      </c>
      <c r="AK231" s="8" t="str">
        <f t="shared" si="70"/>
        <v>yes</v>
      </c>
      <c r="AL231" s="2" t="str">
        <f t="shared" si="71"/>
        <v>NUMERIC</v>
      </c>
      <c r="AM231" s="8" t="str">
        <f t="shared" si="75"/>
        <v>n/a</v>
      </c>
      <c r="AN231" s="8">
        <f t="shared" si="76"/>
        <v>9</v>
      </c>
      <c r="AO231" s="8">
        <f t="shared" si="77"/>
        <v>6</v>
      </c>
    </row>
    <row r="232" spans="1:41">
      <c r="A232" s="2" t="s">
        <v>50</v>
      </c>
      <c r="B232" s="2" t="s">
        <v>51</v>
      </c>
      <c r="C232" s="1" t="s">
        <v>702</v>
      </c>
      <c r="D232" s="1" t="s">
        <v>703</v>
      </c>
      <c r="E232" s="1" t="s">
        <v>704</v>
      </c>
      <c r="F232" s="2" t="str">
        <f>IF(ISERROR(VLOOKUP($C232,'DMW | Collateral Fields'!$K:$L, 1, FALSE)),"No", "Yes")</f>
        <v>No</v>
      </c>
      <c r="G232" s="1" t="str">
        <f>IFERROR(VLOOKUP($C232,'DMW | Collateral Fields'!$K:$L, 2, FALSE),"(not found)")</f>
        <v>(not found)</v>
      </c>
      <c r="H232" s="2" t="s">
        <v>136</v>
      </c>
      <c r="I232" s="2" t="s">
        <v>144</v>
      </c>
      <c r="J232" s="1" t="s">
        <v>174</v>
      </c>
      <c r="K232" s="2">
        <v>0</v>
      </c>
      <c r="L232" s="2">
        <v>9</v>
      </c>
      <c r="M232" s="2">
        <v>6</v>
      </c>
      <c r="N232" s="2" t="str">
        <f t="shared" si="59"/>
        <v>double|0|9|6</v>
      </c>
      <c r="O232" t="str">
        <f>IFERROR(VLOOKUP('nCino | Field Mappings'!$A232,'nCino | Object Info'!$A:$H,5,FALSE),"(not found)")</f>
        <v>rskcsp_ds_css_collateral_mgmt</v>
      </c>
      <c r="P232" t="str">
        <f t="shared" si="60"/>
        <v>LLC_BI__Collateral_Location__Longitude__s</v>
      </c>
      <c r="Q232" s="8">
        <f>IFERROR(VLOOKUP($N232,'nCino | BigQuery Type Lookup'!$A:$F,2,FALSE),"(not found)")</f>
        <v>16</v>
      </c>
      <c r="R232" t="str">
        <f>IFERROR(VLOOKUP('nCino | Field Mappings'!$A232,'nCino | Object Info'!$A:$H,6,FALSE),"(not found)")</f>
        <v>rskcsp_ds_css_collateral_mgmt_staging</v>
      </c>
      <c r="S232" t="str">
        <f t="shared" si="61"/>
        <v>LLC_BI__Collateral_Location__Longitude__s</v>
      </c>
      <c r="T232" s="8" t="str">
        <f t="shared" si="62"/>
        <v>n/a</v>
      </c>
      <c r="U232" s="8" t="str">
        <f t="shared" si="63"/>
        <v>yes</v>
      </c>
      <c r="V232" s="2" t="str">
        <f>IFERROR(VLOOKUP($N232,'nCino | BigQuery Type Lookup'!$A:$F,3,FALSE),"(not found)")</f>
        <v>NUMERIC</v>
      </c>
      <c r="W232" s="8" t="str">
        <f>IFERROR(VLOOKUP($N232,'nCino | BigQuery Type Lookup'!$A:$F,4,FALSE),"(not found)")</f>
        <v>n/a</v>
      </c>
      <c r="X232" s="8">
        <f>IFERROR(VLOOKUP($N232,'nCino | BigQuery Type Lookup'!$A:$F,5,FALSE),"(not found)")</f>
        <v>9</v>
      </c>
      <c r="Y232" s="8">
        <f>IFERROR(VLOOKUP($N232,'nCino | BigQuery Type Lookup'!$A:$F,6,FALSE),"(not found)")</f>
        <v>6</v>
      </c>
      <c r="Z232" t="str">
        <f>IFERROR(VLOOKUP('nCino | Field Mappings'!$A232,'nCino | Object Info'!$A:$H,7,FALSE),"(not found)")</f>
        <v>rskcsp_ds_css_collateral_mgmt_curated</v>
      </c>
      <c r="AA232" t="str">
        <f t="shared" si="64"/>
        <v>LLC_BI__Collateral_Location__Longitude__s</v>
      </c>
      <c r="AB232" s="8" t="str">
        <f t="shared" si="65"/>
        <v>n/a</v>
      </c>
      <c r="AC232" s="8" t="str">
        <f t="shared" si="66"/>
        <v>yes</v>
      </c>
      <c r="AD232" s="2" t="str">
        <f t="shared" si="67"/>
        <v>NUMERIC</v>
      </c>
      <c r="AE232" s="8" t="str">
        <f t="shared" si="72"/>
        <v>n/a</v>
      </c>
      <c r="AF232" s="8">
        <f t="shared" si="73"/>
        <v>9</v>
      </c>
      <c r="AG232" s="8">
        <f t="shared" si="74"/>
        <v>6</v>
      </c>
      <c r="AH232" t="str">
        <f>IFERROR(VLOOKUP('nCino | Field Mappings'!$A232,'nCino | Object Info'!$A:$H,8,FALSE),"(not found)")</f>
        <v>rskcsp_ds_css_collateral_mgmt_consumption</v>
      </c>
      <c r="AI232" t="str">
        <f t="shared" si="68"/>
        <v>LLC_BI__Collateral_Location__Longitude__s</v>
      </c>
      <c r="AJ232" s="8" t="str">
        <f t="shared" si="69"/>
        <v>n/a</v>
      </c>
      <c r="AK232" s="8" t="str">
        <f t="shared" si="70"/>
        <v>yes</v>
      </c>
      <c r="AL232" s="2" t="str">
        <f t="shared" si="71"/>
        <v>NUMERIC</v>
      </c>
      <c r="AM232" s="8" t="str">
        <f t="shared" si="75"/>
        <v>n/a</v>
      </c>
      <c r="AN232" s="8">
        <f t="shared" si="76"/>
        <v>9</v>
      </c>
      <c r="AO232" s="8">
        <f t="shared" si="77"/>
        <v>6</v>
      </c>
    </row>
    <row r="233" spans="1:41">
      <c r="A233" s="2" t="s">
        <v>50</v>
      </c>
      <c r="B233" s="2" t="s">
        <v>51</v>
      </c>
      <c r="C233" s="1" t="s">
        <v>705</v>
      </c>
      <c r="D233" s="1" t="s">
        <v>706</v>
      </c>
      <c r="E233" s="1" t="s">
        <v>707</v>
      </c>
      <c r="F233" s="2" t="str">
        <f>IF(ISERROR(VLOOKUP($C233,'DMW | Collateral Fields'!$K:$L, 1, FALSE)),"No", "Yes")</f>
        <v>No</v>
      </c>
      <c r="G233" s="1" t="str">
        <f>IFERROR(VLOOKUP($C233,'DMW | Collateral Fields'!$K:$L, 2, FALSE),"(not found)")</f>
        <v>(not found)</v>
      </c>
      <c r="H233" s="2" t="s">
        <v>136</v>
      </c>
      <c r="I233" s="2" t="s">
        <v>144</v>
      </c>
      <c r="J233" s="1" t="s">
        <v>708</v>
      </c>
      <c r="K233" s="2">
        <v>0</v>
      </c>
      <c r="L233" s="2">
        <v>0</v>
      </c>
      <c r="M233" s="2">
        <v>0</v>
      </c>
      <c r="N233" s="2" t="str">
        <f t="shared" si="59"/>
        <v>location|0|0|0</v>
      </c>
      <c r="O233" t="str">
        <f>IFERROR(VLOOKUP('nCino | Field Mappings'!$A233,'nCino | Object Info'!$A:$H,5,FALSE),"(not found)")</f>
        <v>rskcsp_ds_css_collateral_mgmt</v>
      </c>
      <c r="P233" t="str">
        <f t="shared" si="60"/>
        <v>LLC_BI__Collateral_Location__c</v>
      </c>
      <c r="Q233" s="8" t="str">
        <f>IFERROR(VLOOKUP($N233,'nCino | BigQuery Type Lookup'!$A:$F,2,FALSE),"(not found)")</f>
        <v>tbc</v>
      </c>
      <c r="R233" t="str">
        <f>IFERROR(VLOOKUP('nCino | Field Mappings'!$A233,'nCino | Object Info'!$A:$H,6,FALSE),"(not found)")</f>
        <v>rskcsp_ds_css_collateral_mgmt_staging</v>
      </c>
      <c r="S233" t="str">
        <f t="shared" si="61"/>
        <v>LLC_BI__Collateral_Location__c</v>
      </c>
      <c r="T233" s="8" t="str">
        <f t="shared" si="62"/>
        <v>n/a</v>
      </c>
      <c r="U233" s="8" t="str">
        <f t="shared" si="63"/>
        <v>yes</v>
      </c>
      <c r="V233" s="2" t="str">
        <f>IFERROR(VLOOKUP($N233,'nCino | BigQuery Type Lookup'!$A:$F,3,FALSE),"(not found)")</f>
        <v>GEOGRAPHY</v>
      </c>
      <c r="W233" s="8" t="str">
        <f>IFERROR(VLOOKUP($N233,'nCino | BigQuery Type Lookup'!$A:$F,4,FALSE),"(not found)")</f>
        <v>n/a</v>
      </c>
      <c r="X233" s="8" t="str">
        <f>IFERROR(VLOOKUP($N233,'nCino | BigQuery Type Lookup'!$A:$F,5,FALSE),"(not found)")</f>
        <v>n/a</v>
      </c>
      <c r="Y233" s="8" t="str">
        <f>IFERROR(VLOOKUP($N233,'nCino | BigQuery Type Lookup'!$A:$F,6,FALSE),"(not found)")</f>
        <v>n/a</v>
      </c>
      <c r="Z233" t="str">
        <f>IFERROR(VLOOKUP('nCino | Field Mappings'!$A233,'nCino | Object Info'!$A:$H,7,FALSE),"(not found)")</f>
        <v>rskcsp_ds_css_collateral_mgmt_curated</v>
      </c>
      <c r="AA233" t="str">
        <f t="shared" si="64"/>
        <v>LLC_BI__Collateral_Location__c</v>
      </c>
      <c r="AB233" s="8" t="str">
        <f t="shared" si="65"/>
        <v>n/a</v>
      </c>
      <c r="AC233" s="8" t="str">
        <f t="shared" si="66"/>
        <v>yes</v>
      </c>
      <c r="AD233" s="2" t="str">
        <f t="shared" si="67"/>
        <v>GEOGRAPHY</v>
      </c>
      <c r="AE233" s="8" t="str">
        <f t="shared" si="72"/>
        <v>n/a</v>
      </c>
      <c r="AF233" s="8" t="str">
        <f t="shared" si="73"/>
        <v>n/a</v>
      </c>
      <c r="AG233" s="8" t="str">
        <f t="shared" si="74"/>
        <v>n/a</v>
      </c>
      <c r="AH233" t="str">
        <f>IFERROR(VLOOKUP('nCino | Field Mappings'!$A233,'nCino | Object Info'!$A:$H,8,FALSE),"(not found)")</f>
        <v>rskcsp_ds_css_collateral_mgmt_consumption</v>
      </c>
      <c r="AI233" t="str">
        <f t="shared" si="68"/>
        <v>LLC_BI__Collateral_Location__c</v>
      </c>
      <c r="AJ233" s="8" t="str">
        <f t="shared" si="69"/>
        <v>n/a</v>
      </c>
      <c r="AK233" s="8" t="str">
        <f t="shared" si="70"/>
        <v>yes</v>
      </c>
      <c r="AL233" s="2" t="str">
        <f t="shared" si="71"/>
        <v>GEOGRAPHY</v>
      </c>
      <c r="AM233" s="8" t="str">
        <f t="shared" si="75"/>
        <v>n/a</v>
      </c>
      <c r="AN233" s="8" t="str">
        <f t="shared" si="76"/>
        <v>n/a</v>
      </c>
      <c r="AO233" s="8" t="str">
        <f t="shared" si="77"/>
        <v>n/a</v>
      </c>
    </row>
    <row r="234" spans="1:41">
      <c r="A234" s="2" t="s">
        <v>50</v>
      </c>
      <c r="B234" s="2" t="s">
        <v>51</v>
      </c>
      <c r="C234" s="1" t="s">
        <v>709</v>
      </c>
      <c r="D234" s="1" t="s">
        <v>56</v>
      </c>
      <c r="E234" s="1" t="s">
        <v>57</v>
      </c>
      <c r="F234" s="2" t="str">
        <f>IF(ISERROR(VLOOKUP($C234,'DMW | Collateral Fields'!$K:$L, 1, FALSE)),"No", "Yes")</f>
        <v>Yes</v>
      </c>
      <c r="G234" s="1" t="str">
        <f>IFERROR(VLOOKUP($C234,'DMW | Collateral Fields'!$K:$L, 2, FALSE),"(not found)")</f>
        <v>This lookup field is required and manually populated. Use it to define the relationship to the collateral type</v>
      </c>
      <c r="H234" s="2" t="s">
        <v>153</v>
      </c>
      <c r="I234" s="2" t="s">
        <v>131</v>
      </c>
      <c r="J234" s="1" t="s">
        <v>476</v>
      </c>
      <c r="K234" s="2">
        <v>18</v>
      </c>
      <c r="L234" s="2">
        <v>0</v>
      </c>
      <c r="M234" s="2">
        <v>0</v>
      </c>
      <c r="N234" s="2" t="str">
        <f t="shared" si="59"/>
        <v>reference(LLC_BI__Collateral_Type__c)|18|0|0</v>
      </c>
      <c r="O234" t="str">
        <f>IFERROR(VLOOKUP('nCino | Field Mappings'!$A234,'nCino | Object Info'!$A:$H,5,FALSE),"(not found)")</f>
        <v>rskcsp_ds_css_collateral_mgmt</v>
      </c>
      <c r="P234" t="str">
        <f t="shared" si="60"/>
        <v>LLC_BI__Collateral_Type__c</v>
      </c>
      <c r="Q234" s="8">
        <f>IFERROR(VLOOKUP($N234,'nCino | BigQuery Type Lookup'!$A:$F,2,FALSE),"(not found)")</f>
        <v>18</v>
      </c>
      <c r="R234" t="str">
        <f>IFERROR(VLOOKUP('nCino | Field Mappings'!$A234,'nCino | Object Info'!$A:$H,6,FALSE),"(not found)")</f>
        <v>rskcsp_ds_css_collateral_mgmt_staging</v>
      </c>
      <c r="S234" t="str">
        <f t="shared" si="61"/>
        <v>LLC_BI__Collateral_Type__c</v>
      </c>
      <c r="T234" s="8" t="str">
        <f t="shared" si="62"/>
        <v>Foreign</v>
      </c>
      <c r="U234" s="8" t="str">
        <f t="shared" si="63"/>
        <v>no</v>
      </c>
      <c r="V234" s="2" t="str">
        <f>IFERROR(VLOOKUP($N234,'nCino | BigQuery Type Lookup'!$A:$F,3,FALSE),"(not found)")</f>
        <v>STRING</v>
      </c>
      <c r="W234" s="8">
        <f>IFERROR(VLOOKUP($N234,'nCino | BigQuery Type Lookup'!$A:$F,4,FALSE),"(not found)")</f>
        <v>18</v>
      </c>
      <c r="X234" s="8" t="str">
        <f>IFERROR(VLOOKUP($N234,'nCino | BigQuery Type Lookup'!$A:$F,5,FALSE),"(not found)")</f>
        <v>n/a</v>
      </c>
      <c r="Y234" s="8" t="str">
        <f>IFERROR(VLOOKUP($N234,'nCino | BigQuery Type Lookup'!$A:$F,6,FALSE),"(not found)")</f>
        <v>n/a</v>
      </c>
      <c r="Z234" t="str">
        <f>IFERROR(VLOOKUP('nCino | Field Mappings'!$A234,'nCino | Object Info'!$A:$H,7,FALSE),"(not found)")</f>
        <v>rskcsp_ds_css_collateral_mgmt_curated</v>
      </c>
      <c r="AA234" t="str">
        <f t="shared" si="64"/>
        <v>LLC_BI__Collateral_Type__c</v>
      </c>
      <c r="AB234" s="8" t="str">
        <f t="shared" si="65"/>
        <v>Foreign</v>
      </c>
      <c r="AC234" s="8" t="str">
        <f t="shared" si="66"/>
        <v>no</v>
      </c>
      <c r="AD234" s="2" t="str">
        <f t="shared" si="67"/>
        <v>STRING</v>
      </c>
      <c r="AE234" s="8">
        <f t="shared" si="72"/>
        <v>18</v>
      </c>
      <c r="AF234" s="8" t="str">
        <f t="shared" si="73"/>
        <v>n/a</v>
      </c>
      <c r="AG234" s="8" t="str">
        <f t="shared" si="74"/>
        <v>n/a</v>
      </c>
      <c r="AH234" t="str">
        <f>IFERROR(VLOOKUP('nCino | Field Mappings'!$A234,'nCino | Object Info'!$A:$H,8,FALSE),"(not found)")</f>
        <v>rskcsp_ds_css_collateral_mgmt_consumption</v>
      </c>
      <c r="AI234" t="str">
        <f t="shared" si="68"/>
        <v>LLC_BI__Collateral_Type__c</v>
      </c>
      <c r="AJ234" s="8" t="str">
        <f t="shared" si="69"/>
        <v>Foreign</v>
      </c>
      <c r="AK234" s="8" t="str">
        <f t="shared" si="70"/>
        <v>no</v>
      </c>
      <c r="AL234" s="2" t="str">
        <f t="shared" si="71"/>
        <v>STRING</v>
      </c>
      <c r="AM234" s="8">
        <f t="shared" si="75"/>
        <v>18</v>
      </c>
      <c r="AN234" s="8" t="str">
        <f t="shared" si="76"/>
        <v>n/a</v>
      </c>
      <c r="AO234" s="8" t="str">
        <f t="shared" si="77"/>
        <v>n/a</v>
      </c>
    </row>
    <row r="235" spans="1:41">
      <c r="A235" s="2" t="s">
        <v>50</v>
      </c>
      <c r="B235" s="2" t="s">
        <v>51</v>
      </c>
      <c r="C235" s="1" t="s">
        <v>710</v>
      </c>
      <c r="D235" s="1" t="s">
        <v>711</v>
      </c>
      <c r="E235" s="1" t="s">
        <v>712</v>
      </c>
      <c r="F235" s="2" t="str">
        <f>IF(ISERROR(VLOOKUP($C235,'DMW | Collateral Fields'!$K:$L, 1, FALSE)),"No", "Yes")</f>
        <v>No</v>
      </c>
      <c r="G235" s="1" t="str">
        <f>IFERROR(VLOOKUP($C235,'DMW | Collateral Fields'!$K:$L, 2, FALSE),"(not found)")</f>
        <v>(not found)</v>
      </c>
      <c r="H235" s="2" t="s">
        <v>136</v>
      </c>
      <c r="I235" s="2" t="s">
        <v>144</v>
      </c>
      <c r="J235" s="1" t="s">
        <v>294</v>
      </c>
      <c r="K235" s="2">
        <v>0</v>
      </c>
      <c r="L235" s="2">
        <v>18</v>
      </c>
      <c r="M235" s="2">
        <v>2</v>
      </c>
      <c r="N235" s="2" t="str">
        <f t="shared" si="59"/>
        <v>percent|0|18|2</v>
      </c>
      <c r="O235" t="str">
        <f>IFERROR(VLOOKUP('nCino | Field Mappings'!$A235,'nCino | Object Info'!$A:$H,5,FALSE),"(not found)")</f>
        <v>rskcsp_ds_css_collateral_mgmt</v>
      </c>
      <c r="P235" t="str">
        <f t="shared" si="60"/>
        <v>LLC_BI__Combined_Percent_Pledged__c</v>
      </c>
      <c r="Q235" s="8">
        <f>IFERROR(VLOOKUP($N235,'nCino | BigQuery Type Lookup'!$A:$F,2,FALSE),"(not found)")</f>
        <v>21</v>
      </c>
      <c r="R235" t="str">
        <f>IFERROR(VLOOKUP('nCino | Field Mappings'!$A235,'nCino | Object Info'!$A:$H,6,FALSE),"(not found)")</f>
        <v>rskcsp_ds_css_collateral_mgmt_staging</v>
      </c>
      <c r="S235" t="str">
        <f t="shared" si="61"/>
        <v>LLC_BI__Combined_Percent_Pledged__c</v>
      </c>
      <c r="T235" s="8" t="str">
        <f t="shared" si="62"/>
        <v>n/a</v>
      </c>
      <c r="U235" s="8" t="str">
        <f t="shared" si="63"/>
        <v>yes</v>
      </c>
      <c r="V235" s="2" t="str">
        <f>IFERROR(VLOOKUP($N235,'nCino | BigQuery Type Lookup'!$A:$F,3,FALSE),"(not found)")</f>
        <v>NUMERIC</v>
      </c>
      <c r="W235" s="8" t="str">
        <f>IFERROR(VLOOKUP($N235,'nCino | BigQuery Type Lookup'!$A:$F,4,FALSE),"(not found)")</f>
        <v>n/a</v>
      </c>
      <c r="X235" s="8">
        <f>IFERROR(VLOOKUP($N235,'nCino | BigQuery Type Lookup'!$A:$F,5,FALSE),"(not found)")</f>
        <v>18</v>
      </c>
      <c r="Y235" s="8">
        <f>IFERROR(VLOOKUP($N235,'nCino | BigQuery Type Lookup'!$A:$F,6,FALSE),"(not found)")</f>
        <v>2</v>
      </c>
      <c r="Z235" t="str">
        <f>IFERROR(VLOOKUP('nCino | Field Mappings'!$A235,'nCino | Object Info'!$A:$H,7,FALSE),"(not found)")</f>
        <v>rskcsp_ds_css_collateral_mgmt_curated</v>
      </c>
      <c r="AA235" t="str">
        <f t="shared" si="64"/>
        <v>LLC_BI__Combined_Percent_Pledged__c</v>
      </c>
      <c r="AB235" s="8" t="str">
        <f t="shared" si="65"/>
        <v>n/a</v>
      </c>
      <c r="AC235" s="8" t="str">
        <f t="shared" si="66"/>
        <v>yes</v>
      </c>
      <c r="AD235" s="2" t="str">
        <f t="shared" si="67"/>
        <v>NUMERIC</v>
      </c>
      <c r="AE235" s="8" t="str">
        <f t="shared" si="72"/>
        <v>n/a</v>
      </c>
      <c r="AF235" s="8">
        <f t="shared" si="73"/>
        <v>18</v>
      </c>
      <c r="AG235" s="8">
        <f t="shared" si="74"/>
        <v>2</v>
      </c>
      <c r="AH235" t="str">
        <f>IFERROR(VLOOKUP('nCino | Field Mappings'!$A235,'nCino | Object Info'!$A:$H,8,FALSE),"(not found)")</f>
        <v>rskcsp_ds_css_collateral_mgmt_consumption</v>
      </c>
      <c r="AI235" t="str">
        <f t="shared" si="68"/>
        <v>LLC_BI__Combined_Percent_Pledged__c</v>
      </c>
      <c r="AJ235" s="8" t="str">
        <f t="shared" si="69"/>
        <v>n/a</v>
      </c>
      <c r="AK235" s="8" t="str">
        <f t="shared" si="70"/>
        <v>yes</v>
      </c>
      <c r="AL235" s="2" t="str">
        <f t="shared" si="71"/>
        <v>NUMERIC</v>
      </c>
      <c r="AM235" s="8" t="str">
        <f t="shared" si="75"/>
        <v>n/a</v>
      </c>
      <c r="AN235" s="8">
        <f t="shared" si="76"/>
        <v>18</v>
      </c>
      <c r="AO235" s="8">
        <f t="shared" si="77"/>
        <v>2</v>
      </c>
    </row>
    <row r="236" spans="1:41">
      <c r="A236" s="2" t="s">
        <v>50</v>
      </c>
      <c r="B236" s="2" t="s">
        <v>51</v>
      </c>
      <c r="C236" s="1" t="s">
        <v>713</v>
      </c>
      <c r="D236" s="1" t="s">
        <v>714</v>
      </c>
      <c r="E236" s="1" t="s">
        <v>715</v>
      </c>
      <c r="F236" s="2" t="str">
        <f>IF(ISERROR(VLOOKUP($C236,'DMW | Collateral Fields'!$K:$L, 1, FALSE)),"No", "Yes")</f>
        <v>No</v>
      </c>
      <c r="G236" s="1" t="str">
        <f>IFERROR(VLOOKUP($C236,'DMW | Collateral Fields'!$K:$L, 2, FALSE),"(not found)")</f>
        <v>(not found)</v>
      </c>
      <c r="H236" s="2" t="s">
        <v>136</v>
      </c>
      <c r="I236" s="2" t="s">
        <v>131</v>
      </c>
      <c r="J236" s="1" t="s">
        <v>137</v>
      </c>
      <c r="K236" s="2">
        <v>0</v>
      </c>
      <c r="L236" s="2">
        <v>0</v>
      </c>
      <c r="M236" s="2">
        <v>0</v>
      </c>
      <c r="N236" s="2" t="str">
        <f t="shared" si="59"/>
        <v>boolean|0|0|0</v>
      </c>
      <c r="O236" t="str">
        <f>IFERROR(VLOOKUP('nCino | Field Mappings'!$A236,'nCino | Object Info'!$A:$H,5,FALSE),"(not found)")</f>
        <v>rskcsp_ds_css_collateral_mgmt</v>
      </c>
      <c r="P236" t="str">
        <f t="shared" si="60"/>
        <v>LLC_BI__Commercial_Use__c</v>
      </c>
      <c r="Q236" s="8">
        <f>IFERROR(VLOOKUP($N236,'nCino | BigQuery Type Lookup'!$A:$F,2,FALSE),"(not found)")</f>
        <v>1</v>
      </c>
      <c r="R236" t="str">
        <f>IFERROR(VLOOKUP('nCino | Field Mappings'!$A236,'nCino | Object Info'!$A:$H,6,FALSE),"(not found)")</f>
        <v>rskcsp_ds_css_collateral_mgmt_staging</v>
      </c>
      <c r="S236" t="str">
        <f t="shared" si="61"/>
        <v>LLC_BI__Commercial_Use__c</v>
      </c>
      <c r="T236" s="8" t="str">
        <f t="shared" si="62"/>
        <v>n/a</v>
      </c>
      <c r="U236" s="8" t="str">
        <f t="shared" si="63"/>
        <v>no</v>
      </c>
      <c r="V236" s="2" t="str">
        <f>IFERROR(VLOOKUP($N236,'nCino | BigQuery Type Lookup'!$A:$F,3,FALSE),"(not found)")</f>
        <v>BOOL</v>
      </c>
      <c r="W236" s="8" t="str">
        <f>IFERROR(VLOOKUP($N236,'nCino | BigQuery Type Lookup'!$A:$F,4,FALSE),"(not found)")</f>
        <v>n/a</v>
      </c>
      <c r="X236" s="8" t="str">
        <f>IFERROR(VLOOKUP($N236,'nCino | BigQuery Type Lookup'!$A:$F,5,FALSE),"(not found)")</f>
        <v>n/a</v>
      </c>
      <c r="Y236" s="8" t="str">
        <f>IFERROR(VLOOKUP($N236,'nCino | BigQuery Type Lookup'!$A:$F,6,FALSE),"(not found)")</f>
        <v>n/a</v>
      </c>
      <c r="Z236" t="str">
        <f>IFERROR(VLOOKUP('nCino | Field Mappings'!$A236,'nCino | Object Info'!$A:$H,7,FALSE),"(not found)")</f>
        <v>rskcsp_ds_css_collateral_mgmt_curated</v>
      </c>
      <c r="AA236" t="str">
        <f t="shared" si="64"/>
        <v>LLC_BI__Commercial_Use__c</v>
      </c>
      <c r="AB236" s="8" t="str">
        <f t="shared" si="65"/>
        <v>n/a</v>
      </c>
      <c r="AC236" s="8" t="str">
        <f t="shared" si="66"/>
        <v>no</v>
      </c>
      <c r="AD236" s="2" t="str">
        <f t="shared" si="67"/>
        <v>BOOL</v>
      </c>
      <c r="AE236" s="8" t="str">
        <f t="shared" si="72"/>
        <v>n/a</v>
      </c>
      <c r="AF236" s="8" t="str">
        <f t="shared" si="73"/>
        <v>n/a</v>
      </c>
      <c r="AG236" s="8" t="str">
        <f t="shared" si="74"/>
        <v>n/a</v>
      </c>
      <c r="AH236" t="str">
        <f>IFERROR(VLOOKUP('nCino | Field Mappings'!$A236,'nCino | Object Info'!$A:$H,8,FALSE),"(not found)")</f>
        <v>rskcsp_ds_css_collateral_mgmt_consumption</v>
      </c>
      <c r="AI236" t="str">
        <f t="shared" si="68"/>
        <v>LLC_BI__Commercial_Use__c</v>
      </c>
      <c r="AJ236" s="8" t="str">
        <f t="shared" si="69"/>
        <v>n/a</v>
      </c>
      <c r="AK236" s="8" t="str">
        <f t="shared" si="70"/>
        <v>no</v>
      </c>
      <c r="AL236" s="2" t="str">
        <f t="shared" si="71"/>
        <v>BOOL</v>
      </c>
      <c r="AM236" s="8" t="str">
        <f t="shared" si="75"/>
        <v>n/a</v>
      </c>
      <c r="AN236" s="8" t="str">
        <f t="shared" si="76"/>
        <v>n/a</v>
      </c>
      <c r="AO236" s="8" t="str">
        <f t="shared" si="77"/>
        <v>n/a</v>
      </c>
    </row>
    <row r="237" spans="1:41">
      <c r="A237" s="2" t="s">
        <v>50</v>
      </c>
      <c r="B237" s="2" t="s">
        <v>51</v>
      </c>
      <c r="C237" s="1" t="s">
        <v>716</v>
      </c>
      <c r="D237" s="1" t="s">
        <v>717</v>
      </c>
      <c r="E237" s="1" t="s">
        <v>718</v>
      </c>
      <c r="F237" s="2" t="str">
        <f>IF(ISERROR(VLOOKUP($C237,'DMW | Collateral Fields'!$K:$L, 1, FALSE)),"No", "Yes")</f>
        <v>No</v>
      </c>
      <c r="G237" s="1" t="str">
        <f>IFERROR(VLOOKUP($C237,'DMW | Collateral Fields'!$K:$L, 2, FALSE),"(not found)")</f>
        <v>(not found)</v>
      </c>
      <c r="H237" s="2" t="s">
        <v>136</v>
      </c>
      <c r="I237" s="2" t="s">
        <v>144</v>
      </c>
      <c r="J237" s="1" t="s">
        <v>202</v>
      </c>
      <c r="K237" s="2">
        <v>0</v>
      </c>
      <c r="L237" s="2">
        <v>0</v>
      </c>
      <c r="M237" s="2">
        <v>0</v>
      </c>
      <c r="N237" s="2" t="str">
        <f t="shared" si="59"/>
        <v>date|0|0|0</v>
      </c>
      <c r="O237" t="str">
        <f>IFERROR(VLOOKUP('nCino | Field Mappings'!$A237,'nCino | Object Info'!$A:$H,5,FALSE),"(not found)")</f>
        <v>rskcsp_ds_css_collateral_mgmt</v>
      </c>
      <c r="P237" t="str">
        <f t="shared" si="60"/>
        <v>LLC_BI__Contract_Date__c</v>
      </c>
      <c r="Q237" s="8">
        <f>IFERROR(VLOOKUP($N237,'nCino | BigQuery Type Lookup'!$A:$F,2,FALSE),"(not found)")</f>
        <v>8</v>
      </c>
      <c r="R237" t="str">
        <f>IFERROR(VLOOKUP('nCino | Field Mappings'!$A237,'nCino | Object Info'!$A:$H,6,FALSE),"(not found)")</f>
        <v>rskcsp_ds_css_collateral_mgmt_staging</v>
      </c>
      <c r="S237" t="str">
        <f t="shared" si="61"/>
        <v>LLC_BI__Contract_Date__c</v>
      </c>
      <c r="T237" s="8" t="str">
        <f t="shared" si="62"/>
        <v>n/a</v>
      </c>
      <c r="U237" s="8" t="str">
        <f t="shared" si="63"/>
        <v>yes</v>
      </c>
      <c r="V237" s="2" t="str">
        <f>IFERROR(VLOOKUP($N237,'nCino | BigQuery Type Lookup'!$A:$F,3,FALSE),"(not found)")</f>
        <v>DATE</v>
      </c>
      <c r="W237" s="8" t="str">
        <f>IFERROR(VLOOKUP($N237,'nCino | BigQuery Type Lookup'!$A:$F,4,FALSE),"(not found)")</f>
        <v>n/a</v>
      </c>
      <c r="X237" s="8" t="str">
        <f>IFERROR(VLOOKUP($N237,'nCino | BigQuery Type Lookup'!$A:$F,5,FALSE),"(not found)")</f>
        <v>n/a</v>
      </c>
      <c r="Y237" s="8" t="str">
        <f>IFERROR(VLOOKUP($N237,'nCino | BigQuery Type Lookup'!$A:$F,6,FALSE),"(not found)")</f>
        <v>n/a</v>
      </c>
      <c r="Z237" t="str">
        <f>IFERROR(VLOOKUP('nCino | Field Mappings'!$A237,'nCino | Object Info'!$A:$H,7,FALSE),"(not found)")</f>
        <v>rskcsp_ds_css_collateral_mgmt_curated</v>
      </c>
      <c r="AA237" t="str">
        <f t="shared" si="64"/>
        <v>LLC_BI__Contract_Date__c</v>
      </c>
      <c r="AB237" s="8" t="str">
        <f t="shared" si="65"/>
        <v>n/a</v>
      </c>
      <c r="AC237" s="8" t="str">
        <f t="shared" si="66"/>
        <v>yes</v>
      </c>
      <c r="AD237" s="2" t="str">
        <f t="shared" si="67"/>
        <v>DATE</v>
      </c>
      <c r="AE237" s="8" t="str">
        <f t="shared" si="72"/>
        <v>n/a</v>
      </c>
      <c r="AF237" s="8" t="str">
        <f t="shared" si="73"/>
        <v>n/a</v>
      </c>
      <c r="AG237" s="8" t="str">
        <f t="shared" si="74"/>
        <v>n/a</v>
      </c>
      <c r="AH237" t="str">
        <f>IFERROR(VLOOKUP('nCino | Field Mappings'!$A237,'nCino | Object Info'!$A:$H,8,FALSE),"(not found)")</f>
        <v>rskcsp_ds_css_collateral_mgmt_consumption</v>
      </c>
      <c r="AI237" t="str">
        <f t="shared" si="68"/>
        <v>LLC_BI__Contract_Date__c</v>
      </c>
      <c r="AJ237" s="8" t="str">
        <f t="shared" si="69"/>
        <v>n/a</v>
      </c>
      <c r="AK237" s="8" t="str">
        <f t="shared" si="70"/>
        <v>yes</v>
      </c>
      <c r="AL237" s="2" t="str">
        <f t="shared" si="71"/>
        <v>DATE</v>
      </c>
      <c r="AM237" s="8" t="str">
        <f t="shared" si="75"/>
        <v>n/a</v>
      </c>
      <c r="AN237" s="8" t="str">
        <f t="shared" si="76"/>
        <v>n/a</v>
      </c>
      <c r="AO237" s="8" t="str">
        <f t="shared" si="77"/>
        <v>n/a</v>
      </c>
    </row>
    <row r="238" spans="1:41">
      <c r="A238" s="2" t="s">
        <v>50</v>
      </c>
      <c r="B238" s="2" t="s">
        <v>51</v>
      </c>
      <c r="C238" s="1" t="s">
        <v>719</v>
      </c>
      <c r="D238" s="1" t="s">
        <v>720</v>
      </c>
      <c r="E238" s="1" t="s">
        <v>721</v>
      </c>
      <c r="F238" s="2" t="str">
        <f>IF(ISERROR(VLOOKUP($C238,'DMW | Collateral Fields'!$K:$L, 1, FALSE)),"No", "Yes")</f>
        <v>No</v>
      </c>
      <c r="G238" s="1" t="str">
        <f>IFERROR(VLOOKUP($C238,'DMW | Collateral Fields'!$K:$L, 2, FALSE),"(not found)")</f>
        <v>(not found)</v>
      </c>
      <c r="H238" s="2" t="s">
        <v>136</v>
      </c>
      <c r="I238" s="2" t="s">
        <v>144</v>
      </c>
      <c r="J238" s="1" t="s">
        <v>140</v>
      </c>
      <c r="K238" s="2">
        <v>255</v>
      </c>
      <c r="L238" s="2">
        <v>0</v>
      </c>
      <c r="M238" s="2">
        <v>0</v>
      </c>
      <c r="N238" s="2" t="str">
        <f t="shared" si="59"/>
        <v>string|255|0|0</v>
      </c>
      <c r="O238" t="str">
        <f>IFERROR(VLOOKUP('nCino | Field Mappings'!$A238,'nCino | Object Info'!$A:$H,5,FALSE),"(not found)")</f>
        <v>rskcsp_ds_css_collateral_mgmt</v>
      </c>
      <c r="P238" t="str">
        <f t="shared" si="60"/>
        <v>LLC_BI__Contract_Number__c</v>
      </c>
      <c r="Q238" s="8">
        <f>IFERROR(VLOOKUP($N238,'nCino | BigQuery Type Lookup'!$A:$F,2,FALSE),"(not found)")</f>
        <v>255</v>
      </c>
      <c r="R238" t="str">
        <f>IFERROR(VLOOKUP('nCino | Field Mappings'!$A238,'nCino | Object Info'!$A:$H,6,FALSE),"(not found)")</f>
        <v>rskcsp_ds_css_collateral_mgmt_staging</v>
      </c>
      <c r="S238" t="str">
        <f t="shared" si="61"/>
        <v>LLC_BI__Contract_Number__c</v>
      </c>
      <c r="T238" s="8" t="str">
        <f t="shared" si="62"/>
        <v>n/a</v>
      </c>
      <c r="U238" s="8" t="str">
        <f t="shared" si="63"/>
        <v>yes</v>
      </c>
      <c r="V238" s="2" t="str">
        <f>IFERROR(VLOOKUP($N238,'nCino | BigQuery Type Lookup'!$A:$F,3,FALSE),"(not found)")</f>
        <v>STRING</v>
      </c>
      <c r="W238" s="8">
        <f>IFERROR(VLOOKUP($N238,'nCino | BigQuery Type Lookup'!$A:$F,4,FALSE),"(not found)")</f>
        <v>255</v>
      </c>
      <c r="X238" s="8" t="str">
        <f>IFERROR(VLOOKUP($N238,'nCino | BigQuery Type Lookup'!$A:$F,5,FALSE),"(not found)")</f>
        <v>n/a</v>
      </c>
      <c r="Y238" s="8" t="str">
        <f>IFERROR(VLOOKUP($N238,'nCino | BigQuery Type Lookup'!$A:$F,6,FALSE),"(not found)")</f>
        <v>n/a</v>
      </c>
      <c r="Z238" t="str">
        <f>IFERROR(VLOOKUP('nCino | Field Mappings'!$A238,'nCino | Object Info'!$A:$H,7,FALSE),"(not found)")</f>
        <v>rskcsp_ds_css_collateral_mgmt_curated</v>
      </c>
      <c r="AA238" t="str">
        <f t="shared" si="64"/>
        <v>LLC_BI__Contract_Number__c</v>
      </c>
      <c r="AB238" s="8" t="str">
        <f t="shared" si="65"/>
        <v>n/a</v>
      </c>
      <c r="AC238" s="8" t="str">
        <f t="shared" si="66"/>
        <v>yes</v>
      </c>
      <c r="AD238" s="2" t="str">
        <f t="shared" si="67"/>
        <v>STRING</v>
      </c>
      <c r="AE238" s="8">
        <f t="shared" si="72"/>
        <v>255</v>
      </c>
      <c r="AF238" s="8" t="str">
        <f t="shared" si="73"/>
        <v>n/a</v>
      </c>
      <c r="AG238" s="8" t="str">
        <f t="shared" si="74"/>
        <v>n/a</v>
      </c>
      <c r="AH238" t="str">
        <f>IFERROR(VLOOKUP('nCino | Field Mappings'!$A238,'nCino | Object Info'!$A:$H,8,FALSE),"(not found)")</f>
        <v>rskcsp_ds_css_collateral_mgmt_consumption</v>
      </c>
      <c r="AI238" t="str">
        <f t="shared" si="68"/>
        <v>LLC_BI__Contract_Number__c</v>
      </c>
      <c r="AJ238" s="8" t="str">
        <f t="shared" si="69"/>
        <v>n/a</v>
      </c>
      <c r="AK238" s="8" t="str">
        <f t="shared" si="70"/>
        <v>yes</v>
      </c>
      <c r="AL238" s="2" t="str">
        <f t="shared" si="71"/>
        <v>STRING</v>
      </c>
      <c r="AM238" s="8">
        <f t="shared" si="75"/>
        <v>255</v>
      </c>
      <c r="AN238" s="8" t="str">
        <f t="shared" si="76"/>
        <v>n/a</v>
      </c>
      <c r="AO238" s="8" t="str">
        <f t="shared" si="77"/>
        <v>n/a</v>
      </c>
    </row>
    <row r="239" spans="1:41">
      <c r="A239" s="2" t="s">
        <v>50</v>
      </c>
      <c r="B239" s="2" t="s">
        <v>51</v>
      </c>
      <c r="C239" s="1" t="s">
        <v>722</v>
      </c>
      <c r="D239" s="1" t="s">
        <v>723</v>
      </c>
      <c r="E239" s="1" t="s">
        <v>724</v>
      </c>
      <c r="F239" s="2" t="str">
        <f>IF(ISERROR(VLOOKUP($C239,'DMW | Collateral Fields'!$K:$L, 1, FALSE)),"No", "Yes")</f>
        <v>No</v>
      </c>
      <c r="G239" s="1" t="str">
        <f>IFERROR(VLOOKUP($C239,'DMW | Collateral Fields'!$K:$L, 2, FALSE),"(not found)")</f>
        <v>(not found)</v>
      </c>
      <c r="H239" s="2" t="s">
        <v>136</v>
      </c>
      <c r="I239" s="2" t="s">
        <v>144</v>
      </c>
      <c r="J239" s="1" t="s">
        <v>145</v>
      </c>
      <c r="K239" s="2">
        <v>255</v>
      </c>
      <c r="L239" s="2">
        <v>0</v>
      </c>
      <c r="M239" s="2">
        <v>0</v>
      </c>
      <c r="N239" s="2" t="str">
        <f t="shared" si="59"/>
        <v>picklist|255|0|0</v>
      </c>
      <c r="O239" t="str">
        <f>IFERROR(VLOOKUP('nCino | Field Mappings'!$A239,'nCino | Object Info'!$A:$H,5,FALSE),"(not found)")</f>
        <v>rskcsp_ds_css_collateral_mgmt</v>
      </c>
      <c r="P239" t="str">
        <f t="shared" si="60"/>
        <v>LLC_BI__Contract_Type__c</v>
      </c>
      <c r="Q239" s="8">
        <f>IFERROR(VLOOKUP($N239,'nCino | BigQuery Type Lookup'!$A:$F,2,FALSE),"(not found)")</f>
        <v>255</v>
      </c>
      <c r="R239" t="str">
        <f>IFERROR(VLOOKUP('nCino | Field Mappings'!$A239,'nCino | Object Info'!$A:$H,6,FALSE),"(not found)")</f>
        <v>rskcsp_ds_css_collateral_mgmt_staging</v>
      </c>
      <c r="S239" t="str">
        <f t="shared" si="61"/>
        <v>LLC_BI__Contract_Type__c</v>
      </c>
      <c r="T239" s="8" t="str">
        <f t="shared" si="62"/>
        <v>n/a</v>
      </c>
      <c r="U239" s="8" t="str">
        <f t="shared" si="63"/>
        <v>yes</v>
      </c>
      <c r="V239" s="2" t="str">
        <f>IFERROR(VLOOKUP($N239,'nCino | BigQuery Type Lookup'!$A:$F,3,FALSE),"(not found)")</f>
        <v>STRING</v>
      </c>
      <c r="W239" s="8">
        <f>IFERROR(VLOOKUP($N239,'nCino | BigQuery Type Lookup'!$A:$F,4,FALSE),"(not found)")</f>
        <v>255</v>
      </c>
      <c r="X239" s="8" t="str">
        <f>IFERROR(VLOOKUP($N239,'nCino | BigQuery Type Lookup'!$A:$F,5,FALSE),"(not found)")</f>
        <v>n/a</v>
      </c>
      <c r="Y239" s="8" t="str">
        <f>IFERROR(VLOOKUP($N239,'nCino | BigQuery Type Lookup'!$A:$F,6,FALSE),"(not found)")</f>
        <v>n/a</v>
      </c>
      <c r="Z239" t="str">
        <f>IFERROR(VLOOKUP('nCino | Field Mappings'!$A239,'nCino | Object Info'!$A:$H,7,FALSE),"(not found)")</f>
        <v>rskcsp_ds_css_collateral_mgmt_curated</v>
      </c>
      <c r="AA239" t="str">
        <f t="shared" si="64"/>
        <v>LLC_BI__Contract_Type__c</v>
      </c>
      <c r="AB239" s="8" t="str">
        <f t="shared" si="65"/>
        <v>n/a</v>
      </c>
      <c r="AC239" s="8" t="str">
        <f t="shared" si="66"/>
        <v>yes</v>
      </c>
      <c r="AD239" s="2" t="str">
        <f t="shared" si="67"/>
        <v>STRING</v>
      </c>
      <c r="AE239" s="8">
        <f t="shared" si="72"/>
        <v>255</v>
      </c>
      <c r="AF239" s="8" t="str">
        <f t="shared" si="73"/>
        <v>n/a</v>
      </c>
      <c r="AG239" s="8" t="str">
        <f t="shared" si="74"/>
        <v>n/a</v>
      </c>
      <c r="AH239" t="str">
        <f>IFERROR(VLOOKUP('nCino | Field Mappings'!$A239,'nCino | Object Info'!$A:$H,8,FALSE),"(not found)")</f>
        <v>rskcsp_ds_css_collateral_mgmt_consumption</v>
      </c>
      <c r="AI239" t="str">
        <f t="shared" si="68"/>
        <v>LLC_BI__Contract_Type__c</v>
      </c>
      <c r="AJ239" s="8" t="str">
        <f t="shared" si="69"/>
        <v>n/a</v>
      </c>
      <c r="AK239" s="8" t="str">
        <f t="shared" si="70"/>
        <v>yes</v>
      </c>
      <c r="AL239" s="2" t="str">
        <f t="shared" si="71"/>
        <v>STRING</v>
      </c>
      <c r="AM239" s="8">
        <f t="shared" si="75"/>
        <v>255</v>
      </c>
      <c r="AN239" s="8" t="str">
        <f t="shared" si="76"/>
        <v>n/a</v>
      </c>
      <c r="AO239" s="8" t="str">
        <f t="shared" si="77"/>
        <v>n/a</v>
      </c>
    </row>
    <row r="240" spans="1:41">
      <c r="A240" s="2" t="s">
        <v>50</v>
      </c>
      <c r="B240" s="2" t="s">
        <v>51</v>
      </c>
      <c r="C240" s="1" t="s">
        <v>725</v>
      </c>
      <c r="D240" s="1" t="s">
        <v>726</v>
      </c>
      <c r="E240" s="1" t="s">
        <v>727</v>
      </c>
      <c r="F240" s="2" t="str">
        <f>IF(ISERROR(VLOOKUP($C240,'DMW | Collateral Fields'!$K:$L, 1, FALSE)),"No", "Yes")</f>
        <v>No</v>
      </c>
      <c r="G240" s="1" t="str">
        <f>IFERROR(VLOOKUP($C240,'DMW | Collateral Fields'!$K:$L, 2, FALSE),"(not found)")</f>
        <v>(not found)</v>
      </c>
      <c r="H240" s="2" t="s">
        <v>136</v>
      </c>
      <c r="I240" s="2" t="s">
        <v>144</v>
      </c>
      <c r="J240" s="1" t="s">
        <v>140</v>
      </c>
      <c r="K240" s="2">
        <v>80</v>
      </c>
      <c r="L240" s="2">
        <v>0</v>
      </c>
      <c r="M240" s="2">
        <v>0</v>
      </c>
      <c r="N240" s="2" t="str">
        <f t="shared" si="59"/>
        <v>string|80|0|0</v>
      </c>
      <c r="O240" t="str">
        <f>IFERROR(VLOOKUP('nCino | Field Mappings'!$A240,'nCino | Object Info'!$A:$H,5,FALSE),"(not found)")</f>
        <v>rskcsp_ds_css_collateral_mgmt</v>
      </c>
      <c r="P240" t="str">
        <f t="shared" si="60"/>
        <v>LLC_BI__Deposit_Account_Number__c</v>
      </c>
      <c r="Q240" s="8">
        <f>IFERROR(VLOOKUP($N240,'nCino | BigQuery Type Lookup'!$A:$F,2,FALSE),"(not found)")</f>
        <v>80</v>
      </c>
      <c r="R240" t="str">
        <f>IFERROR(VLOOKUP('nCino | Field Mappings'!$A240,'nCino | Object Info'!$A:$H,6,FALSE),"(not found)")</f>
        <v>rskcsp_ds_css_collateral_mgmt_staging</v>
      </c>
      <c r="S240" t="str">
        <f t="shared" si="61"/>
        <v>LLC_BI__Deposit_Account_Number__c</v>
      </c>
      <c r="T240" s="8" t="str">
        <f t="shared" si="62"/>
        <v>n/a</v>
      </c>
      <c r="U240" s="8" t="str">
        <f t="shared" si="63"/>
        <v>yes</v>
      </c>
      <c r="V240" s="2" t="str">
        <f>IFERROR(VLOOKUP($N240,'nCino | BigQuery Type Lookup'!$A:$F,3,FALSE),"(not found)")</f>
        <v>STRING</v>
      </c>
      <c r="W240" s="8">
        <f>IFERROR(VLOOKUP($N240,'nCino | BigQuery Type Lookup'!$A:$F,4,FALSE),"(not found)")</f>
        <v>80</v>
      </c>
      <c r="X240" s="8" t="str">
        <f>IFERROR(VLOOKUP($N240,'nCino | BigQuery Type Lookup'!$A:$F,5,FALSE),"(not found)")</f>
        <v>n/a</v>
      </c>
      <c r="Y240" s="8" t="str">
        <f>IFERROR(VLOOKUP($N240,'nCino | BigQuery Type Lookup'!$A:$F,6,FALSE),"(not found)")</f>
        <v>n/a</v>
      </c>
      <c r="Z240" t="str">
        <f>IFERROR(VLOOKUP('nCino | Field Mappings'!$A240,'nCino | Object Info'!$A:$H,7,FALSE),"(not found)")</f>
        <v>rskcsp_ds_css_collateral_mgmt_curated</v>
      </c>
      <c r="AA240" t="str">
        <f t="shared" si="64"/>
        <v>LLC_BI__Deposit_Account_Number__c</v>
      </c>
      <c r="AB240" s="8" t="str">
        <f t="shared" si="65"/>
        <v>n/a</v>
      </c>
      <c r="AC240" s="8" t="str">
        <f t="shared" si="66"/>
        <v>yes</v>
      </c>
      <c r="AD240" s="2" t="str">
        <f t="shared" si="67"/>
        <v>STRING</v>
      </c>
      <c r="AE240" s="8">
        <f t="shared" si="72"/>
        <v>80</v>
      </c>
      <c r="AF240" s="8" t="str">
        <f t="shared" si="73"/>
        <v>n/a</v>
      </c>
      <c r="AG240" s="8" t="str">
        <f t="shared" si="74"/>
        <v>n/a</v>
      </c>
      <c r="AH240" t="str">
        <f>IFERROR(VLOOKUP('nCino | Field Mappings'!$A240,'nCino | Object Info'!$A:$H,8,FALSE),"(not found)")</f>
        <v>rskcsp_ds_css_collateral_mgmt_consumption</v>
      </c>
      <c r="AI240" t="str">
        <f t="shared" si="68"/>
        <v>LLC_BI__Deposit_Account_Number__c</v>
      </c>
      <c r="AJ240" s="8" t="str">
        <f t="shared" si="69"/>
        <v>n/a</v>
      </c>
      <c r="AK240" s="8" t="str">
        <f t="shared" si="70"/>
        <v>yes</v>
      </c>
      <c r="AL240" s="2" t="str">
        <f t="shared" si="71"/>
        <v>STRING</v>
      </c>
      <c r="AM240" s="8">
        <f t="shared" si="75"/>
        <v>80</v>
      </c>
      <c r="AN240" s="8" t="str">
        <f t="shared" si="76"/>
        <v>n/a</v>
      </c>
      <c r="AO240" s="8" t="str">
        <f t="shared" si="77"/>
        <v>n/a</v>
      </c>
    </row>
    <row r="241" spans="1:41">
      <c r="A241" s="2" t="s">
        <v>50</v>
      </c>
      <c r="B241" s="2" t="s">
        <v>51</v>
      </c>
      <c r="C241" s="1" t="s">
        <v>728</v>
      </c>
      <c r="D241" s="1" t="s">
        <v>729</v>
      </c>
      <c r="E241" s="1" t="s">
        <v>730</v>
      </c>
      <c r="F241" s="2" t="str">
        <f>IF(ISERROR(VLOOKUP($C241,'DMW | Collateral Fields'!$K:$L, 1, FALSE)),"No", "Yes")</f>
        <v>Yes</v>
      </c>
      <c r="G241" s="1" t="str">
        <f>IFERROR(VLOOKUP($C241,'DMW | Collateral Fields'!$K:$L, 2, FALSE),"(not found)")</f>
        <v>This field captures the description of the Security.</v>
      </c>
      <c r="H241" s="2" t="s">
        <v>136</v>
      </c>
      <c r="I241" s="2" t="s">
        <v>144</v>
      </c>
      <c r="J241" s="1" t="s">
        <v>208</v>
      </c>
      <c r="K241" s="2">
        <v>255</v>
      </c>
      <c r="L241" s="2">
        <v>0</v>
      </c>
      <c r="M241" s="2">
        <v>0</v>
      </c>
      <c r="N241" s="2" t="str">
        <f t="shared" si="59"/>
        <v>textarea|255|0|0</v>
      </c>
      <c r="O241" t="str">
        <f>IFERROR(VLOOKUP('nCino | Field Mappings'!$A241,'nCino | Object Info'!$A:$H,5,FALSE),"(not found)")</f>
        <v>rskcsp_ds_css_collateral_mgmt</v>
      </c>
      <c r="P241" t="str">
        <f t="shared" si="60"/>
        <v>LLC_BI__Description__c</v>
      </c>
      <c r="Q241" s="8">
        <f>IFERROR(VLOOKUP($N241,'nCino | BigQuery Type Lookup'!$A:$F,2,FALSE),"(not found)")</f>
        <v>255</v>
      </c>
      <c r="R241" t="str">
        <f>IFERROR(VLOOKUP('nCino | Field Mappings'!$A241,'nCino | Object Info'!$A:$H,6,FALSE),"(not found)")</f>
        <v>rskcsp_ds_css_collateral_mgmt_staging</v>
      </c>
      <c r="S241" t="str">
        <f t="shared" si="61"/>
        <v>LLC_BI__Description__c</v>
      </c>
      <c r="T241" s="8" t="str">
        <f t="shared" si="62"/>
        <v>n/a</v>
      </c>
      <c r="U241" s="8" t="str">
        <f t="shared" si="63"/>
        <v>yes</v>
      </c>
      <c r="V241" s="2" t="str">
        <f>IFERROR(VLOOKUP($N241,'nCino | BigQuery Type Lookup'!$A:$F,3,FALSE),"(not found)")</f>
        <v>STRING</v>
      </c>
      <c r="W241" s="8">
        <f>IFERROR(VLOOKUP($N241,'nCino | BigQuery Type Lookup'!$A:$F,4,FALSE),"(not found)")</f>
        <v>255</v>
      </c>
      <c r="X241" s="8" t="str">
        <f>IFERROR(VLOOKUP($N241,'nCino | BigQuery Type Lookup'!$A:$F,5,FALSE),"(not found)")</f>
        <v>n/a</v>
      </c>
      <c r="Y241" s="8" t="str">
        <f>IFERROR(VLOOKUP($N241,'nCino | BigQuery Type Lookup'!$A:$F,6,FALSE),"(not found)")</f>
        <v>n/a</v>
      </c>
      <c r="Z241" t="str">
        <f>IFERROR(VLOOKUP('nCino | Field Mappings'!$A241,'nCino | Object Info'!$A:$H,7,FALSE),"(not found)")</f>
        <v>rskcsp_ds_css_collateral_mgmt_curated</v>
      </c>
      <c r="AA241" t="str">
        <f t="shared" si="64"/>
        <v>LLC_BI__Description__c</v>
      </c>
      <c r="AB241" s="8" t="str">
        <f t="shared" si="65"/>
        <v>n/a</v>
      </c>
      <c r="AC241" s="8" t="str">
        <f t="shared" si="66"/>
        <v>yes</v>
      </c>
      <c r="AD241" s="2" t="str">
        <f t="shared" si="67"/>
        <v>STRING</v>
      </c>
      <c r="AE241" s="8">
        <f t="shared" si="72"/>
        <v>255</v>
      </c>
      <c r="AF241" s="8" t="str">
        <f t="shared" si="73"/>
        <v>n/a</v>
      </c>
      <c r="AG241" s="8" t="str">
        <f t="shared" si="74"/>
        <v>n/a</v>
      </c>
      <c r="AH241" t="str">
        <f>IFERROR(VLOOKUP('nCino | Field Mappings'!$A241,'nCino | Object Info'!$A:$H,8,FALSE),"(not found)")</f>
        <v>rskcsp_ds_css_collateral_mgmt_consumption</v>
      </c>
      <c r="AI241" t="str">
        <f t="shared" si="68"/>
        <v>LLC_BI__Description__c</v>
      </c>
      <c r="AJ241" s="8" t="str">
        <f t="shared" si="69"/>
        <v>n/a</v>
      </c>
      <c r="AK241" s="8" t="str">
        <f t="shared" si="70"/>
        <v>yes</v>
      </c>
      <c r="AL241" s="2" t="str">
        <f t="shared" si="71"/>
        <v>STRING</v>
      </c>
      <c r="AM241" s="8">
        <f t="shared" si="75"/>
        <v>255</v>
      </c>
      <c r="AN241" s="8" t="str">
        <f t="shared" si="76"/>
        <v>n/a</v>
      </c>
      <c r="AO241" s="8" t="str">
        <f t="shared" si="77"/>
        <v>n/a</v>
      </c>
    </row>
    <row r="242" spans="1:41">
      <c r="A242" s="2" t="s">
        <v>50</v>
      </c>
      <c r="B242" s="2" t="s">
        <v>51</v>
      </c>
      <c r="C242" s="1" t="s">
        <v>731</v>
      </c>
      <c r="D242" s="1" t="s">
        <v>732</v>
      </c>
      <c r="E242" s="1" t="s">
        <v>733</v>
      </c>
      <c r="F242" s="2" t="str">
        <f>IF(ISERROR(VLOOKUP($C242,'DMW | Collateral Fields'!$K:$L, 1, FALSE)),"No", "Yes")</f>
        <v>No</v>
      </c>
      <c r="G242" s="1" t="str">
        <f>IFERROR(VLOOKUP($C242,'DMW | Collateral Fields'!$K:$L, 2, FALSE),"(not found)")</f>
        <v>(not found)</v>
      </c>
      <c r="H242" s="2" t="s">
        <v>136</v>
      </c>
      <c r="I242" s="2" t="s">
        <v>131</v>
      </c>
      <c r="J242" s="1" t="s">
        <v>137</v>
      </c>
      <c r="K242" s="2">
        <v>0</v>
      </c>
      <c r="L242" s="2">
        <v>0</v>
      </c>
      <c r="M242" s="2">
        <v>0</v>
      </c>
      <c r="N242" s="2" t="str">
        <f t="shared" si="59"/>
        <v>boolean|0|0|0</v>
      </c>
      <c r="O242" t="str">
        <f>IFERROR(VLOOKUP('nCino | Field Mappings'!$A242,'nCino | Object Info'!$A:$H,5,FALSE),"(not found)")</f>
        <v>rskcsp_ds_css_collateral_mgmt</v>
      </c>
      <c r="P242" t="str">
        <f t="shared" si="60"/>
        <v>LLC_BI__Dwelling__c</v>
      </c>
      <c r="Q242" s="8">
        <f>IFERROR(VLOOKUP($N242,'nCino | BigQuery Type Lookup'!$A:$F,2,FALSE),"(not found)")</f>
        <v>1</v>
      </c>
      <c r="R242" t="str">
        <f>IFERROR(VLOOKUP('nCino | Field Mappings'!$A242,'nCino | Object Info'!$A:$H,6,FALSE),"(not found)")</f>
        <v>rskcsp_ds_css_collateral_mgmt_staging</v>
      </c>
      <c r="S242" t="str">
        <f t="shared" si="61"/>
        <v>LLC_BI__Dwelling__c</v>
      </c>
      <c r="T242" s="8" t="str">
        <f t="shared" si="62"/>
        <v>n/a</v>
      </c>
      <c r="U242" s="8" t="str">
        <f t="shared" si="63"/>
        <v>no</v>
      </c>
      <c r="V242" s="2" t="str">
        <f>IFERROR(VLOOKUP($N242,'nCino | BigQuery Type Lookup'!$A:$F,3,FALSE),"(not found)")</f>
        <v>BOOL</v>
      </c>
      <c r="W242" s="8" t="str">
        <f>IFERROR(VLOOKUP($N242,'nCino | BigQuery Type Lookup'!$A:$F,4,FALSE),"(not found)")</f>
        <v>n/a</v>
      </c>
      <c r="X242" s="8" t="str">
        <f>IFERROR(VLOOKUP($N242,'nCino | BigQuery Type Lookup'!$A:$F,5,FALSE),"(not found)")</f>
        <v>n/a</v>
      </c>
      <c r="Y242" s="8" t="str">
        <f>IFERROR(VLOOKUP($N242,'nCino | BigQuery Type Lookup'!$A:$F,6,FALSE),"(not found)")</f>
        <v>n/a</v>
      </c>
      <c r="Z242" t="str">
        <f>IFERROR(VLOOKUP('nCino | Field Mappings'!$A242,'nCino | Object Info'!$A:$H,7,FALSE),"(not found)")</f>
        <v>rskcsp_ds_css_collateral_mgmt_curated</v>
      </c>
      <c r="AA242" t="str">
        <f t="shared" si="64"/>
        <v>LLC_BI__Dwelling__c</v>
      </c>
      <c r="AB242" s="8" t="str">
        <f t="shared" si="65"/>
        <v>n/a</v>
      </c>
      <c r="AC242" s="8" t="str">
        <f t="shared" si="66"/>
        <v>no</v>
      </c>
      <c r="AD242" s="2" t="str">
        <f t="shared" si="67"/>
        <v>BOOL</v>
      </c>
      <c r="AE242" s="8" t="str">
        <f t="shared" si="72"/>
        <v>n/a</v>
      </c>
      <c r="AF242" s="8" t="str">
        <f t="shared" si="73"/>
        <v>n/a</v>
      </c>
      <c r="AG242" s="8" t="str">
        <f t="shared" si="74"/>
        <v>n/a</v>
      </c>
      <c r="AH242" t="str">
        <f>IFERROR(VLOOKUP('nCino | Field Mappings'!$A242,'nCino | Object Info'!$A:$H,8,FALSE),"(not found)")</f>
        <v>rskcsp_ds_css_collateral_mgmt_consumption</v>
      </c>
      <c r="AI242" t="str">
        <f t="shared" si="68"/>
        <v>LLC_BI__Dwelling__c</v>
      </c>
      <c r="AJ242" s="8" t="str">
        <f t="shared" si="69"/>
        <v>n/a</v>
      </c>
      <c r="AK242" s="8" t="str">
        <f t="shared" si="70"/>
        <v>no</v>
      </c>
      <c r="AL242" s="2" t="str">
        <f t="shared" si="71"/>
        <v>BOOL</v>
      </c>
      <c r="AM242" s="8" t="str">
        <f t="shared" si="75"/>
        <v>n/a</v>
      </c>
      <c r="AN242" s="8" t="str">
        <f t="shared" si="76"/>
        <v>n/a</v>
      </c>
      <c r="AO242" s="8" t="str">
        <f t="shared" si="77"/>
        <v>n/a</v>
      </c>
    </row>
    <row r="243" spans="1:41">
      <c r="A243" s="2" t="s">
        <v>50</v>
      </c>
      <c r="B243" s="2" t="s">
        <v>51</v>
      </c>
      <c r="C243" s="1" t="s">
        <v>734</v>
      </c>
      <c r="D243" s="1" t="s">
        <v>735</v>
      </c>
      <c r="E243" s="1" t="s">
        <v>736</v>
      </c>
      <c r="F243" s="2" t="str">
        <f>IF(ISERROR(VLOOKUP($C243,'DMW | Collateral Fields'!$K:$L, 1, FALSE)),"No", "Yes")</f>
        <v>No</v>
      </c>
      <c r="G243" s="1" t="str">
        <f>IFERROR(VLOOKUP($C243,'DMW | Collateral Fields'!$K:$L, 2, FALSE),"(not found)")</f>
        <v>(not found)</v>
      </c>
      <c r="H243" s="2" t="s">
        <v>136</v>
      </c>
      <c r="I243" s="2" t="s">
        <v>144</v>
      </c>
      <c r="J243" s="1" t="s">
        <v>208</v>
      </c>
      <c r="K243" s="2">
        <v>255</v>
      </c>
      <c r="L243" s="2">
        <v>0</v>
      </c>
      <c r="M243" s="2">
        <v>0</v>
      </c>
      <c r="N243" s="2" t="str">
        <f t="shared" si="59"/>
        <v>textarea|255|0|0</v>
      </c>
      <c r="O243" t="str">
        <f>IFERROR(VLOOKUP('nCino | Field Mappings'!$A243,'nCino | Object Info'!$A:$H,5,FALSE),"(not found)")</f>
        <v>rskcsp_ds_css_collateral_mgmt</v>
      </c>
      <c r="P243" t="str">
        <f t="shared" si="60"/>
        <v>LLC_BI__Engines_Equipment_Description__c</v>
      </c>
      <c r="Q243" s="8">
        <f>IFERROR(VLOOKUP($N243,'nCino | BigQuery Type Lookup'!$A:$F,2,FALSE),"(not found)")</f>
        <v>255</v>
      </c>
      <c r="R243" t="str">
        <f>IFERROR(VLOOKUP('nCino | Field Mappings'!$A243,'nCino | Object Info'!$A:$H,6,FALSE),"(not found)")</f>
        <v>rskcsp_ds_css_collateral_mgmt_staging</v>
      </c>
      <c r="S243" t="str">
        <f t="shared" si="61"/>
        <v>LLC_BI__Engines_Equipment_Description__c</v>
      </c>
      <c r="T243" s="8" t="str">
        <f t="shared" si="62"/>
        <v>n/a</v>
      </c>
      <c r="U243" s="8" t="str">
        <f t="shared" si="63"/>
        <v>yes</v>
      </c>
      <c r="V243" s="2" t="str">
        <f>IFERROR(VLOOKUP($N243,'nCino | BigQuery Type Lookup'!$A:$F,3,FALSE),"(not found)")</f>
        <v>STRING</v>
      </c>
      <c r="W243" s="8">
        <f>IFERROR(VLOOKUP($N243,'nCino | BigQuery Type Lookup'!$A:$F,4,FALSE),"(not found)")</f>
        <v>255</v>
      </c>
      <c r="X243" s="8" t="str">
        <f>IFERROR(VLOOKUP($N243,'nCino | BigQuery Type Lookup'!$A:$F,5,FALSE),"(not found)")</f>
        <v>n/a</v>
      </c>
      <c r="Y243" s="8" t="str">
        <f>IFERROR(VLOOKUP($N243,'nCino | BigQuery Type Lookup'!$A:$F,6,FALSE),"(not found)")</f>
        <v>n/a</v>
      </c>
      <c r="Z243" t="str">
        <f>IFERROR(VLOOKUP('nCino | Field Mappings'!$A243,'nCino | Object Info'!$A:$H,7,FALSE),"(not found)")</f>
        <v>rskcsp_ds_css_collateral_mgmt_curated</v>
      </c>
      <c r="AA243" t="str">
        <f t="shared" si="64"/>
        <v>LLC_BI__Engines_Equipment_Description__c</v>
      </c>
      <c r="AB243" s="8" t="str">
        <f t="shared" si="65"/>
        <v>n/a</v>
      </c>
      <c r="AC243" s="8" t="str">
        <f t="shared" si="66"/>
        <v>yes</v>
      </c>
      <c r="AD243" s="2" t="str">
        <f t="shared" si="67"/>
        <v>STRING</v>
      </c>
      <c r="AE243" s="8">
        <f t="shared" si="72"/>
        <v>255</v>
      </c>
      <c r="AF243" s="8" t="str">
        <f t="shared" si="73"/>
        <v>n/a</v>
      </c>
      <c r="AG243" s="8" t="str">
        <f t="shared" si="74"/>
        <v>n/a</v>
      </c>
      <c r="AH243" t="str">
        <f>IFERROR(VLOOKUP('nCino | Field Mappings'!$A243,'nCino | Object Info'!$A:$H,8,FALSE),"(not found)")</f>
        <v>rskcsp_ds_css_collateral_mgmt_consumption</v>
      </c>
      <c r="AI243" t="str">
        <f t="shared" si="68"/>
        <v>LLC_BI__Engines_Equipment_Description__c</v>
      </c>
      <c r="AJ243" s="8" t="str">
        <f t="shared" si="69"/>
        <v>n/a</v>
      </c>
      <c r="AK243" s="8" t="str">
        <f t="shared" si="70"/>
        <v>yes</v>
      </c>
      <c r="AL243" s="2" t="str">
        <f t="shared" si="71"/>
        <v>STRING</v>
      </c>
      <c r="AM243" s="8">
        <f t="shared" si="75"/>
        <v>255</v>
      </c>
      <c r="AN243" s="8" t="str">
        <f t="shared" si="76"/>
        <v>n/a</v>
      </c>
      <c r="AO243" s="8" t="str">
        <f t="shared" si="77"/>
        <v>n/a</v>
      </c>
    </row>
    <row r="244" spans="1:41">
      <c r="A244" s="2" t="s">
        <v>50</v>
      </c>
      <c r="B244" s="2" t="s">
        <v>51</v>
      </c>
      <c r="C244" s="1" t="s">
        <v>737</v>
      </c>
      <c r="D244" s="1" t="s">
        <v>738</v>
      </c>
      <c r="E244" s="1" t="s">
        <v>739</v>
      </c>
      <c r="F244" s="2" t="str">
        <f>IF(ISERROR(VLOOKUP($C244,'DMW | Collateral Fields'!$K:$L, 1, FALSE)),"No", "Yes")</f>
        <v>No</v>
      </c>
      <c r="G244" s="1" t="str">
        <f>IFERROR(VLOOKUP($C244,'DMW | Collateral Fields'!$K:$L, 2, FALSE),"(not found)")</f>
        <v>(not found)</v>
      </c>
      <c r="H244" s="2" t="s">
        <v>136</v>
      </c>
      <c r="I244" s="2" t="s">
        <v>131</v>
      </c>
      <c r="J244" s="1" t="s">
        <v>137</v>
      </c>
      <c r="K244" s="2">
        <v>0</v>
      </c>
      <c r="L244" s="2">
        <v>0</v>
      </c>
      <c r="M244" s="2">
        <v>0</v>
      </c>
      <c r="N244" s="2" t="str">
        <f t="shared" si="59"/>
        <v>boolean|0|0|0</v>
      </c>
      <c r="O244" t="str">
        <f>IFERROR(VLOOKUP('nCino | Field Mappings'!$A244,'nCino | Object Info'!$A:$H,5,FALSE),"(not found)")</f>
        <v>rskcsp_ds_css_collateral_mgmt</v>
      </c>
      <c r="P244" t="str">
        <f t="shared" si="60"/>
        <v>LLC_BI__Existing_Beneficiaries__c</v>
      </c>
      <c r="Q244" s="8">
        <f>IFERROR(VLOOKUP($N244,'nCino | BigQuery Type Lookup'!$A:$F,2,FALSE),"(not found)")</f>
        <v>1</v>
      </c>
      <c r="R244" t="str">
        <f>IFERROR(VLOOKUP('nCino | Field Mappings'!$A244,'nCino | Object Info'!$A:$H,6,FALSE),"(not found)")</f>
        <v>rskcsp_ds_css_collateral_mgmt_staging</v>
      </c>
      <c r="S244" t="str">
        <f t="shared" si="61"/>
        <v>LLC_BI__Existing_Beneficiaries__c</v>
      </c>
      <c r="T244" s="8" t="str">
        <f t="shared" si="62"/>
        <v>n/a</v>
      </c>
      <c r="U244" s="8" t="str">
        <f t="shared" si="63"/>
        <v>no</v>
      </c>
      <c r="V244" s="2" t="str">
        <f>IFERROR(VLOOKUP($N244,'nCino | BigQuery Type Lookup'!$A:$F,3,FALSE),"(not found)")</f>
        <v>BOOL</v>
      </c>
      <c r="W244" s="8" t="str">
        <f>IFERROR(VLOOKUP($N244,'nCino | BigQuery Type Lookup'!$A:$F,4,FALSE),"(not found)")</f>
        <v>n/a</v>
      </c>
      <c r="X244" s="8" t="str">
        <f>IFERROR(VLOOKUP($N244,'nCino | BigQuery Type Lookup'!$A:$F,5,FALSE),"(not found)")</f>
        <v>n/a</v>
      </c>
      <c r="Y244" s="8" t="str">
        <f>IFERROR(VLOOKUP($N244,'nCino | BigQuery Type Lookup'!$A:$F,6,FALSE),"(not found)")</f>
        <v>n/a</v>
      </c>
      <c r="Z244" t="str">
        <f>IFERROR(VLOOKUP('nCino | Field Mappings'!$A244,'nCino | Object Info'!$A:$H,7,FALSE),"(not found)")</f>
        <v>rskcsp_ds_css_collateral_mgmt_curated</v>
      </c>
      <c r="AA244" t="str">
        <f t="shared" si="64"/>
        <v>LLC_BI__Existing_Beneficiaries__c</v>
      </c>
      <c r="AB244" s="8" t="str">
        <f t="shared" si="65"/>
        <v>n/a</v>
      </c>
      <c r="AC244" s="8" t="str">
        <f t="shared" si="66"/>
        <v>no</v>
      </c>
      <c r="AD244" s="2" t="str">
        <f t="shared" si="67"/>
        <v>BOOL</v>
      </c>
      <c r="AE244" s="8" t="str">
        <f t="shared" si="72"/>
        <v>n/a</v>
      </c>
      <c r="AF244" s="8" t="str">
        <f t="shared" si="73"/>
        <v>n/a</v>
      </c>
      <c r="AG244" s="8" t="str">
        <f t="shared" si="74"/>
        <v>n/a</v>
      </c>
      <c r="AH244" t="str">
        <f>IFERROR(VLOOKUP('nCino | Field Mappings'!$A244,'nCino | Object Info'!$A:$H,8,FALSE),"(not found)")</f>
        <v>rskcsp_ds_css_collateral_mgmt_consumption</v>
      </c>
      <c r="AI244" t="str">
        <f t="shared" si="68"/>
        <v>LLC_BI__Existing_Beneficiaries__c</v>
      </c>
      <c r="AJ244" s="8" t="str">
        <f t="shared" si="69"/>
        <v>n/a</v>
      </c>
      <c r="AK244" s="8" t="str">
        <f t="shared" si="70"/>
        <v>no</v>
      </c>
      <c r="AL244" s="2" t="str">
        <f t="shared" si="71"/>
        <v>BOOL</v>
      </c>
      <c r="AM244" s="8" t="str">
        <f t="shared" si="75"/>
        <v>n/a</v>
      </c>
      <c r="AN244" s="8" t="str">
        <f t="shared" si="76"/>
        <v>n/a</v>
      </c>
      <c r="AO244" s="8" t="str">
        <f t="shared" si="77"/>
        <v>n/a</v>
      </c>
    </row>
    <row r="245" spans="1:41">
      <c r="A245" s="2" t="s">
        <v>50</v>
      </c>
      <c r="B245" s="2" t="s">
        <v>51</v>
      </c>
      <c r="C245" s="1" t="s">
        <v>740</v>
      </c>
      <c r="D245" s="1" t="s">
        <v>741</v>
      </c>
      <c r="E245" s="1" t="s">
        <v>742</v>
      </c>
      <c r="F245" s="2" t="str">
        <f>IF(ISERROR(VLOOKUP($C245,'DMW | Collateral Fields'!$K:$L, 1, FALSE)),"No", "Yes")</f>
        <v>No</v>
      </c>
      <c r="G245" s="1" t="str">
        <f>IFERROR(VLOOKUP($C245,'DMW | Collateral Fields'!$K:$L, 2, FALSE),"(not found)")</f>
        <v>(not found)</v>
      </c>
      <c r="H245" s="2" t="s">
        <v>136</v>
      </c>
      <c r="I245" s="2" t="s">
        <v>144</v>
      </c>
      <c r="J245" s="1" t="s">
        <v>140</v>
      </c>
      <c r="K245" s="2">
        <v>10</v>
      </c>
      <c r="L245" s="2">
        <v>0</v>
      </c>
      <c r="M245" s="2">
        <v>0</v>
      </c>
      <c r="N245" s="2" t="str">
        <f t="shared" si="59"/>
        <v>string|10|0|0</v>
      </c>
      <c r="O245" t="str">
        <f>IFERROR(VLOOKUP('nCino | Field Mappings'!$A245,'nCino | Object Info'!$A:$H,5,FALSE),"(not found)")</f>
        <v>rskcsp_ds_css_collateral_mgmt</v>
      </c>
      <c r="P245" t="str">
        <f t="shared" si="60"/>
        <v>LLC_BI__FAA_Registration_Number__c</v>
      </c>
      <c r="Q245" s="8">
        <f>IFERROR(VLOOKUP($N245,'nCino | BigQuery Type Lookup'!$A:$F,2,FALSE),"(not found)")</f>
        <v>10</v>
      </c>
      <c r="R245" t="str">
        <f>IFERROR(VLOOKUP('nCino | Field Mappings'!$A245,'nCino | Object Info'!$A:$H,6,FALSE),"(not found)")</f>
        <v>rskcsp_ds_css_collateral_mgmt_staging</v>
      </c>
      <c r="S245" t="str">
        <f t="shared" si="61"/>
        <v>LLC_BI__FAA_Registration_Number__c</v>
      </c>
      <c r="T245" s="8" t="str">
        <f t="shared" si="62"/>
        <v>n/a</v>
      </c>
      <c r="U245" s="8" t="str">
        <f t="shared" si="63"/>
        <v>yes</v>
      </c>
      <c r="V245" s="2" t="str">
        <f>IFERROR(VLOOKUP($N245,'nCino | BigQuery Type Lookup'!$A:$F,3,FALSE),"(not found)")</f>
        <v>STRING</v>
      </c>
      <c r="W245" s="8">
        <f>IFERROR(VLOOKUP($N245,'nCino | BigQuery Type Lookup'!$A:$F,4,FALSE),"(not found)")</f>
        <v>10</v>
      </c>
      <c r="X245" s="8" t="str">
        <f>IFERROR(VLOOKUP($N245,'nCino | BigQuery Type Lookup'!$A:$F,5,FALSE),"(not found)")</f>
        <v>n/a</v>
      </c>
      <c r="Y245" s="8" t="str">
        <f>IFERROR(VLOOKUP($N245,'nCino | BigQuery Type Lookup'!$A:$F,6,FALSE),"(not found)")</f>
        <v>n/a</v>
      </c>
      <c r="Z245" t="str">
        <f>IFERROR(VLOOKUP('nCino | Field Mappings'!$A245,'nCino | Object Info'!$A:$H,7,FALSE),"(not found)")</f>
        <v>rskcsp_ds_css_collateral_mgmt_curated</v>
      </c>
      <c r="AA245" t="str">
        <f t="shared" si="64"/>
        <v>LLC_BI__FAA_Registration_Number__c</v>
      </c>
      <c r="AB245" s="8" t="str">
        <f t="shared" si="65"/>
        <v>n/a</v>
      </c>
      <c r="AC245" s="8" t="str">
        <f t="shared" si="66"/>
        <v>yes</v>
      </c>
      <c r="AD245" s="2" t="str">
        <f t="shared" si="67"/>
        <v>STRING</v>
      </c>
      <c r="AE245" s="8">
        <f t="shared" si="72"/>
        <v>10</v>
      </c>
      <c r="AF245" s="8" t="str">
        <f t="shared" si="73"/>
        <v>n/a</v>
      </c>
      <c r="AG245" s="8" t="str">
        <f t="shared" si="74"/>
        <v>n/a</v>
      </c>
      <c r="AH245" t="str">
        <f>IFERROR(VLOOKUP('nCino | Field Mappings'!$A245,'nCino | Object Info'!$A:$H,8,FALSE),"(not found)")</f>
        <v>rskcsp_ds_css_collateral_mgmt_consumption</v>
      </c>
      <c r="AI245" t="str">
        <f t="shared" si="68"/>
        <v>LLC_BI__FAA_Registration_Number__c</v>
      </c>
      <c r="AJ245" s="8" t="str">
        <f t="shared" si="69"/>
        <v>n/a</v>
      </c>
      <c r="AK245" s="8" t="str">
        <f t="shared" si="70"/>
        <v>yes</v>
      </c>
      <c r="AL245" s="2" t="str">
        <f t="shared" si="71"/>
        <v>STRING</v>
      </c>
      <c r="AM245" s="8">
        <f t="shared" si="75"/>
        <v>10</v>
      </c>
      <c r="AN245" s="8" t="str">
        <f t="shared" si="76"/>
        <v>n/a</v>
      </c>
      <c r="AO245" s="8" t="str">
        <f t="shared" si="77"/>
        <v>n/a</v>
      </c>
    </row>
    <row r="246" spans="1:41">
      <c r="A246" s="2" t="s">
        <v>50</v>
      </c>
      <c r="B246" s="2" t="s">
        <v>51</v>
      </c>
      <c r="C246" s="1" t="s">
        <v>743</v>
      </c>
      <c r="D246" s="1" t="s">
        <v>744</v>
      </c>
      <c r="E246" s="1" t="s">
        <v>211</v>
      </c>
      <c r="F246" s="2" t="str">
        <f>IF(ISERROR(VLOOKUP($C246,'DMW | Collateral Fields'!$K:$L, 1, FALSE)),"No", "Yes")</f>
        <v>No</v>
      </c>
      <c r="G246" s="1" t="str">
        <f>IFERROR(VLOOKUP($C246,'DMW | Collateral Fields'!$K:$L, 2, FALSE),"(not found)")</f>
        <v>(not found)</v>
      </c>
      <c r="H246" s="2" t="s">
        <v>136</v>
      </c>
      <c r="I246" s="2" t="s">
        <v>144</v>
      </c>
      <c r="J246" s="1" t="s">
        <v>140</v>
      </c>
      <c r="K246" s="2">
        <v>1300</v>
      </c>
      <c r="L246" s="2">
        <v>0</v>
      </c>
      <c r="M246" s="2">
        <v>0</v>
      </c>
      <c r="N246" s="2" t="str">
        <f t="shared" si="59"/>
        <v>string|1300|0|0</v>
      </c>
      <c r="O246" t="str">
        <f>IFERROR(VLOOKUP('nCino | Field Mappings'!$A246,'nCino | Object Info'!$A:$H,5,FALSE),"(not found)")</f>
        <v>rskcsp_ds_css_collateral_mgmt</v>
      </c>
      <c r="P246" t="str">
        <f t="shared" si="60"/>
        <v>LLC_BI__Full_Address__c</v>
      </c>
      <c r="Q246" s="8">
        <f>IFERROR(VLOOKUP($N246,'nCino | BigQuery Type Lookup'!$A:$F,2,FALSE),"(not found)")</f>
        <v>1300</v>
      </c>
      <c r="R246" t="str">
        <f>IFERROR(VLOOKUP('nCino | Field Mappings'!$A246,'nCino | Object Info'!$A:$H,6,FALSE),"(not found)")</f>
        <v>rskcsp_ds_css_collateral_mgmt_staging</v>
      </c>
      <c r="S246" t="str">
        <f t="shared" si="61"/>
        <v>LLC_BI__Full_Address__c</v>
      </c>
      <c r="T246" s="8" t="str">
        <f t="shared" si="62"/>
        <v>n/a</v>
      </c>
      <c r="U246" s="8" t="str">
        <f t="shared" si="63"/>
        <v>yes</v>
      </c>
      <c r="V246" s="2" t="str">
        <f>IFERROR(VLOOKUP($N246,'nCino | BigQuery Type Lookup'!$A:$F,3,FALSE),"(not found)")</f>
        <v>STRING</v>
      </c>
      <c r="W246" s="8">
        <f>IFERROR(VLOOKUP($N246,'nCino | BigQuery Type Lookup'!$A:$F,4,FALSE),"(not found)")</f>
        <v>1300</v>
      </c>
      <c r="X246" s="8" t="str">
        <f>IFERROR(VLOOKUP($N246,'nCino | BigQuery Type Lookup'!$A:$F,5,FALSE),"(not found)")</f>
        <v>n/a</v>
      </c>
      <c r="Y246" s="8" t="str">
        <f>IFERROR(VLOOKUP($N246,'nCino | BigQuery Type Lookup'!$A:$F,6,FALSE),"(not found)")</f>
        <v>n/a</v>
      </c>
      <c r="Z246" t="str">
        <f>IFERROR(VLOOKUP('nCino | Field Mappings'!$A246,'nCino | Object Info'!$A:$H,7,FALSE),"(not found)")</f>
        <v>rskcsp_ds_css_collateral_mgmt_curated</v>
      </c>
      <c r="AA246" t="str">
        <f t="shared" si="64"/>
        <v>LLC_BI__Full_Address__c</v>
      </c>
      <c r="AB246" s="8" t="str">
        <f t="shared" si="65"/>
        <v>n/a</v>
      </c>
      <c r="AC246" s="8" t="str">
        <f t="shared" si="66"/>
        <v>yes</v>
      </c>
      <c r="AD246" s="2" t="str">
        <f t="shared" si="67"/>
        <v>STRING</v>
      </c>
      <c r="AE246" s="8">
        <f t="shared" si="72"/>
        <v>1300</v>
      </c>
      <c r="AF246" s="8" t="str">
        <f t="shared" si="73"/>
        <v>n/a</v>
      </c>
      <c r="AG246" s="8" t="str">
        <f t="shared" si="74"/>
        <v>n/a</v>
      </c>
      <c r="AH246" t="str">
        <f>IFERROR(VLOOKUP('nCino | Field Mappings'!$A246,'nCino | Object Info'!$A:$H,8,FALSE),"(not found)")</f>
        <v>rskcsp_ds_css_collateral_mgmt_consumption</v>
      </c>
      <c r="AI246" t="str">
        <f t="shared" si="68"/>
        <v>LLC_BI__Full_Address__c</v>
      </c>
      <c r="AJ246" s="8" t="str">
        <f t="shared" si="69"/>
        <v>n/a</v>
      </c>
      <c r="AK246" s="8" t="str">
        <f t="shared" si="70"/>
        <v>yes</v>
      </c>
      <c r="AL246" s="2" t="str">
        <f t="shared" si="71"/>
        <v>STRING</v>
      </c>
      <c r="AM246" s="8">
        <f t="shared" si="75"/>
        <v>1300</v>
      </c>
      <c r="AN246" s="8" t="str">
        <f t="shared" si="76"/>
        <v>n/a</v>
      </c>
      <c r="AO246" s="8" t="str">
        <f t="shared" si="77"/>
        <v>n/a</v>
      </c>
    </row>
    <row r="247" spans="1:41">
      <c r="A247" s="2" t="s">
        <v>50</v>
      </c>
      <c r="B247" s="2" t="s">
        <v>51</v>
      </c>
      <c r="C247" s="1" t="s">
        <v>745</v>
      </c>
      <c r="D247" s="1" t="s">
        <v>746</v>
      </c>
      <c r="E247" s="1" t="s">
        <v>747</v>
      </c>
      <c r="F247" s="2" t="str">
        <f>IF(ISERROR(VLOOKUP($C247,'DMW | Collateral Fields'!$K:$L, 1, FALSE)),"No", "Yes")</f>
        <v>No</v>
      </c>
      <c r="G247" s="1" t="str">
        <f>IFERROR(VLOOKUP($C247,'DMW | Collateral Fields'!$K:$L, 2, FALSE),"(not found)")</f>
        <v>(not found)</v>
      </c>
      <c r="H247" s="2" t="s">
        <v>136</v>
      </c>
      <c r="I247" s="2" t="s">
        <v>144</v>
      </c>
      <c r="J247" s="1" t="s">
        <v>174</v>
      </c>
      <c r="K247" s="2">
        <v>0</v>
      </c>
      <c r="L247" s="2">
        <v>4</v>
      </c>
      <c r="M247" s="2">
        <v>2</v>
      </c>
      <c r="N247" s="2" t="str">
        <f t="shared" si="59"/>
        <v>double|0|4|2</v>
      </c>
      <c r="O247" t="str">
        <f>IFERROR(VLOOKUP('nCino | Field Mappings'!$A247,'nCino | Object Info'!$A:$H,5,FALSE),"(not found)")</f>
        <v>rskcsp_ds_css_collateral_mgmt</v>
      </c>
      <c r="P247" t="str">
        <f t="shared" si="60"/>
        <v>LLC_BI__Gross_Tonnage__c</v>
      </c>
      <c r="Q247" s="8">
        <f>IFERROR(VLOOKUP($N247,'nCino | BigQuery Type Lookup'!$A:$F,2,FALSE),"(not found)")</f>
        <v>7</v>
      </c>
      <c r="R247" t="str">
        <f>IFERROR(VLOOKUP('nCino | Field Mappings'!$A247,'nCino | Object Info'!$A:$H,6,FALSE),"(not found)")</f>
        <v>rskcsp_ds_css_collateral_mgmt_staging</v>
      </c>
      <c r="S247" t="str">
        <f t="shared" si="61"/>
        <v>LLC_BI__Gross_Tonnage__c</v>
      </c>
      <c r="T247" s="8" t="str">
        <f t="shared" si="62"/>
        <v>n/a</v>
      </c>
      <c r="U247" s="8" t="str">
        <f t="shared" si="63"/>
        <v>yes</v>
      </c>
      <c r="V247" s="2" t="str">
        <f>IFERROR(VLOOKUP($N247,'nCino | BigQuery Type Lookup'!$A:$F,3,FALSE),"(not found)")</f>
        <v>NUMERIC</v>
      </c>
      <c r="W247" s="8" t="str">
        <f>IFERROR(VLOOKUP($N247,'nCino | BigQuery Type Lookup'!$A:$F,4,FALSE),"(not found)")</f>
        <v>n/a</v>
      </c>
      <c r="X247" s="8">
        <f>IFERROR(VLOOKUP($N247,'nCino | BigQuery Type Lookup'!$A:$F,5,FALSE),"(not found)")</f>
        <v>4</v>
      </c>
      <c r="Y247" s="8">
        <f>IFERROR(VLOOKUP($N247,'nCino | BigQuery Type Lookup'!$A:$F,6,FALSE),"(not found)")</f>
        <v>2</v>
      </c>
      <c r="Z247" t="str">
        <f>IFERROR(VLOOKUP('nCino | Field Mappings'!$A247,'nCino | Object Info'!$A:$H,7,FALSE),"(not found)")</f>
        <v>rskcsp_ds_css_collateral_mgmt_curated</v>
      </c>
      <c r="AA247" t="str">
        <f t="shared" si="64"/>
        <v>LLC_BI__Gross_Tonnage__c</v>
      </c>
      <c r="AB247" s="8" t="str">
        <f t="shared" si="65"/>
        <v>n/a</v>
      </c>
      <c r="AC247" s="8" t="str">
        <f t="shared" si="66"/>
        <v>yes</v>
      </c>
      <c r="AD247" s="2" t="str">
        <f t="shared" si="67"/>
        <v>NUMERIC</v>
      </c>
      <c r="AE247" s="8" t="str">
        <f t="shared" si="72"/>
        <v>n/a</v>
      </c>
      <c r="AF247" s="8">
        <f t="shared" si="73"/>
        <v>4</v>
      </c>
      <c r="AG247" s="8">
        <f t="shared" si="74"/>
        <v>2</v>
      </c>
      <c r="AH247" t="str">
        <f>IFERROR(VLOOKUP('nCino | Field Mappings'!$A247,'nCino | Object Info'!$A:$H,8,FALSE),"(not found)")</f>
        <v>rskcsp_ds_css_collateral_mgmt_consumption</v>
      </c>
      <c r="AI247" t="str">
        <f t="shared" si="68"/>
        <v>LLC_BI__Gross_Tonnage__c</v>
      </c>
      <c r="AJ247" s="8" t="str">
        <f t="shared" si="69"/>
        <v>n/a</v>
      </c>
      <c r="AK247" s="8" t="str">
        <f t="shared" si="70"/>
        <v>yes</v>
      </c>
      <c r="AL247" s="2" t="str">
        <f t="shared" si="71"/>
        <v>NUMERIC</v>
      </c>
      <c r="AM247" s="8" t="str">
        <f t="shared" si="75"/>
        <v>n/a</v>
      </c>
      <c r="AN247" s="8">
        <f t="shared" si="76"/>
        <v>4</v>
      </c>
      <c r="AO247" s="8">
        <f t="shared" si="77"/>
        <v>2</v>
      </c>
    </row>
    <row r="248" spans="1:41">
      <c r="A248" s="2" t="s">
        <v>50</v>
      </c>
      <c r="B248" s="2" t="s">
        <v>51</v>
      </c>
      <c r="C248" s="1" t="s">
        <v>748</v>
      </c>
      <c r="D248" s="1" t="s">
        <v>749</v>
      </c>
      <c r="E248" s="1" t="s">
        <v>750</v>
      </c>
      <c r="F248" s="2" t="str">
        <f>IF(ISERROR(VLOOKUP($C248,'DMW | Collateral Fields'!$K:$L, 1, FALSE)),"No", "Yes")</f>
        <v>No</v>
      </c>
      <c r="G248" s="1" t="str">
        <f>IFERROR(VLOOKUP($C248,'DMW | Collateral Fields'!$K:$L, 2, FALSE),"(not found)")</f>
        <v>(not found)</v>
      </c>
      <c r="H248" s="2" t="s">
        <v>136</v>
      </c>
      <c r="I248" s="2" t="s">
        <v>131</v>
      </c>
      <c r="J248" s="1" t="s">
        <v>137</v>
      </c>
      <c r="K248" s="2">
        <v>0</v>
      </c>
      <c r="L248" s="2">
        <v>0</v>
      </c>
      <c r="M248" s="2">
        <v>0</v>
      </c>
      <c r="N248" s="2" t="str">
        <f t="shared" si="59"/>
        <v>boolean|0|0|0</v>
      </c>
      <c r="O248" t="str">
        <f>IFERROR(VLOOKUP('nCino | Field Mappings'!$A248,'nCino | Object Info'!$A:$H,5,FALSE),"(not found)")</f>
        <v>rskcsp_ds_css_collateral_mgmt</v>
      </c>
      <c r="P248" t="str">
        <f t="shared" si="60"/>
        <v>LLC_BI__Has_Authority__c</v>
      </c>
      <c r="Q248" s="8">
        <f>IFERROR(VLOOKUP($N248,'nCino | BigQuery Type Lookup'!$A:$F,2,FALSE),"(not found)")</f>
        <v>1</v>
      </c>
      <c r="R248" t="str">
        <f>IFERROR(VLOOKUP('nCino | Field Mappings'!$A248,'nCino | Object Info'!$A:$H,6,FALSE),"(not found)")</f>
        <v>rskcsp_ds_css_collateral_mgmt_staging</v>
      </c>
      <c r="S248" t="str">
        <f t="shared" si="61"/>
        <v>LLC_BI__Has_Authority__c</v>
      </c>
      <c r="T248" s="8" t="str">
        <f t="shared" si="62"/>
        <v>n/a</v>
      </c>
      <c r="U248" s="8" t="str">
        <f t="shared" si="63"/>
        <v>no</v>
      </c>
      <c r="V248" s="2" t="str">
        <f>IFERROR(VLOOKUP($N248,'nCino | BigQuery Type Lookup'!$A:$F,3,FALSE),"(not found)")</f>
        <v>BOOL</v>
      </c>
      <c r="W248" s="8" t="str">
        <f>IFERROR(VLOOKUP($N248,'nCino | BigQuery Type Lookup'!$A:$F,4,FALSE),"(not found)")</f>
        <v>n/a</v>
      </c>
      <c r="X248" s="8" t="str">
        <f>IFERROR(VLOOKUP($N248,'nCino | BigQuery Type Lookup'!$A:$F,5,FALSE),"(not found)")</f>
        <v>n/a</v>
      </c>
      <c r="Y248" s="8" t="str">
        <f>IFERROR(VLOOKUP($N248,'nCino | BigQuery Type Lookup'!$A:$F,6,FALSE),"(not found)")</f>
        <v>n/a</v>
      </c>
      <c r="Z248" t="str">
        <f>IFERROR(VLOOKUP('nCino | Field Mappings'!$A248,'nCino | Object Info'!$A:$H,7,FALSE),"(not found)")</f>
        <v>rskcsp_ds_css_collateral_mgmt_curated</v>
      </c>
      <c r="AA248" t="str">
        <f t="shared" si="64"/>
        <v>LLC_BI__Has_Authority__c</v>
      </c>
      <c r="AB248" s="8" t="str">
        <f t="shared" si="65"/>
        <v>n/a</v>
      </c>
      <c r="AC248" s="8" t="str">
        <f t="shared" si="66"/>
        <v>no</v>
      </c>
      <c r="AD248" s="2" t="str">
        <f t="shared" si="67"/>
        <v>BOOL</v>
      </c>
      <c r="AE248" s="8" t="str">
        <f t="shared" si="72"/>
        <v>n/a</v>
      </c>
      <c r="AF248" s="8" t="str">
        <f t="shared" si="73"/>
        <v>n/a</v>
      </c>
      <c r="AG248" s="8" t="str">
        <f t="shared" si="74"/>
        <v>n/a</v>
      </c>
      <c r="AH248" t="str">
        <f>IFERROR(VLOOKUP('nCino | Field Mappings'!$A248,'nCino | Object Info'!$A:$H,8,FALSE),"(not found)")</f>
        <v>rskcsp_ds_css_collateral_mgmt_consumption</v>
      </c>
      <c r="AI248" t="str">
        <f t="shared" si="68"/>
        <v>LLC_BI__Has_Authority__c</v>
      </c>
      <c r="AJ248" s="8" t="str">
        <f t="shared" si="69"/>
        <v>n/a</v>
      </c>
      <c r="AK248" s="8" t="str">
        <f t="shared" si="70"/>
        <v>no</v>
      </c>
      <c r="AL248" s="2" t="str">
        <f t="shared" si="71"/>
        <v>BOOL</v>
      </c>
      <c r="AM248" s="8" t="str">
        <f t="shared" si="75"/>
        <v>n/a</v>
      </c>
      <c r="AN248" s="8" t="str">
        <f t="shared" si="76"/>
        <v>n/a</v>
      </c>
      <c r="AO248" s="8" t="str">
        <f t="shared" si="77"/>
        <v>n/a</v>
      </c>
    </row>
    <row r="249" spans="1:41">
      <c r="A249" s="2" t="s">
        <v>50</v>
      </c>
      <c r="B249" s="2" t="s">
        <v>51</v>
      </c>
      <c r="C249" s="1" t="s">
        <v>751</v>
      </c>
      <c r="D249" s="1" t="s">
        <v>752</v>
      </c>
      <c r="E249" s="1" t="s">
        <v>753</v>
      </c>
      <c r="F249" s="2" t="str">
        <f>IF(ISERROR(VLOOKUP($C249,'DMW | Collateral Fields'!$K:$L, 1, FALSE)),"No", "Yes")</f>
        <v>No</v>
      </c>
      <c r="G249" s="1" t="str">
        <f>IFERROR(VLOOKUP($C249,'DMW | Collateral Fields'!$K:$L, 2, FALSE),"(not found)")</f>
        <v>(not found)</v>
      </c>
      <c r="H249" s="2" t="s">
        <v>136</v>
      </c>
      <c r="I249" s="2" t="s">
        <v>144</v>
      </c>
      <c r="J249" s="1" t="s">
        <v>145</v>
      </c>
      <c r="K249" s="2">
        <v>255</v>
      </c>
      <c r="L249" s="2">
        <v>0</v>
      </c>
      <c r="M249" s="2">
        <v>0</v>
      </c>
      <c r="N249" s="2" t="str">
        <f t="shared" si="59"/>
        <v>picklist|255|0|0</v>
      </c>
      <c r="O249" t="str">
        <f>IFERROR(VLOOKUP('nCino | Field Mappings'!$A249,'nCino | Object Info'!$A:$H,5,FALSE),"(not found)")</f>
        <v>rskcsp_ds_css_collateral_mgmt</v>
      </c>
      <c r="P249" t="str">
        <f t="shared" si="60"/>
        <v>LLC_BI__Held_By__c</v>
      </c>
      <c r="Q249" s="8">
        <f>IFERROR(VLOOKUP($N249,'nCino | BigQuery Type Lookup'!$A:$F,2,FALSE),"(not found)")</f>
        <v>255</v>
      </c>
      <c r="R249" t="str">
        <f>IFERROR(VLOOKUP('nCino | Field Mappings'!$A249,'nCino | Object Info'!$A:$H,6,FALSE),"(not found)")</f>
        <v>rskcsp_ds_css_collateral_mgmt_staging</v>
      </c>
      <c r="S249" t="str">
        <f t="shared" si="61"/>
        <v>LLC_BI__Held_By__c</v>
      </c>
      <c r="T249" s="8" t="str">
        <f t="shared" si="62"/>
        <v>n/a</v>
      </c>
      <c r="U249" s="8" t="str">
        <f t="shared" si="63"/>
        <v>yes</v>
      </c>
      <c r="V249" s="2" t="str">
        <f>IFERROR(VLOOKUP($N249,'nCino | BigQuery Type Lookup'!$A:$F,3,FALSE),"(not found)")</f>
        <v>STRING</v>
      </c>
      <c r="W249" s="8">
        <f>IFERROR(VLOOKUP($N249,'nCino | BigQuery Type Lookup'!$A:$F,4,FALSE),"(not found)")</f>
        <v>255</v>
      </c>
      <c r="X249" s="8" t="str">
        <f>IFERROR(VLOOKUP($N249,'nCino | BigQuery Type Lookup'!$A:$F,5,FALSE),"(not found)")</f>
        <v>n/a</v>
      </c>
      <c r="Y249" s="8" t="str">
        <f>IFERROR(VLOOKUP($N249,'nCino | BigQuery Type Lookup'!$A:$F,6,FALSE),"(not found)")</f>
        <v>n/a</v>
      </c>
      <c r="Z249" t="str">
        <f>IFERROR(VLOOKUP('nCino | Field Mappings'!$A249,'nCino | Object Info'!$A:$H,7,FALSE),"(not found)")</f>
        <v>rskcsp_ds_css_collateral_mgmt_curated</v>
      </c>
      <c r="AA249" t="str">
        <f t="shared" si="64"/>
        <v>LLC_BI__Held_By__c</v>
      </c>
      <c r="AB249" s="8" t="str">
        <f t="shared" si="65"/>
        <v>n/a</v>
      </c>
      <c r="AC249" s="8" t="str">
        <f t="shared" si="66"/>
        <v>yes</v>
      </c>
      <c r="AD249" s="2" t="str">
        <f t="shared" si="67"/>
        <v>STRING</v>
      </c>
      <c r="AE249" s="8">
        <f t="shared" si="72"/>
        <v>255</v>
      </c>
      <c r="AF249" s="8" t="str">
        <f t="shared" si="73"/>
        <v>n/a</v>
      </c>
      <c r="AG249" s="8" t="str">
        <f t="shared" si="74"/>
        <v>n/a</v>
      </c>
      <c r="AH249" t="str">
        <f>IFERROR(VLOOKUP('nCino | Field Mappings'!$A249,'nCino | Object Info'!$A:$H,8,FALSE),"(not found)")</f>
        <v>rskcsp_ds_css_collateral_mgmt_consumption</v>
      </c>
      <c r="AI249" t="str">
        <f t="shared" si="68"/>
        <v>LLC_BI__Held_By__c</v>
      </c>
      <c r="AJ249" s="8" t="str">
        <f t="shared" si="69"/>
        <v>n/a</v>
      </c>
      <c r="AK249" s="8" t="str">
        <f t="shared" si="70"/>
        <v>yes</v>
      </c>
      <c r="AL249" s="2" t="str">
        <f t="shared" si="71"/>
        <v>STRING</v>
      </c>
      <c r="AM249" s="8">
        <f t="shared" si="75"/>
        <v>255</v>
      </c>
      <c r="AN249" s="8" t="str">
        <f t="shared" si="76"/>
        <v>n/a</v>
      </c>
      <c r="AO249" s="8" t="str">
        <f t="shared" si="77"/>
        <v>n/a</v>
      </c>
    </row>
    <row r="250" spans="1:41">
      <c r="A250" s="2" t="s">
        <v>50</v>
      </c>
      <c r="B250" s="2" t="s">
        <v>51</v>
      </c>
      <c r="C250" s="1" t="s">
        <v>754</v>
      </c>
      <c r="D250" s="1" t="s">
        <v>755</v>
      </c>
      <c r="E250" s="1" t="s">
        <v>756</v>
      </c>
      <c r="F250" s="2" t="str">
        <f>IF(ISERROR(VLOOKUP($C250,'DMW | Collateral Fields'!$K:$L, 1, FALSE)),"No", "Yes")</f>
        <v>No</v>
      </c>
      <c r="G250" s="1" t="str">
        <f>IFERROR(VLOOKUP($C250,'DMW | Collateral Fields'!$K:$L, 2, FALSE),"(not found)")</f>
        <v>(not found)</v>
      </c>
      <c r="H250" s="2" t="s">
        <v>136</v>
      </c>
      <c r="I250" s="2" t="s">
        <v>144</v>
      </c>
      <c r="J250" s="1" t="s">
        <v>208</v>
      </c>
      <c r="K250" s="2">
        <v>255</v>
      </c>
      <c r="L250" s="2">
        <v>0</v>
      </c>
      <c r="M250" s="2">
        <v>0</v>
      </c>
      <c r="N250" s="2" t="str">
        <f t="shared" si="59"/>
        <v>textarea|255|0|0</v>
      </c>
      <c r="O250" t="str">
        <f>IFERROR(VLOOKUP('nCino | Field Mappings'!$A250,'nCino | Object Info'!$A:$H,5,FALSE),"(not found)")</f>
        <v>rskcsp_ds_css_collateral_mgmt</v>
      </c>
      <c r="P250" t="str">
        <f t="shared" si="60"/>
        <v>LLC_BI__Hull_and_Engine_Log_Books_Description__c</v>
      </c>
      <c r="Q250" s="8">
        <f>IFERROR(VLOOKUP($N250,'nCino | BigQuery Type Lookup'!$A:$F,2,FALSE),"(not found)")</f>
        <v>255</v>
      </c>
      <c r="R250" t="str">
        <f>IFERROR(VLOOKUP('nCino | Field Mappings'!$A250,'nCino | Object Info'!$A:$H,6,FALSE),"(not found)")</f>
        <v>rskcsp_ds_css_collateral_mgmt_staging</v>
      </c>
      <c r="S250" t="str">
        <f t="shared" si="61"/>
        <v>LLC_BI__Hull_and_Engine_Log_Books_Description__c</v>
      </c>
      <c r="T250" s="8" t="str">
        <f t="shared" si="62"/>
        <v>n/a</v>
      </c>
      <c r="U250" s="8" t="str">
        <f t="shared" si="63"/>
        <v>yes</v>
      </c>
      <c r="V250" s="2" t="str">
        <f>IFERROR(VLOOKUP($N250,'nCino | BigQuery Type Lookup'!$A:$F,3,FALSE),"(not found)")</f>
        <v>STRING</v>
      </c>
      <c r="W250" s="8">
        <f>IFERROR(VLOOKUP($N250,'nCino | BigQuery Type Lookup'!$A:$F,4,FALSE),"(not found)")</f>
        <v>255</v>
      </c>
      <c r="X250" s="8" t="str">
        <f>IFERROR(VLOOKUP($N250,'nCino | BigQuery Type Lookup'!$A:$F,5,FALSE),"(not found)")</f>
        <v>n/a</v>
      </c>
      <c r="Y250" s="8" t="str">
        <f>IFERROR(VLOOKUP($N250,'nCino | BigQuery Type Lookup'!$A:$F,6,FALSE),"(not found)")</f>
        <v>n/a</v>
      </c>
      <c r="Z250" t="str">
        <f>IFERROR(VLOOKUP('nCino | Field Mappings'!$A250,'nCino | Object Info'!$A:$H,7,FALSE),"(not found)")</f>
        <v>rskcsp_ds_css_collateral_mgmt_curated</v>
      </c>
      <c r="AA250" t="str">
        <f t="shared" si="64"/>
        <v>LLC_BI__Hull_and_Engine_Log_Books_Description__c</v>
      </c>
      <c r="AB250" s="8" t="str">
        <f t="shared" si="65"/>
        <v>n/a</v>
      </c>
      <c r="AC250" s="8" t="str">
        <f t="shared" si="66"/>
        <v>yes</v>
      </c>
      <c r="AD250" s="2" t="str">
        <f t="shared" si="67"/>
        <v>STRING</v>
      </c>
      <c r="AE250" s="8">
        <f t="shared" si="72"/>
        <v>255</v>
      </c>
      <c r="AF250" s="8" t="str">
        <f t="shared" si="73"/>
        <v>n/a</v>
      </c>
      <c r="AG250" s="8" t="str">
        <f t="shared" si="74"/>
        <v>n/a</v>
      </c>
      <c r="AH250" t="str">
        <f>IFERROR(VLOOKUP('nCino | Field Mappings'!$A250,'nCino | Object Info'!$A:$H,8,FALSE),"(not found)")</f>
        <v>rskcsp_ds_css_collateral_mgmt_consumption</v>
      </c>
      <c r="AI250" t="str">
        <f t="shared" si="68"/>
        <v>LLC_BI__Hull_and_Engine_Log_Books_Description__c</v>
      </c>
      <c r="AJ250" s="8" t="str">
        <f t="shared" si="69"/>
        <v>n/a</v>
      </c>
      <c r="AK250" s="8" t="str">
        <f t="shared" si="70"/>
        <v>yes</v>
      </c>
      <c r="AL250" s="2" t="str">
        <f t="shared" si="71"/>
        <v>STRING</v>
      </c>
      <c r="AM250" s="8">
        <f t="shared" si="75"/>
        <v>255</v>
      </c>
      <c r="AN250" s="8" t="str">
        <f t="shared" si="76"/>
        <v>n/a</v>
      </c>
      <c r="AO250" s="8" t="str">
        <f t="shared" si="77"/>
        <v>n/a</v>
      </c>
    </row>
    <row r="251" spans="1:41">
      <c r="A251" s="2" t="s">
        <v>50</v>
      </c>
      <c r="B251" s="2" t="s">
        <v>51</v>
      </c>
      <c r="C251" s="1" t="s">
        <v>757</v>
      </c>
      <c r="D251" s="1" t="s">
        <v>758</v>
      </c>
      <c r="E251" s="1" t="s">
        <v>759</v>
      </c>
      <c r="F251" s="2" t="str">
        <f>IF(ISERROR(VLOOKUP($C251,'DMW | Collateral Fields'!$K:$L, 1, FALSE)),"No", "Yes")</f>
        <v>No</v>
      </c>
      <c r="G251" s="1" t="str">
        <f>IFERROR(VLOOKUP($C251,'DMW | Collateral Fields'!$K:$L, 2, FALSE),"(not found)")</f>
        <v>(not found)</v>
      </c>
      <c r="H251" s="2" t="s">
        <v>136</v>
      </c>
      <c r="I251" s="2" t="s">
        <v>131</v>
      </c>
      <c r="J251" s="1" t="s">
        <v>137</v>
      </c>
      <c r="K251" s="2">
        <v>0</v>
      </c>
      <c r="L251" s="2">
        <v>0</v>
      </c>
      <c r="M251" s="2">
        <v>0</v>
      </c>
      <c r="N251" s="2" t="str">
        <f t="shared" si="59"/>
        <v>boolean|0|0|0</v>
      </c>
      <c r="O251" t="str">
        <f>IFERROR(VLOOKUP('nCino | Field Mappings'!$A251,'nCino | Object Info'!$A:$H,5,FALSE),"(not found)")</f>
        <v>rskcsp_ds_css_collateral_mgmt</v>
      </c>
      <c r="P251" t="str">
        <f t="shared" si="60"/>
        <v>LLC_BI__Include_Land_As_Collateral__c</v>
      </c>
      <c r="Q251" s="8">
        <f>IFERROR(VLOOKUP($N251,'nCino | BigQuery Type Lookup'!$A:$F,2,FALSE),"(not found)")</f>
        <v>1</v>
      </c>
      <c r="R251" t="str">
        <f>IFERROR(VLOOKUP('nCino | Field Mappings'!$A251,'nCino | Object Info'!$A:$H,6,FALSE),"(not found)")</f>
        <v>rskcsp_ds_css_collateral_mgmt_staging</v>
      </c>
      <c r="S251" t="str">
        <f t="shared" si="61"/>
        <v>LLC_BI__Include_Land_As_Collateral__c</v>
      </c>
      <c r="T251" s="8" t="str">
        <f t="shared" si="62"/>
        <v>n/a</v>
      </c>
      <c r="U251" s="8" t="str">
        <f t="shared" si="63"/>
        <v>no</v>
      </c>
      <c r="V251" s="2" t="str">
        <f>IFERROR(VLOOKUP($N251,'nCino | BigQuery Type Lookup'!$A:$F,3,FALSE),"(not found)")</f>
        <v>BOOL</v>
      </c>
      <c r="W251" s="8" t="str">
        <f>IFERROR(VLOOKUP($N251,'nCino | BigQuery Type Lookup'!$A:$F,4,FALSE),"(not found)")</f>
        <v>n/a</v>
      </c>
      <c r="X251" s="8" t="str">
        <f>IFERROR(VLOOKUP($N251,'nCino | BigQuery Type Lookup'!$A:$F,5,FALSE),"(not found)")</f>
        <v>n/a</v>
      </c>
      <c r="Y251" s="8" t="str">
        <f>IFERROR(VLOOKUP($N251,'nCino | BigQuery Type Lookup'!$A:$F,6,FALSE),"(not found)")</f>
        <v>n/a</v>
      </c>
      <c r="Z251" t="str">
        <f>IFERROR(VLOOKUP('nCino | Field Mappings'!$A251,'nCino | Object Info'!$A:$H,7,FALSE),"(not found)")</f>
        <v>rskcsp_ds_css_collateral_mgmt_curated</v>
      </c>
      <c r="AA251" t="str">
        <f t="shared" si="64"/>
        <v>LLC_BI__Include_Land_As_Collateral__c</v>
      </c>
      <c r="AB251" s="8" t="str">
        <f t="shared" si="65"/>
        <v>n/a</v>
      </c>
      <c r="AC251" s="8" t="str">
        <f t="shared" si="66"/>
        <v>no</v>
      </c>
      <c r="AD251" s="2" t="str">
        <f t="shared" si="67"/>
        <v>BOOL</v>
      </c>
      <c r="AE251" s="8" t="str">
        <f t="shared" si="72"/>
        <v>n/a</v>
      </c>
      <c r="AF251" s="8" t="str">
        <f t="shared" si="73"/>
        <v>n/a</v>
      </c>
      <c r="AG251" s="8" t="str">
        <f t="shared" si="74"/>
        <v>n/a</v>
      </c>
      <c r="AH251" t="str">
        <f>IFERROR(VLOOKUP('nCino | Field Mappings'!$A251,'nCino | Object Info'!$A:$H,8,FALSE),"(not found)")</f>
        <v>rskcsp_ds_css_collateral_mgmt_consumption</v>
      </c>
      <c r="AI251" t="str">
        <f t="shared" si="68"/>
        <v>LLC_BI__Include_Land_As_Collateral__c</v>
      </c>
      <c r="AJ251" s="8" t="str">
        <f t="shared" si="69"/>
        <v>n/a</v>
      </c>
      <c r="AK251" s="8" t="str">
        <f t="shared" si="70"/>
        <v>no</v>
      </c>
      <c r="AL251" s="2" t="str">
        <f t="shared" si="71"/>
        <v>BOOL</v>
      </c>
      <c r="AM251" s="8" t="str">
        <f t="shared" si="75"/>
        <v>n/a</v>
      </c>
      <c r="AN251" s="8" t="str">
        <f t="shared" si="76"/>
        <v>n/a</v>
      </c>
      <c r="AO251" s="8" t="str">
        <f t="shared" si="77"/>
        <v>n/a</v>
      </c>
    </row>
    <row r="252" spans="1:41">
      <c r="A252" s="2" t="s">
        <v>50</v>
      </c>
      <c r="B252" s="2" t="s">
        <v>51</v>
      </c>
      <c r="C252" s="1" t="s">
        <v>760</v>
      </c>
      <c r="D252" s="1" t="s">
        <v>761</v>
      </c>
      <c r="E252" s="1" t="s">
        <v>762</v>
      </c>
      <c r="F252" s="2" t="str">
        <f>IF(ISERROR(VLOOKUP($C252,'DMW | Collateral Fields'!$K:$L, 1, FALSE)),"No", "Yes")</f>
        <v>No</v>
      </c>
      <c r="G252" s="1" t="str">
        <f>IFERROR(VLOOKUP($C252,'DMW | Collateral Fields'!$K:$L, 2, FALSE),"(not found)")</f>
        <v>(not found)</v>
      </c>
      <c r="H252" s="2" t="s">
        <v>136</v>
      </c>
      <c r="I252" s="2" t="s">
        <v>144</v>
      </c>
      <c r="J252" s="1" t="s">
        <v>202</v>
      </c>
      <c r="K252" s="2">
        <v>0</v>
      </c>
      <c r="L252" s="2">
        <v>0</v>
      </c>
      <c r="M252" s="2">
        <v>0</v>
      </c>
      <c r="N252" s="2" t="str">
        <f t="shared" si="59"/>
        <v>date|0|0|0</v>
      </c>
      <c r="O252" t="str">
        <f>IFERROR(VLOOKUP('nCino | Field Mappings'!$A252,'nCino | Object Info'!$A:$H,5,FALSE),"(not found)")</f>
        <v>rskcsp_ds_css_collateral_mgmt</v>
      </c>
      <c r="P252" t="str">
        <f t="shared" si="60"/>
        <v>LLC_BI__Insurance_Expiration_Date__c</v>
      </c>
      <c r="Q252" s="8">
        <f>IFERROR(VLOOKUP($N252,'nCino | BigQuery Type Lookup'!$A:$F,2,FALSE),"(not found)")</f>
        <v>8</v>
      </c>
      <c r="R252" t="str">
        <f>IFERROR(VLOOKUP('nCino | Field Mappings'!$A252,'nCino | Object Info'!$A:$H,6,FALSE),"(not found)")</f>
        <v>rskcsp_ds_css_collateral_mgmt_staging</v>
      </c>
      <c r="S252" t="str">
        <f t="shared" si="61"/>
        <v>LLC_BI__Insurance_Expiration_Date__c</v>
      </c>
      <c r="T252" s="8" t="str">
        <f t="shared" si="62"/>
        <v>n/a</v>
      </c>
      <c r="U252" s="8" t="str">
        <f t="shared" si="63"/>
        <v>yes</v>
      </c>
      <c r="V252" s="2" t="str">
        <f>IFERROR(VLOOKUP($N252,'nCino | BigQuery Type Lookup'!$A:$F,3,FALSE),"(not found)")</f>
        <v>DATE</v>
      </c>
      <c r="W252" s="8" t="str">
        <f>IFERROR(VLOOKUP($N252,'nCino | BigQuery Type Lookup'!$A:$F,4,FALSE),"(not found)")</f>
        <v>n/a</v>
      </c>
      <c r="X252" s="8" t="str">
        <f>IFERROR(VLOOKUP($N252,'nCino | BigQuery Type Lookup'!$A:$F,5,FALSE),"(not found)")</f>
        <v>n/a</v>
      </c>
      <c r="Y252" s="8" t="str">
        <f>IFERROR(VLOOKUP($N252,'nCino | BigQuery Type Lookup'!$A:$F,6,FALSE),"(not found)")</f>
        <v>n/a</v>
      </c>
      <c r="Z252" t="str">
        <f>IFERROR(VLOOKUP('nCino | Field Mappings'!$A252,'nCino | Object Info'!$A:$H,7,FALSE),"(not found)")</f>
        <v>rskcsp_ds_css_collateral_mgmt_curated</v>
      </c>
      <c r="AA252" t="str">
        <f t="shared" si="64"/>
        <v>LLC_BI__Insurance_Expiration_Date__c</v>
      </c>
      <c r="AB252" s="8" t="str">
        <f t="shared" si="65"/>
        <v>n/a</v>
      </c>
      <c r="AC252" s="8" t="str">
        <f t="shared" si="66"/>
        <v>yes</v>
      </c>
      <c r="AD252" s="2" t="str">
        <f t="shared" si="67"/>
        <v>DATE</v>
      </c>
      <c r="AE252" s="8" t="str">
        <f t="shared" si="72"/>
        <v>n/a</v>
      </c>
      <c r="AF252" s="8" t="str">
        <f t="shared" si="73"/>
        <v>n/a</v>
      </c>
      <c r="AG252" s="8" t="str">
        <f t="shared" si="74"/>
        <v>n/a</v>
      </c>
      <c r="AH252" t="str">
        <f>IFERROR(VLOOKUP('nCino | Field Mappings'!$A252,'nCino | Object Info'!$A:$H,8,FALSE),"(not found)")</f>
        <v>rskcsp_ds_css_collateral_mgmt_consumption</v>
      </c>
      <c r="AI252" t="str">
        <f t="shared" si="68"/>
        <v>LLC_BI__Insurance_Expiration_Date__c</v>
      </c>
      <c r="AJ252" s="8" t="str">
        <f t="shared" si="69"/>
        <v>n/a</v>
      </c>
      <c r="AK252" s="8" t="str">
        <f t="shared" si="70"/>
        <v>yes</v>
      </c>
      <c r="AL252" s="2" t="str">
        <f t="shared" si="71"/>
        <v>DATE</v>
      </c>
      <c r="AM252" s="8" t="str">
        <f t="shared" si="75"/>
        <v>n/a</v>
      </c>
      <c r="AN252" s="8" t="str">
        <f t="shared" si="76"/>
        <v>n/a</v>
      </c>
      <c r="AO252" s="8" t="str">
        <f t="shared" si="77"/>
        <v>n/a</v>
      </c>
    </row>
    <row r="253" spans="1:41">
      <c r="A253" s="2" t="s">
        <v>50</v>
      </c>
      <c r="B253" s="2" t="s">
        <v>51</v>
      </c>
      <c r="C253" s="1" t="s">
        <v>763</v>
      </c>
      <c r="D253" s="1" t="s">
        <v>764</v>
      </c>
      <c r="E253" s="1" t="s">
        <v>765</v>
      </c>
      <c r="F253" s="2" t="str">
        <f>IF(ISERROR(VLOOKUP($C253,'DMW | Collateral Fields'!$K:$L, 1, FALSE)),"No", "Yes")</f>
        <v>Yes</v>
      </c>
      <c r="G253" s="1" t="str">
        <f>IFERROR(VLOOKUP($C253,'DMW | Collateral Fields'!$K:$L, 2, FALSE),"(not found)")</f>
        <v>This field captures the insurance type if an asset is insured.</v>
      </c>
      <c r="H253" s="2" t="s">
        <v>136</v>
      </c>
      <c r="I253" s="2" t="s">
        <v>144</v>
      </c>
      <c r="J253" s="1" t="s">
        <v>145</v>
      </c>
      <c r="K253" s="2">
        <v>255</v>
      </c>
      <c r="L253" s="2">
        <v>0</v>
      </c>
      <c r="M253" s="2">
        <v>0</v>
      </c>
      <c r="N253" s="2" t="str">
        <f t="shared" si="59"/>
        <v>picklist|255|0|0</v>
      </c>
      <c r="O253" t="str">
        <f>IFERROR(VLOOKUP('nCino | Field Mappings'!$A253,'nCino | Object Info'!$A:$H,5,FALSE),"(not found)")</f>
        <v>rskcsp_ds_css_collateral_mgmt</v>
      </c>
      <c r="P253" t="str">
        <f t="shared" si="60"/>
        <v>LLC_BI__Insurance_Type__c</v>
      </c>
      <c r="Q253" s="8">
        <f>IFERROR(VLOOKUP($N253,'nCino | BigQuery Type Lookup'!$A:$F,2,FALSE),"(not found)")</f>
        <v>255</v>
      </c>
      <c r="R253" t="str">
        <f>IFERROR(VLOOKUP('nCino | Field Mappings'!$A253,'nCino | Object Info'!$A:$H,6,FALSE),"(not found)")</f>
        <v>rskcsp_ds_css_collateral_mgmt_staging</v>
      </c>
      <c r="S253" t="str">
        <f t="shared" si="61"/>
        <v>LLC_BI__Insurance_Type__c</v>
      </c>
      <c r="T253" s="8" t="str">
        <f t="shared" si="62"/>
        <v>n/a</v>
      </c>
      <c r="U253" s="8" t="str">
        <f t="shared" si="63"/>
        <v>yes</v>
      </c>
      <c r="V253" s="2" t="str">
        <f>IFERROR(VLOOKUP($N253,'nCino | BigQuery Type Lookup'!$A:$F,3,FALSE),"(not found)")</f>
        <v>STRING</v>
      </c>
      <c r="W253" s="8">
        <f>IFERROR(VLOOKUP($N253,'nCino | BigQuery Type Lookup'!$A:$F,4,FALSE),"(not found)")</f>
        <v>255</v>
      </c>
      <c r="X253" s="8" t="str">
        <f>IFERROR(VLOOKUP($N253,'nCino | BigQuery Type Lookup'!$A:$F,5,FALSE),"(not found)")</f>
        <v>n/a</v>
      </c>
      <c r="Y253" s="8" t="str">
        <f>IFERROR(VLOOKUP($N253,'nCino | BigQuery Type Lookup'!$A:$F,6,FALSE),"(not found)")</f>
        <v>n/a</v>
      </c>
      <c r="Z253" t="str">
        <f>IFERROR(VLOOKUP('nCino | Field Mappings'!$A253,'nCino | Object Info'!$A:$H,7,FALSE),"(not found)")</f>
        <v>rskcsp_ds_css_collateral_mgmt_curated</v>
      </c>
      <c r="AA253" t="str">
        <f t="shared" si="64"/>
        <v>LLC_BI__Insurance_Type__c</v>
      </c>
      <c r="AB253" s="8" t="str">
        <f t="shared" si="65"/>
        <v>n/a</v>
      </c>
      <c r="AC253" s="8" t="str">
        <f t="shared" si="66"/>
        <v>yes</v>
      </c>
      <c r="AD253" s="2" t="str">
        <f t="shared" si="67"/>
        <v>STRING</v>
      </c>
      <c r="AE253" s="8">
        <f t="shared" si="72"/>
        <v>255</v>
      </c>
      <c r="AF253" s="8" t="str">
        <f t="shared" si="73"/>
        <v>n/a</v>
      </c>
      <c r="AG253" s="8" t="str">
        <f t="shared" si="74"/>
        <v>n/a</v>
      </c>
      <c r="AH253" t="str">
        <f>IFERROR(VLOOKUP('nCino | Field Mappings'!$A253,'nCino | Object Info'!$A:$H,8,FALSE),"(not found)")</f>
        <v>rskcsp_ds_css_collateral_mgmt_consumption</v>
      </c>
      <c r="AI253" t="str">
        <f t="shared" si="68"/>
        <v>LLC_BI__Insurance_Type__c</v>
      </c>
      <c r="AJ253" s="8" t="str">
        <f t="shared" si="69"/>
        <v>n/a</v>
      </c>
      <c r="AK253" s="8" t="str">
        <f t="shared" si="70"/>
        <v>yes</v>
      </c>
      <c r="AL253" s="2" t="str">
        <f t="shared" si="71"/>
        <v>STRING</v>
      </c>
      <c r="AM253" s="8">
        <f t="shared" si="75"/>
        <v>255</v>
      </c>
      <c r="AN253" s="8" t="str">
        <f t="shared" si="76"/>
        <v>n/a</v>
      </c>
      <c r="AO253" s="8" t="str">
        <f t="shared" si="77"/>
        <v>n/a</v>
      </c>
    </row>
    <row r="254" spans="1:41">
      <c r="A254" s="2" t="s">
        <v>50</v>
      </c>
      <c r="B254" s="2" t="s">
        <v>51</v>
      </c>
      <c r="C254" s="1" t="s">
        <v>766</v>
      </c>
      <c r="D254" s="1" t="s">
        <v>767</v>
      </c>
      <c r="E254" s="1" t="s">
        <v>768</v>
      </c>
      <c r="F254" s="2" t="str">
        <f>IF(ISERROR(VLOOKUP($C254,'DMW | Collateral Fields'!$K:$L, 1, FALSE)),"No", "Yes")</f>
        <v>No</v>
      </c>
      <c r="G254" s="1" t="str">
        <f>IFERROR(VLOOKUP($C254,'DMW | Collateral Fields'!$K:$L, 2, FALSE),"(not found)")</f>
        <v>(not found)</v>
      </c>
      <c r="H254" s="2" t="s">
        <v>136</v>
      </c>
      <c r="I254" s="2" t="s">
        <v>131</v>
      </c>
      <c r="J254" s="1" t="s">
        <v>137</v>
      </c>
      <c r="K254" s="2">
        <v>0</v>
      </c>
      <c r="L254" s="2">
        <v>0</v>
      </c>
      <c r="M254" s="2">
        <v>0</v>
      </c>
      <c r="N254" s="2" t="str">
        <f t="shared" si="59"/>
        <v>boolean|0|0|0</v>
      </c>
      <c r="O254" t="str">
        <f>IFERROR(VLOOKUP('nCino | Field Mappings'!$A254,'nCino | Object Info'!$A:$H,5,FALSE),"(not found)")</f>
        <v>rskcsp_ds_css_collateral_mgmt</v>
      </c>
      <c r="P254" t="str">
        <f t="shared" si="60"/>
        <v>LLC_BI__Leasehold__c</v>
      </c>
      <c r="Q254" s="8">
        <f>IFERROR(VLOOKUP($N254,'nCino | BigQuery Type Lookup'!$A:$F,2,FALSE),"(not found)")</f>
        <v>1</v>
      </c>
      <c r="R254" t="str">
        <f>IFERROR(VLOOKUP('nCino | Field Mappings'!$A254,'nCino | Object Info'!$A:$H,6,FALSE),"(not found)")</f>
        <v>rskcsp_ds_css_collateral_mgmt_staging</v>
      </c>
      <c r="S254" t="str">
        <f t="shared" si="61"/>
        <v>LLC_BI__Leasehold__c</v>
      </c>
      <c r="T254" s="8" t="str">
        <f t="shared" si="62"/>
        <v>n/a</v>
      </c>
      <c r="U254" s="8" t="str">
        <f t="shared" si="63"/>
        <v>no</v>
      </c>
      <c r="V254" s="2" t="str">
        <f>IFERROR(VLOOKUP($N254,'nCino | BigQuery Type Lookup'!$A:$F,3,FALSE),"(not found)")</f>
        <v>BOOL</v>
      </c>
      <c r="W254" s="8" t="str">
        <f>IFERROR(VLOOKUP($N254,'nCino | BigQuery Type Lookup'!$A:$F,4,FALSE),"(not found)")</f>
        <v>n/a</v>
      </c>
      <c r="X254" s="8" t="str">
        <f>IFERROR(VLOOKUP($N254,'nCino | BigQuery Type Lookup'!$A:$F,5,FALSE),"(not found)")</f>
        <v>n/a</v>
      </c>
      <c r="Y254" s="8" t="str">
        <f>IFERROR(VLOOKUP($N254,'nCino | BigQuery Type Lookup'!$A:$F,6,FALSE),"(not found)")</f>
        <v>n/a</v>
      </c>
      <c r="Z254" t="str">
        <f>IFERROR(VLOOKUP('nCino | Field Mappings'!$A254,'nCino | Object Info'!$A:$H,7,FALSE),"(not found)")</f>
        <v>rskcsp_ds_css_collateral_mgmt_curated</v>
      </c>
      <c r="AA254" t="str">
        <f t="shared" si="64"/>
        <v>LLC_BI__Leasehold__c</v>
      </c>
      <c r="AB254" s="8" t="str">
        <f t="shared" si="65"/>
        <v>n/a</v>
      </c>
      <c r="AC254" s="8" t="str">
        <f t="shared" si="66"/>
        <v>no</v>
      </c>
      <c r="AD254" s="2" t="str">
        <f t="shared" si="67"/>
        <v>BOOL</v>
      </c>
      <c r="AE254" s="8" t="str">
        <f t="shared" si="72"/>
        <v>n/a</v>
      </c>
      <c r="AF254" s="8" t="str">
        <f t="shared" si="73"/>
        <v>n/a</v>
      </c>
      <c r="AG254" s="8" t="str">
        <f t="shared" si="74"/>
        <v>n/a</v>
      </c>
      <c r="AH254" t="str">
        <f>IFERROR(VLOOKUP('nCino | Field Mappings'!$A254,'nCino | Object Info'!$A:$H,8,FALSE),"(not found)")</f>
        <v>rskcsp_ds_css_collateral_mgmt_consumption</v>
      </c>
      <c r="AI254" t="str">
        <f t="shared" si="68"/>
        <v>LLC_BI__Leasehold__c</v>
      </c>
      <c r="AJ254" s="8" t="str">
        <f t="shared" si="69"/>
        <v>n/a</v>
      </c>
      <c r="AK254" s="8" t="str">
        <f t="shared" si="70"/>
        <v>no</v>
      </c>
      <c r="AL254" s="2" t="str">
        <f t="shared" si="71"/>
        <v>BOOL</v>
      </c>
      <c r="AM254" s="8" t="str">
        <f t="shared" si="75"/>
        <v>n/a</v>
      </c>
      <c r="AN254" s="8" t="str">
        <f t="shared" si="76"/>
        <v>n/a</v>
      </c>
      <c r="AO254" s="8" t="str">
        <f t="shared" si="77"/>
        <v>n/a</v>
      </c>
    </row>
    <row r="255" spans="1:41">
      <c r="A255" s="2" t="s">
        <v>50</v>
      </c>
      <c r="B255" s="2" t="s">
        <v>51</v>
      </c>
      <c r="C255" s="1" t="s">
        <v>769</v>
      </c>
      <c r="D255" s="1" t="s">
        <v>770</v>
      </c>
      <c r="E255" s="1" t="s">
        <v>771</v>
      </c>
      <c r="F255" s="2" t="str">
        <f>IF(ISERROR(VLOOKUP($C255,'DMW | Collateral Fields'!$K:$L, 1, FALSE)),"No", "Yes")</f>
        <v>No</v>
      </c>
      <c r="G255" s="1" t="str">
        <f>IFERROR(VLOOKUP($C255,'DMW | Collateral Fields'!$K:$L, 2, FALSE),"(not found)")</f>
        <v>(not found)</v>
      </c>
      <c r="H255" s="2" t="s">
        <v>153</v>
      </c>
      <c r="I255" s="2" t="s">
        <v>144</v>
      </c>
      <c r="J255" s="1" t="s">
        <v>772</v>
      </c>
      <c r="K255" s="2">
        <v>18</v>
      </c>
      <c r="L255" s="2">
        <v>0</v>
      </c>
      <c r="M255" s="2">
        <v>0</v>
      </c>
      <c r="N255" s="2" t="str">
        <f t="shared" si="59"/>
        <v>reference(LLC_BI__Loan_Collateral__c)|18|0|0</v>
      </c>
      <c r="O255" t="str">
        <f>IFERROR(VLOOKUP('nCino | Field Mappings'!$A255,'nCino | Object Info'!$A:$H,5,FALSE),"(not found)")</f>
        <v>rskcsp_ds_css_collateral_mgmt</v>
      </c>
      <c r="P255" t="str">
        <f t="shared" si="60"/>
        <v>LLC_BI__Legacy_Collateral__c</v>
      </c>
      <c r="Q255" s="8">
        <f>IFERROR(VLOOKUP($N255,'nCino | BigQuery Type Lookup'!$A:$F,2,FALSE),"(not found)")</f>
        <v>18</v>
      </c>
      <c r="R255" t="str">
        <f>IFERROR(VLOOKUP('nCino | Field Mappings'!$A255,'nCino | Object Info'!$A:$H,6,FALSE),"(not found)")</f>
        <v>rskcsp_ds_css_collateral_mgmt_staging</v>
      </c>
      <c r="S255" t="str">
        <f t="shared" si="61"/>
        <v>LLC_BI__Legacy_Collateral__c</v>
      </c>
      <c r="T255" s="8" t="str">
        <f t="shared" si="62"/>
        <v>Foreign</v>
      </c>
      <c r="U255" s="8" t="str">
        <f t="shared" si="63"/>
        <v>yes</v>
      </c>
      <c r="V255" s="2" t="str">
        <f>IFERROR(VLOOKUP($N255,'nCino | BigQuery Type Lookup'!$A:$F,3,FALSE),"(not found)")</f>
        <v>STRING</v>
      </c>
      <c r="W255" s="8">
        <f>IFERROR(VLOOKUP($N255,'nCino | BigQuery Type Lookup'!$A:$F,4,FALSE),"(not found)")</f>
        <v>18</v>
      </c>
      <c r="X255" s="8" t="str">
        <f>IFERROR(VLOOKUP($N255,'nCino | BigQuery Type Lookup'!$A:$F,5,FALSE),"(not found)")</f>
        <v>n/a</v>
      </c>
      <c r="Y255" s="8" t="str">
        <f>IFERROR(VLOOKUP($N255,'nCino | BigQuery Type Lookup'!$A:$F,6,FALSE),"(not found)")</f>
        <v>n/a</v>
      </c>
      <c r="Z255" t="str">
        <f>IFERROR(VLOOKUP('nCino | Field Mappings'!$A255,'nCino | Object Info'!$A:$H,7,FALSE),"(not found)")</f>
        <v>rskcsp_ds_css_collateral_mgmt_curated</v>
      </c>
      <c r="AA255" t="str">
        <f t="shared" si="64"/>
        <v>LLC_BI__Legacy_Collateral__c</v>
      </c>
      <c r="AB255" s="8" t="str">
        <f t="shared" si="65"/>
        <v>Foreign</v>
      </c>
      <c r="AC255" s="8" t="str">
        <f t="shared" si="66"/>
        <v>yes</v>
      </c>
      <c r="AD255" s="2" t="str">
        <f t="shared" si="67"/>
        <v>STRING</v>
      </c>
      <c r="AE255" s="8">
        <f t="shared" si="72"/>
        <v>18</v>
      </c>
      <c r="AF255" s="8" t="str">
        <f t="shared" si="73"/>
        <v>n/a</v>
      </c>
      <c r="AG255" s="8" t="str">
        <f t="shared" si="74"/>
        <v>n/a</v>
      </c>
      <c r="AH255" t="str">
        <f>IFERROR(VLOOKUP('nCino | Field Mappings'!$A255,'nCino | Object Info'!$A:$H,8,FALSE),"(not found)")</f>
        <v>rskcsp_ds_css_collateral_mgmt_consumption</v>
      </c>
      <c r="AI255" t="str">
        <f t="shared" si="68"/>
        <v>LLC_BI__Legacy_Collateral__c</v>
      </c>
      <c r="AJ255" s="8" t="str">
        <f t="shared" si="69"/>
        <v>Foreign</v>
      </c>
      <c r="AK255" s="8" t="str">
        <f t="shared" si="70"/>
        <v>yes</v>
      </c>
      <c r="AL255" s="2" t="str">
        <f t="shared" si="71"/>
        <v>STRING</v>
      </c>
      <c r="AM255" s="8">
        <f t="shared" si="75"/>
        <v>18</v>
      </c>
      <c r="AN255" s="8" t="str">
        <f t="shared" si="76"/>
        <v>n/a</v>
      </c>
      <c r="AO255" s="8" t="str">
        <f t="shared" si="77"/>
        <v>n/a</v>
      </c>
    </row>
    <row r="256" spans="1:41">
      <c r="A256" s="2" t="s">
        <v>50</v>
      </c>
      <c r="B256" s="2" t="s">
        <v>51</v>
      </c>
      <c r="C256" s="1" t="s">
        <v>773</v>
      </c>
      <c r="D256" s="1" t="s">
        <v>774</v>
      </c>
      <c r="E256" s="1" t="s">
        <v>775</v>
      </c>
      <c r="F256" s="2" t="str">
        <f>IF(ISERROR(VLOOKUP($C256,'DMW | Collateral Fields'!$K:$L, 1, FALSE)),"No", "Yes")</f>
        <v>Yes</v>
      </c>
      <c r="G256" s="1" t="str">
        <f>IFERROR(VLOOKUP($C256,'DMW | Collateral Fields'!$K:$L, 2, FALSE),"(not found)")</f>
        <v>It automatically populates based on the collateral value multiplied by the collateral advance rate.</v>
      </c>
      <c r="H256" s="2" t="s">
        <v>136</v>
      </c>
      <c r="I256" s="2" t="s">
        <v>144</v>
      </c>
      <c r="J256" s="1" t="s">
        <v>215</v>
      </c>
      <c r="K256" s="2">
        <v>0</v>
      </c>
      <c r="L256" s="2">
        <v>18</v>
      </c>
      <c r="M256" s="2">
        <v>2</v>
      </c>
      <c r="N256" s="2" t="str">
        <f t="shared" si="59"/>
        <v>currency|0|18|2</v>
      </c>
      <c r="O256" t="str">
        <f>IFERROR(VLOOKUP('nCino | Field Mappings'!$A256,'nCino | Object Info'!$A:$H,5,FALSE),"(not found)")</f>
        <v>rskcsp_ds_css_collateral_mgmt</v>
      </c>
      <c r="P256" t="str">
        <f t="shared" si="60"/>
        <v>LLC_BI__Lendable_Value__c</v>
      </c>
      <c r="Q256" s="8">
        <f>IFERROR(VLOOKUP($N256,'nCino | BigQuery Type Lookup'!$A:$F,2,FALSE),"(not found)")</f>
        <v>21</v>
      </c>
      <c r="R256" t="str">
        <f>IFERROR(VLOOKUP('nCino | Field Mappings'!$A256,'nCino | Object Info'!$A:$H,6,FALSE),"(not found)")</f>
        <v>rskcsp_ds_css_collateral_mgmt_staging</v>
      </c>
      <c r="S256" t="str">
        <f t="shared" si="61"/>
        <v>LLC_BI__Lendable_Value__c</v>
      </c>
      <c r="T256" s="8" t="str">
        <f t="shared" si="62"/>
        <v>n/a</v>
      </c>
      <c r="U256" s="8" t="str">
        <f t="shared" si="63"/>
        <v>yes</v>
      </c>
      <c r="V256" s="2" t="str">
        <f>IFERROR(VLOOKUP($N256,'nCino | BigQuery Type Lookup'!$A:$F,3,FALSE),"(not found)")</f>
        <v>NUMERIC</v>
      </c>
      <c r="W256" s="8" t="str">
        <f>IFERROR(VLOOKUP($N256,'nCino | BigQuery Type Lookup'!$A:$F,4,FALSE),"(not found)")</f>
        <v>n/a</v>
      </c>
      <c r="X256" s="8">
        <f>IFERROR(VLOOKUP($N256,'nCino | BigQuery Type Lookup'!$A:$F,5,FALSE),"(not found)")</f>
        <v>18</v>
      </c>
      <c r="Y256" s="8">
        <f>IFERROR(VLOOKUP($N256,'nCino | BigQuery Type Lookup'!$A:$F,6,FALSE),"(not found)")</f>
        <v>2</v>
      </c>
      <c r="Z256" t="str">
        <f>IFERROR(VLOOKUP('nCino | Field Mappings'!$A256,'nCino | Object Info'!$A:$H,7,FALSE),"(not found)")</f>
        <v>rskcsp_ds_css_collateral_mgmt_curated</v>
      </c>
      <c r="AA256" t="str">
        <f t="shared" si="64"/>
        <v>LLC_BI__Lendable_Value__c</v>
      </c>
      <c r="AB256" s="8" t="str">
        <f t="shared" si="65"/>
        <v>n/a</v>
      </c>
      <c r="AC256" s="8" t="str">
        <f t="shared" si="66"/>
        <v>yes</v>
      </c>
      <c r="AD256" s="2" t="str">
        <f t="shared" si="67"/>
        <v>NUMERIC</v>
      </c>
      <c r="AE256" s="8" t="str">
        <f t="shared" si="72"/>
        <v>n/a</v>
      </c>
      <c r="AF256" s="8">
        <f t="shared" si="73"/>
        <v>18</v>
      </c>
      <c r="AG256" s="8">
        <f t="shared" si="74"/>
        <v>2</v>
      </c>
      <c r="AH256" t="str">
        <f>IFERROR(VLOOKUP('nCino | Field Mappings'!$A256,'nCino | Object Info'!$A:$H,8,FALSE),"(not found)")</f>
        <v>rskcsp_ds_css_collateral_mgmt_consumption</v>
      </c>
      <c r="AI256" t="str">
        <f t="shared" si="68"/>
        <v>LLC_BI__Lendable_Value__c</v>
      </c>
      <c r="AJ256" s="8" t="str">
        <f t="shared" si="69"/>
        <v>n/a</v>
      </c>
      <c r="AK256" s="8" t="str">
        <f t="shared" si="70"/>
        <v>yes</v>
      </c>
      <c r="AL256" s="2" t="str">
        <f t="shared" si="71"/>
        <v>NUMERIC</v>
      </c>
      <c r="AM256" s="8" t="str">
        <f t="shared" si="75"/>
        <v>n/a</v>
      </c>
      <c r="AN256" s="8">
        <f t="shared" si="76"/>
        <v>18</v>
      </c>
      <c r="AO256" s="8">
        <f t="shared" si="77"/>
        <v>2</v>
      </c>
    </row>
    <row r="257" spans="1:41">
      <c r="A257" s="2" t="s">
        <v>50</v>
      </c>
      <c r="B257" s="2" t="s">
        <v>51</v>
      </c>
      <c r="C257" s="1" t="s">
        <v>776</v>
      </c>
      <c r="D257" s="1" t="s">
        <v>777</v>
      </c>
      <c r="E257" s="1" t="s">
        <v>778</v>
      </c>
      <c r="F257" s="2" t="str">
        <f>IF(ISERROR(VLOOKUP($C257,'DMW | Collateral Fields'!$K:$L, 1, FALSE)),"No", "Yes")</f>
        <v>No</v>
      </c>
      <c r="G257" s="1" t="str">
        <f>IFERROR(VLOOKUP($C257,'DMW | Collateral Fields'!$K:$L, 2, FALSE),"(not found)")</f>
        <v>(not found)</v>
      </c>
      <c r="H257" s="2" t="s">
        <v>136</v>
      </c>
      <c r="I257" s="2" t="s">
        <v>144</v>
      </c>
      <c r="J257" s="1" t="s">
        <v>202</v>
      </c>
      <c r="K257" s="2">
        <v>0</v>
      </c>
      <c r="L257" s="2">
        <v>0</v>
      </c>
      <c r="M257" s="2">
        <v>0</v>
      </c>
      <c r="N257" s="2" t="str">
        <f t="shared" si="59"/>
        <v>date|0|0|0</v>
      </c>
      <c r="O257" t="str">
        <f>IFERROR(VLOOKUP('nCino | Field Mappings'!$A257,'nCino | Object Info'!$A:$H,5,FALSE),"(not found)")</f>
        <v>rskcsp_ds_css_collateral_mgmt</v>
      </c>
      <c r="P257" t="str">
        <f t="shared" si="60"/>
        <v>LLC_BI__Letter_of_Credit_Date__c</v>
      </c>
      <c r="Q257" s="8">
        <f>IFERROR(VLOOKUP($N257,'nCino | BigQuery Type Lookup'!$A:$F,2,FALSE),"(not found)")</f>
        <v>8</v>
      </c>
      <c r="R257" t="str">
        <f>IFERROR(VLOOKUP('nCino | Field Mappings'!$A257,'nCino | Object Info'!$A:$H,6,FALSE),"(not found)")</f>
        <v>rskcsp_ds_css_collateral_mgmt_staging</v>
      </c>
      <c r="S257" t="str">
        <f t="shared" si="61"/>
        <v>LLC_BI__Letter_of_Credit_Date__c</v>
      </c>
      <c r="T257" s="8" t="str">
        <f t="shared" si="62"/>
        <v>n/a</v>
      </c>
      <c r="U257" s="8" t="str">
        <f t="shared" si="63"/>
        <v>yes</v>
      </c>
      <c r="V257" s="2" t="str">
        <f>IFERROR(VLOOKUP($N257,'nCino | BigQuery Type Lookup'!$A:$F,3,FALSE),"(not found)")</f>
        <v>DATE</v>
      </c>
      <c r="W257" s="8" t="str">
        <f>IFERROR(VLOOKUP($N257,'nCino | BigQuery Type Lookup'!$A:$F,4,FALSE),"(not found)")</f>
        <v>n/a</v>
      </c>
      <c r="X257" s="8" t="str">
        <f>IFERROR(VLOOKUP($N257,'nCino | BigQuery Type Lookup'!$A:$F,5,FALSE),"(not found)")</f>
        <v>n/a</v>
      </c>
      <c r="Y257" s="8" t="str">
        <f>IFERROR(VLOOKUP($N257,'nCino | BigQuery Type Lookup'!$A:$F,6,FALSE),"(not found)")</f>
        <v>n/a</v>
      </c>
      <c r="Z257" t="str">
        <f>IFERROR(VLOOKUP('nCino | Field Mappings'!$A257,'nCino | Object Info'!$A:$H,7,FALSE),"(not found)")</f>
        <v>rskcsp_ds_css_collateral_mgmt_curated</v>
      </c>
      <c r="AA257" t="str">
        <f t="shared" si="64"/>
        <v>LLC_BI__Letter_of_Credit_Date__c</v>
      </c>
      <c r="AB257" s="8" t="str">
        <f t="shared" si="65"/>
        <v>n/a</v>
      </c>
      <c r="AC257" s="8" t="str">
        <f t="shared" si="66"/>
        <v>yes</v>
      </c>
      <c r="AD257" s="2" t="str">
        <f t="shared" si="67"/>
        <v>DATE</v>
      </c>
      <c r="AE257" s="8" t="str">
        <f t="shared" si="72"/>
        <v>n/a</v>
      </c>
      <c r="AF257" s="8" t="str">
        <f t="shared" si="73"/>
        <v>n/a</v>
      </c>
      <c r="AG257" s="8" t="str">
        <f t="shared" si="74"/>
        <v>n/a</v>
      </c>
      <c r="AH257" t="str">
        <f>IFERROR(VLOOKUP('nCino | Field Mappings'!$A257,'nCino | Object Info'!$A:$H,8,FALSE),"(not found)")</f>
        <v>rskcsp_ds_css_collateral_mgmt_consumption</v>
      </c>
      <c r="AI257" t="str">
        <f t="shared" si="68"/>
        <v>LLC_BI__Letter_of_Credit_Date__c</v>
      </c>
      <c r="AJ257" s="8" t="str">
        <f t="shared" si="69"/>
        <v>n/a</v>
      </c>
      <c r="AK257" s="8" t="str">
        <f t="shared" si="70"/>
        <v>yes</v>
      </c>
      <c r="AL257" s="2" t="str">
        <f t="shared" si="71"/>
        <v>DATE</v>
      </c>
      <c r="AM257" s="8" t="str">
        <f t="shared" si="75"/>
        <v>n/a</v>
      </c>
      <c r="AN257" s="8" t="str">
        <f t="shared" si="76"/>
        <v>n/a</v>
      </c>
      <c r="AO257" s="8" t="str">
        <f t="shared" si="77"/>
        <v>n/a</v>
      </c>
    </row>
    <row r="258" spans="1:41">
      <c r="A258" s="2" t="s">
        <v>50</v>
      </c>
      <c r="B258" s="2" t="s">
        <v>51</v>
      </c>
      <c r="C258" s="1" t="s">
        <v>779</v>
      </c>
      <c r="D258" s="1" t="s">
        <v>780</v>
      </c>
      <c r="E258" s="1" t="s">
        <v>781</v>
      </c>
      <c r="F258" s="2" t="str">
        <f>IF(ISERROR(VLOOKUP($C258,'DMW | Collateral Fields'!$K:$L, 1, FALSE)),"No", "Yes")</f>
        <v>No</v>
      </c>
      <c r="G258" s="1" t="str">
        <f>IFERROR(VLOOKUP($C258,'DMW | Collateral Fields'!$K:$L, 2, FALSE),"(not found)")</f>
        <v>(not found)</v>
      </c>
      <c r="H258" s="2" t="s">
        <v>136</v>
      </c>
      <c r="I258" s="2" t="s">
        <v>144</v>
      </c>
      <c r="J258" s="1" t="s">
        <v>215</v>
      </c>
      <c r="K258" s="2">
        <v>0</v>
      </c>
      <c r="L258" s="2">
        <v>18</v>
      </c>
      <c r="M258" s="2">
        <v>2</v>
      </c>
      <c r="N258" s="2" t="str">
        <f t="shared" si="59"/>
        <v>currency|0|18|2</v>
      </c>
      <c r="O258" t="str">
        <f>IFERROR(VLOOKUP('nCino | Field Mappings'!$A258,'nCino | Object Info'!$A:$H,5,FALSE),"(not found)")</f>
        <v>rskcsp_ds_css_collateral_mgmt</v>
      </c>
      <c r="P258" t="str">
        <f t="shared" si="60"/>
        <v>LLC_BI__Life_Insurance_Benefit_Amount__c</v>
      </c>
      <c r="Q258" s="8">
        <f>IFERROR(VLOOKUP($N258,'nCino | BigQuery Type Lookup'!$A:$F,2,FALSE),"(not found)")</f>
        <v>21</v>
      </c>
      <c r="R258" t="str">
        <f>IFERROR(VLOOKUP('nCino | Field Mappings'!$A258,'nCino | Object Info'!$A:$H,6,FALSE),"(not found)")</f>
        <v>rskcsp_ds_css_collateral_mgmt_staging</v>
      </c>
      <c r="S258" t="str">
        <f t="shared" si="61"/>
        <v>LLC_BI__Life_Insurance_Benefit_Amount__c</v>
      </c>
      <c r="T258" s="8" t="str">
        <f t="shared" si="62"/>
        <v>n/a</v>
      </c>
      <c r="U258" s="8" t="str">
        <f t="shared" si="63"/>
        <v>yes</v>
      </c>
      <c r="V258" s="2" t="str">
        <f>IFERROR(VLOOKUP($N258,'nCino | BigQuery Type Lookup'!$A:$F,3,FALSE),"(not found)")</f>
        <v>NUMERIC</v>
      </c>
      <c r="W258" s="8" t="str">
        <f>IFERROR(VLOOKUP($N258,'nCino | BigQuery Type Lookup'!$A:$F,4,FALSE),"(not found)")</f>
        <v>n/a</v>
      </c>
      <c r="X258" s="8">
        <f>IFERROR(VLOOKUP($N258,'nCino | BigQuery Type Lookup'!$A:$F,5,FALSE),"(not found)")</f>
        <v>18</v>
      </c>
      <c r="Y258" s="8">
        <f>IFERROR(VLOOKUP($N258,'nCino | BigQuery Type Lookup'!$A:$F,6,FALSE),"(not found)")</f>
        <v>2</v>
      </c>
      <c r="Z258" t="str">
        <f>IFERROR(VLOOKUP('nCino | Field Mappings'!$A258,'nCino | Object Info'!$A:$H,7,FALSE),"(not found)")</f>
        <v>rskcsp_ds_css_collateral_mgmt_curated</v>
      </c>
      <c r="AA258" t="str">
        <f t="shared" si="64"/>
        <v>LLC_BI__Life_Insurance_Benefit_Amount__c</v>
      </c>
      <c r="AB258" s="8" t="str">
        <f t="shared" si="65"/>
        <v>n/a</v>
      </c>
      <c r="AC258" s="8" t="str">
        <f t="shared" si="66"/>
        <v>yes</v>
      </c>
      <c r="AD258" s="2" t="str">
        <f t="shared" si="67"/>
        <v>NUMERIC</v>
      </c>
      <c r="AE258" s="8" t="str">
        <f t="shared" si="72"/>
        <v>n/a</v>
      </c>
      <c r="AF258" s="8">
        <f t="shared" si="73"/>
        <v>18</v>
      </c>
      <c r="AG258" s="8">
        <f t="shared" si="74"/>
        <v>2</v>
      </c>
      <c r="AH258" t="str">
        <f>IFERROR(VLOOKUP('nCino | Field Mappings'!$A258,'nCino | Object Info'!$A:$H,8,FALSE),"(not found)")</f>
        <v>rskcsp_ds_css_collateral_mgmt_consumption</v>
      </c>
      <c r="AI258" t="str">
        <f t="shared" si="68"/>
        <v>LLC_BI__Life_Insurance_Benefit_Amount__c</v>
      </c>
      <c r="AJ258" s="8" t="str">
        <f t="shared" si="69"/>
        <v>n/a</v>
      </c>
      <c r="AK258" s="8" t="str">
        <f t="shared" si="70"/>
        <v>yes</v>
      </c>
      <c r="AL258" s="2" t="str">
        <f t="shared" si="71"/>
        <v>NUMERIC</v>
      </c>
      <c r="AM258" s="8" t="str">
        <f t="shared" si="75"/>
        <v>n/a</v>
      </c>
      <c r="AN258" s="8">
        <f t="shared" si="76"/>
        <v>18</v>
      </c>
      <c r="AO258" s="8">
        <f t="shared" si="77"/>
        <v>2</v>
      </c>
    </row>
    <row r="259" spans="1:41">
      <c r="A259" s="2" t="s">
        <v>50</v>
      </c>
      <c r="B259" s="2" t="s">
        <v>51</v>
      </c>
      <c r="C259" s="1" t="s">
        <v>782</v>
      </c>
      <c r="D259" s="1" t="s">
        <v>783</v>
      </c>
      <c r="E259" s="1" t="s">
        <v>784</v>
      </c>
      <c r="F259" s="2" t="str">
        <f>IF(ISERROR(VLOOKUP($C259,'DMW | Collateral Fields'!$K:$L, 1, FALSE)),"No", "Yes")</f>
        <v>No</v>
      </c>
      <c r="G259" s="1" t="str">
        <f>IFERROR(VLOOKUP($C259,'DMW | Collateral Fields'!$K:$L, 2, FALSE),"(not found)")</f>
        <v>(not found)</v>
      </c>
      <c r="H259" s="2" t="s">
        <v>136</v>
      </c>
      <c r="I259" s="2" t="s">
        <v>144</v>
      </c>
      <c r="J259" s="1" t="s">
        <v>140</v>
      </c>
      <c r="K259" s="2">
        <v>255</v>
      </c>
      <c r="L259" s="2">
        <v>0</v>
      </c>
      <c r="M259" s="2">
        <v>0</v>
      </c>
      <c r="N259" s="2" t="str">
        <f t="shared" ref="N259:N322" si="78">_xlfn.CONCAT(J259,"|",K259,"|",L259,"|",M259)</f>
        <v>string|255|0|0</v>
      </c>
      <c r="O259" t="str">
        <f>IFERROR(VLOOKUP('nCino | Field Mappings'!$A259,'nCino | Object Info'!$A:$H,5,FALSE),"(not found)")</f>
        <v>rskcsp_ds_css_collateral_mgmt</v>
      </c>
      <c r="P259" t="str">
        <f t="shared" ref="P259:P322" si="79">D259</f>
        <v>LLC_BI__Life_Insurance_Company_City__c</v>
      </c>
      <c r="Q259" s="8">
        <f>IFERROR(VLOOKUP($N259,'nCino | BigQuery Type Lookup'!$A:$F,2,FALSE),"(not found)")</f>
        <v>255</v>
      </c>
      <c r="R259" t="str">
        <f>IFERROR(VLOOKUP('nCino | Field Mappings'!$A259,'nCino | Object Info'!$A:$H,6,FALSE),"(not found)")</f>
        <v>rskcsp_ds_css_collateral_mgmt_staging</v>
      </c>
      <c r="S259" t="str">
        <f t="shared" ref="S259:S322" si="80">D259</f>
        <v>LLC_BI__Life_Insurance_Company_City__c</v>
      </c>
      <c r="T259" s="8" t="str">
        <f t="shared" ref="T259:T322" si="81">H259</f>
        <v>n/a</v>
      </c>
      <c r="U259" s="8" t="str">
        <f t="shared" ref="U259:U322" si="82">I259</f>
        <v>yes</v>
      </c>
      <c r="V259" s="2" t="str">
        <f>IFERROR(VLOOKUP($N259,'nCino | BigQuery Type Lookup'!$A:$F,3,FALSE),"(not found)")</f>
        <v>STRING</v>
      </c>
      <c r="W259" s="8">
        <f>IFERROR(VLOOKUP($N259,'nCino | BigQuery Type Lookup'!$A:$F,4,FALSE),"(not found)")</f>
        <v>255</v>
      </c>
      <c r="X259" s="8" t="str">
        <f>IFERROR(VLOOKUP($N259,'nCino | BigQuery Type Lookup'!$A:$F,5,FALSE),"(not found)")</f>
        <v>n/a</v>
      </c>
      <c r="Y259" s="8" t="str">
        <f>IFERROR(VLOOKUP($N259,'nCino | BigQuery Type Lookup'!$A:$F,6,FALSE),"(not found)")</f>
        <v>n/a</v>
      </c>
      <c r="Z259" t="str">
        <f>IFERROR(VLOOKUP('nCino | Field Mappings'!$A259,'nCino | Object Info'!$A:$H,7,FALSE),"(not found)")</f>
        <v>rskcsp_ds_css_collateral_mgmt_curated</v>
      </c>
      <c r="AA259" t="str">
        <f t="shared" ref="AA259:AA322" si="83">D259</f>
        <v>LLC_BI__Life_Insurance_Company_City__c</v>
      </c>
      <c r="AB259" s="8" t="str">
        <f t="shared" ref="AB259:AB322" si="84">H259</f>
        <v>n/a</v>
      </c>
      <c r="AC259" s="8" t="str">
        <f t="shared" ref="AC259:AC322" si="85">U259</f>
        <v>yes</v>
      </c>
      <c r="AD259" s="2" t="str">
        <f t="shared" ref="AD259:AD322" si="86">V259</f>
        <v>STRING</v>
      </c>
      <c r="AE259" s="8">
        <f t="shared" si="72"/>
        <v>255</v>
      </c>
      <c r="AF259" s="8" t="str">
        <f t="shared" si="73"/>
        <v>n/a</v>
      </c>
      <c r="AG259" s="8" t="str">
        <f t="shared" si="74"/>
        <v>n/a</v>
      </c>
      <c r="AH259" t="str">
        <f>IFERROR(VLOOKUP('nCino | Field Mappings'!$A259,'nCino | Object Info'!$A:$H,8,FALSE),"(not found)")</f>
        <v>rskcsp_ds_css_collateral_mgmt_consumption</v>
      </c>
      <c r="AI259" t="str">
        <f t="shared" ref="AI259:AI322" si="87">D259</f>
        <v>LLC_BI__Life_Insurance_Company_City__c</v>
      </c>
      <c r="AJ259" s="8" t="str">
        <f t="shared" ref="AJ259:AJ322" si="88">H259</f>
        <v>n/a</v>
      </c>
      <c r="AK259" s="8" t="str">
        <f t="shared" ref="AK259:AK322" si="89">U259</f>
        <v>yes</v>
      </c>
      <c r="AL259" s="2" t="str">
        <f t="shared" ref="AL259:AL322" si="90">V259</f>
        <v>STRING</v>
      </c>
      <c r="AM259" s="8">
        <f t="shared" si="75"/>
        <v>255</v>
      </c>
      <c r="AN259" s="8" t="str">
        <f t="shared" si="76"/>
        <v>n/a</v>
      </c>
      <c r="AO259" s="8" t="str">
        <f t="shared" si="77"/>
        <v>n/a</v>
      </c>
    </row>
    <row r="260" spans="1:41">
      <c r="A260" s="2" t="s">
        <v>50</v>
      </c>
      <c r="B260" s="2" t="s">
        <v>51</v>
      </c>
      <c r="C260" s="1" t="s">
        <v>785</v>
      </c>
      <c r="D260" s="1" t="s">
        <v>786</v>
      </c>
      <c r="E260" s="1" t="s">
        <v>787</v>
      </c>
      <c r="F260" s="2" t="str">
        <f>IF(ISERROR(VLOOKUP($C260,'DMW | Collateral Fields'!$K:$L, 1, FALSE)),"No", "Yes")</f>
        <v>No</v>
      </c>
      <c r="G260" s="1" t="str">
        <f>IFERROR(VLOOKUP($C260,'DMW | Collateral Fields'!$K:$L, 2, FALSE),"(not found)")</f>
        <v>(not found)</v>
      </c>
      <c r="H260" s="2" t="s">
        <v>136</v>
      </c>
      <c r="I260" s="2" t="s">
        <v>144</v>
      </c>
      <c r="J260" s="1" t="s">
        <v>145</v>
      </c>
      <c r="K260" s="2">
        <v>255</v>
      </c>
      <c r="L260" s="2">
        <v>0</v>
      </c>
      <c r="M260" s="2">
        <v>0</v>
      </c>
      <c r="N260" s="2" t="str">
        <f t="shared" si="78"/>
        <v>picklist|255|0|0</v>
      </c>
      <c r="O260" t="str">
        <f>IFERROR(VLOOKUP('nCino | Field Mappings'!$A260,'nCino | Object Info'!$A:$H,5,FALSE),"(not found)")</f>
        <v>rskcsp_ds_css_collateral_mgmt</v>
      </c>
      <c r="P260" t="str">
        <f t="shared" si="79"/>
        <v>LLC_BI__Life_Insurance_Company_State__c</v>
      </c>
      <c r="Q260" s="8">
        <f>IFERROR(VLOOKUP($N260,'nCino | BigQuery Type Lookup'!$A:$F,2,FALSE),"(not found)")</f>
        <v>255</v>
      </c>
      <c r="R260" t="str">
        <f>IFERROR(VLOOKUP('nCino | Field Mappings'!$A260,'nCino | Object Info'!$A:$H,6,FALSE),"(not found)")</f>
        <v>rskcsp_ds_css_collateral_mgmt_staging</v>
      </c>
      <c r="S260" t="str">
        <f t="shared" si="80"/>
        <v>LLC_BI__Life_Insurance_Company_State__c</v>
      </c>
      <c r="T260" s="8" t="str">
        <f t="shared" si="81"/>
        <v>n/a</v>
      </c>
      <c r="U260" s="8" t="str">
        <f t="shared" si="82"/>
        <v>yes</v>
      </c>
      <c r="V260" s="2" t="str">
        <f>IFERROR(VLOOKUP($N260,'nCino | BigQuery Type Lookup'!$A:$F,3,FALSE),"(not found)")</f>
        <v>STRING</v>
      </c>
      <c r="W260" s="8">
        <f>IFERROR(VLOOKUP($N260,'nCino | BigQuery Type Lookup'!$A:$F,4,FALSE),"(not found)")</f>
        <v>255</v>
      </c>
      <c r="X260" s="8" t="str">
        <f>IFERROR(VLOOKUP($N260,'nCino | BigQuery Type Lookup'!$A:$F,5,FALSE),"(not found)")</f>
        <v>n/a</v>
      </c>
      <c r="Y260" s="8" t="str">
        <f>IFERROR(VLOOKUP($N260,'nCino | BigQuery Type Lookup'!$A:$F,6,FALSE),"(not found)")</f>
        <v>n/a</v>
      </c>
      <c r="Z260" t="str">
        <f>IFERROR(VLOOKUP('nCino | Field Mappings'!$A260,'nCino | Object Info'!$A:$H,7,FALSE),"(not found)")</f>
        <v>rskcsp_ds_css_collateral_mgmt_curated</v>
      </c>
      <c r="AA260" t="str">
        <f t="shared" si="83"/>
        <v>LLC_BI__Life_Insurance_Company_State__c</v>
      </c>
      <c r="AB260" s="8" t="str">
        <f t="shared" si="84"/>
        <v>n/a</v>
      </c>
      <c r="AC260" s="8" t="str">
        <f t="shared" si="85"/>
        <v>yes</v>
      </c>
      <c r="AD260" s="2" t="str">
        <f t="shared" si="86"/>
        <v>STRING</v>
      </c>
      <c r="AE260" s="8">
        <f t="shared" ref="AE260:AE323" si="91">W260</f>
        <v>255</v>
      </c>
      <c r="AF260" s="8" t="str">
        <f t="shared" ref="AF260:AF323" si="92">X260</f>
        <v>n/a</v>
      </c>
      <c r="AG260" s="8" t="str">
        <f t="shared" ref="AG260:AG323" si="93">Y260</f>
        <v>n/a</v>
      </c>
      <c r="AH260" t="str">
        <f>IFERROR(VLOOKUP('nCino | Field Mappings'!$A260,'nCino | Object Info'!$A:$H,8,FALSE),"(not found)")</f>
        <v>rskcsp_ds_css_collateral_mgmt_consumption</v>
      </c>
      <c r="AI260" t="str">
        <f t="shared" si="87"/>
        <v>LLC_BI__Life_Insurance_Company_State__c</v>
      </c>
      <c r="AJ260" s="8" t="str">
        <f t="shared" si="88"/>
        <v>n/a</v>
      </c>
      <c r="AK260" s="8" t="str">
        <f t="shared" si="89"/>
        <v>yes</v>
      </c>
      <c r="AL260" s="2" t="str">
        <f t="shared" si="90"/>
        <v>STRING</v>
      </c>
      <c r="AM260" s="8">
        <f t="shared" ref="AM260:AM323" si="94">W260</f>
        <v>255</v>
      </c>
      <c r="AN260" s="8" t="str">
        <f t="shared" ref="AN260:AN323" si="95">X260</f>
        <v>n/a</v>
      </c>
      <c r="AO260" s="8" t="str">
        <f t="shared" ref="AO260:AO323" si="96">Y260</f>
        <v>n/a</v>
      </c>
    </row>
    <row r="261" spans="1:41">
      <c r="A261" s="2" t="s">
        <v>50</v>
      </c>
      <c r="B261" s="2" t="s">
        <v>51</v>
      </c>
      <c r="C261" s="1" t="s">
        <v>788</v>
      </c>
      <c r="D261" s="1" t="s">
        <v>789</v>
      </c>
      <c r="E261" s="1" t="s">
        <v>790</v>
      </c>
      <c r="F261" s="2" t="str">
        <f>IF(ISERROR(VLOOKUP($C261,'DMW | Collateral Fields'!$K:$L, 1, FALSE)),"No", "Yes")</f>
        <v>No</v>
      </c>
      <c r="G261" s="1" t="str">
        <f>IFERROR(VLOOKUP($C261,'DMW | Collateral Fields'!$K:$L, 2, FALSE),"(not found)")</f>
        <v>(not found)</v>
      </c>
      <c r="H261" s="2" t="s">
        <v>136</v>
      </c>
      <c r="I261" s="2" t="s">
        <v>144</v>
      </c>
      <c r="J261" s="1" t="s">
        <v>140</v>
      </c>
      <c r="K261" s="2">
        <v>255</v>
      </c>
      <c r="L261" s="2">
        <v>0</v>
      </c>
      <c r="M261" s="2">
        <v>0</v>
      </c>
      <c r="N261" s="2" t="str">
        <f t="shared" si="78"/>
        <v>string|255|0|0</v>
      </c>
      <c r="O261" t="str">
        <f>IFERROR(VLOOKUP('nCino | Field Mappings'!$A261,'nCino | Object Info'!$A:$H,5,FALSE),"(not found)")</f>
        <v>rskcsp_ds_css_collateral_mgmt</v>
      </c>
      <c r="P261" t="str">
        <f t="shared" si="79"/>
        <v>LLC_BI__Life_Insurance_Company_Street_Address__c</v>
      </c>
      <c r="Q261" s="8">
        <f>IFERROR(VLOOKUP($N261,'nCino | BigQuery Type Lookup'!$A:$F,2,FALSE),"(not found)")</f>
        <v>255</v>
      </c>
      <c r="R261" t="str">
        <f>IFERROR(VLOOKUP('nCino | Field Mappings'!$A261,'nCino | Object Info'!$A:$H,6,FALSE),"(not found)")</f>
        <v>rskcsp_ds_css_collateral_mgmt_staging</v>
      </c>
      <c r="S261" t="str">
        <f t="shared" si="80"/>
        <v>LLC_BI__Life_Insurance_Company_Street_Address__c</v>
      </c>
      <c r="T261" s="8" t="str">
        <f t="shared" si="81"/>
        <v>n/a</v>
      </c>
      <c r="U261" s="8" t="str">
        <f t="shared" si="82"/>
        <v>yes</v>
      </c>
      <c r="V261" s="2" t="str">
        <f>IFERROR(VLOOKUP($N261,'nCino | BigQuery Type Lookup'!$A:$F,3,FALSE),"(not found)")</f>
        <v>STRING</v>
      </c>
      <c r="W261" s="8">
        <f>IFERROR(VLOOKUP($N261,'nCino | BigQuery Type Lookup'!$A:$F,4,FALSE),"(not found)")</f>
        <v>255</v>
      </c>
      <c r="X261" s="8" t="str">
        <f>IFERROR(VLOOKUP($N261,'nCino | BigQuery Type Lookup'!$A:$F,5,FALSE),"(not found)")</f>
        <v>n/a</v>
      </c>
      <c r="Y261" s="8" t="str">
        <f>IFERROR(VLOOKUP($N261,'nCino | BigQuery Type Lookup'!$A:$F,6,FALSE),"(not found)")</f>
        <v>n/a</v>
      </c>
      <c r="Z261" t="str">
        <f>IFERROR(VLOOKUP('nCino | Field Mappings'!$A261,'nCino | Object Info'!$A:$H,7,FALSE),"(not found)")</f>
        <v>rskcsp_ds_css_collateral_mgmt_curated</v>
      </c>
      <c r="AA261" t="str">
        <f t="shared" si="83"/>
        <v>LLC_BI__Life_Insurance_Company_Street_Address__c</v>
      </c>
      <c r="AB261" s="8" t="str">
        <f t="shared" si="84"/>
        <v>n/a</v>
      </c>
      <c r="AC261" s="8" t="str">
        <f t="shared" si="85"/>
        <v>yes</v>
      </c>
      <c r="AD261" s="2" t="str">
        <f t="shared" si="86"/>
        <v>STRING</v>
      </c>
      <c r="AE261" s="8">
        <f t="shared" si="91"/>
        <v>255</v>
      </c>
      <c r="AF261" s="8" t="str">
        <f t="shared" si="92"/>
        <v>n/a</v>
      </c>
      <c r="AG261" s="8" t="str">
        <f t="shared" si="93"/>
        <v>n/a</v>
      </c>
      <c r="AH261" t="str">
        <f>IFERROR(VLOOKUP('nCino | Field Mappings'!$A261,'nCino | Object Info'!$A:$H,8,FALSE),"(not found)")</f>
        <v>rskcsp_ds_css_collateral_mgmt_consumption</v>
      </c>
      <c r="AI261" t="str">
        <f t="shared" si="87"/>
        <v>LLC_BI__Life_Insurance_Company_Street_Address__c</v>
      </c>
      <c r="AJ261" s="8" t="str">
        <f t="shared" si="88"/>
        <v>n/a</v>
      </c>
      <c r="AK261" s="8" t="str">
        <f t="shared" si="89"/>
        <v>yes</v>
      </c>
      <c r="AL261" s="2" t="str">
        <f t="shared" si="90"/>
        <v>STRING</v>
      </c>
      <c r="AM261" s="8">
        <f t="shared" si="94"/>
        <v>255</v>
      </c>
      <c r="AN261" s="8" t="str">
        <f t="shared" si="95"/>
        <v>n/a</v>
      </c>
      <c r="AO261" s="8" t="str">
        <f t="shared" si="96"/>
        <v>n/a</v>
      </c>
    </row>
    <row r="262" spans="1:41">
      <c r="A262" s="2" t="s">
        <v>50</v>
      </c>
      <c r="B262" s="2" t="s">
        <v>51</v>
      </c>
      <c r="C262" s="1" t="s">
        <v>791</v>
      </c>
      <c r="D262" s="1" t="s">
        <v>792</v>
      </c>
      <c r="E262" s="1" t="s">
        <v>793</v>
      </c>
      <c r="F262" s="2" t="str">
        <f>IF(ISERROR(VLOOKUP($C262,'DMW | Collateral Fields'!$K:$L, 1, FALSE)),"No", "Yes")</f>
        <v>No</v>
      </c>
      <c r="G262" s="1" t="str">
        <f>IFERROR(VLOOKUP($C262,'DMW | Collateral Fields'!$K:$L, 2, FALSE),"(not found)")</f>
        <v>(not found)</v>
      </c>
      <c r="H262" s="2" t="s">
        <v>136</v>
      </c>
      <c r="I262" s="2" t="s">
        <v>144</v>
      </c>
      <c r="J262" s="1" t="s">
        <v>140</v>
      </c>
      <c r="K262" s="2">
        <v>10</v>
      </c>
      <c r="L262" s="2">
        <v>0</v>
      </c>
      <c r="M262" s="2">
        <v>0</v>
      </c>
      <c r="N262" s="2" t="str">
        <f t="shared" si="78"/>
        <v>string|10|0|0</v>
      </c>
      <c r="O262" t="str">
        <f>IFERROR(VLOOKUP('nCino | Field Mappings'!$A262,'nCino | Object Info'!$A:$H,5,FALSE),"(not found)")</f>
        <v>rskcsp_ds_css_collateral_mgmt</v>
      </c>
      <c r="P262" t="str">
        <f t="shared" si="79"/>
        <v>LLC_BI__Life_Insurance_Company_ZipCode__c</v>
      </c>
      <c r="Q262" s="8">
        <f>IFERROR(VLOOKUP($N262,'nCino | BigQuery Type Lookup'!$A:$F,2,FALSE),"(not found)")</f>
        <v>10</v>
      </c>
      <c r="R262" t="str">
        <f>IFERROR(VLOOKUP('nCino | Field Mappings'!$A262,'nCino | Object Info'!$A:$H,6,FALSE),"(not found)")</f>
        <v>rskcsp_ds_css_collateral_mgmt_staging</v>
      </c>
      <c r="S262" t="str">
        <f t="shared" si="80"/>
        <v>LLC_BI__Life_Insurance_Company_ZipCode__c</v>
      </c>
      <c r="T262" s="8" t="str">
        <f t="shared" si="81"/>
        <v>n/a</v>
      </c>
      <c r="U262" s="8" t="str">
        <f t="shared" si="82"/>
        <v>yes</v>
      </c>
      <c r="V262" s="2" t="str">
        <f>IFERROR(VLOOKUP($N262,'nCino | BigQuery Type Lookup'!$A:$F,3,FALSE),"(not found)")</f>
        <v>STRING</v>
      </c>
      <c r="W262" s="8">
        <f>IFERROR(VLOOKUP($N262,'nCino | BigQuery Type Lookup'!$A:$F,4,FALSE),"(not found)")</f>
        <v>10</v>
      </c>
      <c r="X262" s="8" t="str">
        <f>IFERROR(VLOOKUP($N262,'nCino | BigQuery Type Lookup'!$A:$F,5,FALSE),"(not found)")</f>
        <v>n/a</v>
      </c>
      <c r="Y262" s="8" t="str">
        <f>IFERROR(VLOOKUP($N262,'nCino | BigQuery Type Lookup'!$A:$F,6,FALSE),"(not found)")</f>
        <v>n/a</v>
      </c>
      <c r="Z262" t="str">
        <f>IFERROR(VLOOKUP('nCino | Field Mappings'!$A262,'nCino | Object Info'!$A:$H,7,FALSE),"(not found)")</f>
        <v>rskcsp_ds_css_collateral_mgmt_curated</v>
      </c>
      <c r="AA262" t="str">
        <f t="shared" si="83"/>
        <v>LLC_BI__Life_Insurance_Company_ZipCode__c</v>
      </c>
      <c r="AB262" s="8" t="str">
        <f t="shared" si="84"/>
        <v>n/a</v>
      </c>
      <c r="AC262" s="8" t="str">
        <f t="shared" si="85"/>
        <v>yes</v>
      </c>
      <c r="AD262" s="2" t="str">
        <f t="shared" si="86"/>
        <v>STRING</v>
      </c>
      <c r="AE262" s="8">
        <f t="shared" si="91"/>
        <v>10</v>
      </c>
      <c r="AF262" s="8" t="str">
        <f t="shared" si="92"/>
        <v>n/a</v>
      </c>
      <c r="AG262" s="8" t="str">
        <f t="shared" si="93"/>
        <v>n/a</v>
      </c>
      <c r="AH262" t="str">
        <f>IFERROR(VLOOKUP('nCino | Field Mappings'!$A262,'nCino | Object Info'!$A:$H,8,FALSE),"(not found)")</f>
        <v>rskcsp_ds_css_collateral_mgmt_consumption</v>
      </c>
      <c r="AI262" t="str">
        <f t="shared" si="87"/>
        <v>LLC_BI__Life_Insurance_Company_ZipCode__c</v>
      </c>
      <c r="AJ262" s="8" t="str">
        <f t="shared" si="88"/>
        <v>n/a</v>
      </c>
      <c r="AK262" s="8" t="str">
        <f t="shared" si="89"/>
        <v>yes</v>
      </c>
      <c r="AL262" s="2" t="str">
        <f t="shared" si="90"/>
        <v>STRING</v>
      </c>
      <c r="AM262" s="8">
        <f t="shared" si="94"/>
        <v>10</v>
      </c>
      <c r="AN262" s="8" t="str">
        <f t="shared" si="95"/>
        <v>n/a</v>
      </c>
      <c r="AO262" s="8" t="str">
        <f t="shared" si="96"/>
        <v>n/a</v>
      </c>
    </row>
    <row r="263" spans="1:41">
      <c r="A263" s="2" t="s">
        <v>50</v>
      </c>
      <c r="B263" s="2" t="s">
        <v>51</v>
      </c>
      <c r="C263" s="1" t="s">
        <v>794</v>
      </c>
      <c r="D263" s="1" t="s">
        <v>795</v>
      </c>
      <c r="E263" s="1" t="s">
        <v>796</v>
      </c>
      <c r="F263" s="2" t="str">
        <f>IF(ISERROR(VLOOKUP($C263,'DMW | Collateral Fields'!$K:$L, 1, FALSE)),"No", "Yes")</f>
        <v>No</v>
      </c>
      <c r="G263" s="1" t="str">
        <f>IFERROR(VLOOKUP($C263,'DMW | Collateral Fields'!$K:$L, 2, FALSE),"(not found)")</f>
        <v>(not found)</v>
      </c>
      <c r="H263" s="2" t="s">
        <v>136</v>
      </c>
      <c r="I263" s="2" t="s">
        <v>144</v>
      </c>
      <c r="J263" s="1" t="s">
        <v>140</v>
      </c>
      <c r="K263" s="2">
        <v>255</v>
      </c>
      <c r="L263" s="2">
        <v>0</v>
      </c>
      <c r="M263" s="2">
        <v>0</v>
      </c>
      <c r="N263" s="2" t="str">
        <f t="shared" si="78"/>
        <v>string|255|0|0</v>
      </c>
      <c r="O263" t="str">
        <f>IFERROR(VLOOKUP('nCino | Field Mappings'!$A263,'nCino | Object Info'!$A:$H,5,FALSE),"(not found)")</f>
        <v>rskcsp_ds_css_collateral_mgmt</v>
      </c>
      <c r="P263" t="str">
        <f t="shared" si="79"/>
        <v>LLC_BI__Life_Insurance_Company__c</v>
      </c>
      <c r="Q263" s="8">
        <f>IFERROR(VLOOKUP($N263,'nCino | BigQuery Type Lookup'!$A:$F,2,FALSE),"(not found)")</f>
        <v>255</v>
      </c>
      <c r="R263" t="str">
        <f>IFERROR(VLOOKUP('nCino | Field Mappings'!$A263,'nCino | Object Info'!$A:$H,6,FALSE),"(not found)")</f>
        <v>rskcsp_ds_css_collateral_mgmt_staging</v>
      </c>
      <c r="S263" t="str">
        <f t="shared" si="80"/>
        <v>LLC_BI__Life_Insurance_Company__c</v>
      </c>
      <c r="T263" s="8" t="str">
        <f t="shared" si="81"/>
        <v>n/a</v>
      </c>
      <c r="U263" s="8" t="str">
        <f t="shared" si="82"/>
        <v>yes</v>
      </c>
      <c r="V263" s="2" t="str">
        <f>IFERROR(VLOOKUP($N263,'nCino | BigQuery Type Lookup'!$A:$F,3,FALSE),"(not found)")</f>
        <v>STRING</v>
      </c>
      <c r="W263" s="8">
        <f>IFERROR(VLOOKUP($N263,'nCino | BigQuery Type Lookup'!$A:$F,4,FALSE),"(not found)")</f>
        <v>255</v>
      </c>
      <c r="X263" s="8" t="str">
        <f>IFERROR(VLOOKUP($N263,'nCino | BigQuery Type Lookup'!$A:$F,5,FALSE),"(not found)")</f>
        <v>n/a</v>
      </c>
      <c r="Y263" s="8" t="str">
        <f>IFERROR(VLOOKUP($N263,'nCino | BigQuery Type Lookup'!$A:$F,6,FALSE),"(not found)")</f>
        <v>n/a</v>
      </c>
      <c r="Z263" t="str">
        <f>IFERROR(VLOOKUP('nCino | Field Mappings'!$A263,'nCino | Object Info'!$A:$H,7,FALSE),"(not found)")</f>
        <v>rskcsp_ds_css_collateral_mgmt_curated</v>
      </c>
      <c r="AA263" t="str">
        <f t="shared" si="83"/>
        <v>LLC_BI__Life_Insurance_Company__c</v>
      </c>
      <c r="AB263" s="8" t="str">
        <f t="shared" si="84"/>
        <v>n/a</v>
      </c>
      <c r="AC263" s="8" t="str">
        <f t="shared" si="85"/>
        <v>yes</v>
      </c>
      <c r="AD263" s="2" t="str">
        <f t="shared" si="86"/>
        <v>STRING</v>
      </c>
      <c r="AE263" s="8">
        <f t="shared" si="91"/>
        <v>255</v>
      </c>
      <c r="AF263" s="8" t="str">
        <f t="shared" si="92"/>
        <v>n/a</v>
      </c>
      <c r="AG263" s="8" t="str">
        <f t="shared" si="93"/>
        <v>n/a</v>
      </c>
      <c r="AH263" t="str">
        <f>IFERROR(VLOOKUP('nCino | Field Mappings'!$A263,'nCino | Object Info'!$A:$H,8,FALSE),"(not found)")</f>
        <v>rskcsp_ds_css_collateral_mgmt_consumption</v>
      </c>
      <c r="AI263" t="str">
        <f t="shared" si="87"/>
        <v>LLC_BI__Life_Insurance_Company__c</v>
      </c>
      <c r="AJ263" s="8" t="str">
        <f t="shared" si="88"/>
        <v>n/a</v>
      </c>
      <c r="AK263" s="8" t="str">
        <f t="shared" si="89"/>
        <v>yes</v>
      </c>
      <c r="AL263" s="2" t="str">
        <f t="shared" si="90"/>
        <v>STRING</v>
      </c>
      <c r="AM263" s="8">
        <f t="shared" si="94"/>
        <v>255</v>
      </c>
      <c r="AN263" s="8" t="str">
        <f t="shared" si="95"/>
        <v>n/a</v>
      </c>
      <c r="AO263" s="8" t="str">
        <f t="shared" si="96"/>
        <v>n/a</v>
      </c>
    </row>
    <row r="264" spans="1:41">
      <c r="A264" s="2" t="s">
        <v>50</v>
      </c>
      <c r="B264" s="2" t="s">
        <v>51</v>
      </c>
      <c r="C264" s="1" t="s">
        <v>797</v>
      </c>
      <c r="D264" s="1" t="s">
        <v>798</v>
      </c>
      <c r="E264" s="1" t="s">
        <v>799</v>
      </c>
      <c r="F264" s="2" t="str">
        <f>IF(ISERROR(VLOOKUP($C264,'DMW | Collateral Fields'!$K:$L, 1, FALSE)),"No", "Yes")</f>
        <v>No</v>
      </c>
      <c r="G264" s="1" t="str">
        <f>IFERROR(VLOOKUP($C264,'DMW | Collateral Fields'!$K:$L, 2, FALSE),"(not found)")</f>
        <v>(not found)</v>
      </c>
      <c r="H264" s="2" t="s">
        <v>136</v>
      </c>
      <c r="I264" s="2" t="s">
        <v>144</v>
      </c>
      <c r="J264" s="1" t="s">
        <v>140</v>
      </c>
      <c r="K264" s="2">
        <v>80</v>
      </c>
      <c r="L264" s="2">
        <v>0</v>
      </c>
      <c r="M264" s="2">
        <v>0</v>
      </c>
      <c r="N264" s="2" t="str">
        <f t="shared" si="78"/>
        <v>string|80|0|0</v>
      </c>
      <c r="O264" t="str">
        <f>IFERROR(VLOOKUP('nCino | Field Mappings'!$A264,'nCino | Object Info'!$A:$H,5,FALSE),"(not found)")</f>
        <v>rskcsp_ds_css_collateral_mgmt</v>
      </c>
      <c r="P264" t="str">
        <f t="shared" si="79"/>
        <v>LLC_BI__Life_Insurance_Policy_Number__c</v>
      </c>
      <c r="Q264" s="8">
        <f>IFERROR(VLOOKUP($N264,'nCino | BigQuery Type Lookup'!$A:$F,2,FALSE),"(not found)")</f>
        <v>80</v>
      </c>
      <c r="R264" t="str">
        <f>IFERROR(VLOOKUP('nCino | Field Mappings'!$A264,'nCino | Object Info'!$A:$H,6,FALSE),"(not found)")</f>
        <v>rskcsp_ds_css_collateral_mgmt_staging</v>
      </c>
      <c r="S264" t="str">
        <f t="shared" si="80"/>
        <v>LLC_BI__Life_Insurance_Policy_Number__c</v>
      </c>
      <c r="T264" s="8" t="str">
        <f t="shared" si="81"/>
        <v>n/a</v>
      </c>
      <c r="U264" s="8" t="str">
        <f t="shared" si="82"/>
        <v>yes</v>
      </c>
      <c r="V264" s="2" t="str">
        <f>IFERROR(VLOOKUP($N264,'nCino | BigQuery Type Lookup'!$A:$F,3,FALSE),"(not found)")</f>
        <v>STRING</v>
      </c>
      <c r="W264" s="8">
        <f>IFERROR(VLOOKUP($N264,'nCino | BigQuery Type Lookup'!$A:$F,4,FALSE),"(not found)")</f>
        <v>80</v>
      </c>
      <c r="X264" s="8" t="str">
        <f>IFERROR(VLOOKUP($N264,'nCino | BigQuery Type Lookup'!$A:$F,5,FALSE),"(not found)")</f>
        <v>n/a</v>
      </c>
      <c r="Y264" s="8" t="str">
        <f>IFERROR(VLOOKUP($N264,'nCino | BigQuery Type Lookup'!$A:$F,6,FALSE),"(not found)")</f>
        <v>n/a</v>
      </c>
      <c r="Z264" t="str">
        <f>IFERROR(VLOOKUP('nCino | Field Mappings'!$A264,'nCino | Object Info'!$A:$H,7,FALSE),"(not found)")</f>
        <v>rskcsp_ds_css_collateral_mgmt_curated</v>
      </c>
      <c r="AA264" t="str">
        <f t="shared" si="83"/>
        <v>LLC_BI__Life_Insurance_Policy_Number__c</v>
      </c>
      <c r="AB264" s="8" t="str">
        <f t="shared" si="84"/>
        <v>n/a</v>
      </c>
      <c r="AC264" s="8" t="str">
        <f t="shared" si="85"/>
        <v>yes</v>
      </c>
      <c r="AD264" s="2" t="str">
        <f t="shared" si="86"/>
        <v>STRING</v>
      </c>
      <c r="AE264" s="8">
        <f t="shared" si="91"/>
        <v>80</v>
      </c>
      <c r="AF264" s="8" t="str">
        <f t="shared" si="92"/>
        <v>n/a</v>
      </c>
      <c r="AG264" s="8" t="str">
        <f t="shared" si="93"/>
        <v>n/a</v>
      </c>
      <c r="AH264" t="str">
        <f>IFERROR(VLOOKUP('nCino | Field Mappings'!$A264,'nCino | Object Info'!$A:$H,8,FALSE),"(not found)")</f>
        <v>rskcsp_ds_css_collateral_mgmt_consumption</v>
      </c>
      <c r="AI264" t="str">
        <f t="shared" si="87"/>
        <v>LLC_BI__Life_Insurance_Policy_Number__c</v>
      </c>
      <c r="AJ264" s="8" t="str">
        <f t="shared" si="88"/>
        <v>n/a</v>
      </c>
      <c r="AK264" s="8" t="str">
        <f t="shared" si="89"/>
        <v>yes</v>
      </c>
      <c r="AL264" s="2" t="str">
        <f t="shared" si="90"/>
        <v>STRING</v>
      </c>
      <c r="AM264" s="8">
        <f t="shared" si="94"/>
        <v>80</v>
      </c>
      <c r="AN264" s="8" t="str">
        <f t="shared" si="95"/>
        <v>n/a</v>
      </c>
      <c r="AO264" s="8" t="str">
        <f t="shared" si="96"/>
        <v>n/a</v>
      </c>
    </row>
    <row r="265" spans="1:41">
      <c r="A265" s="2" t="s">
        <v>50</v>
      </c>
      <c r="B265" s="2" t="s">
        <v>51</v>
      </c>
      <c r="C265" s="1" t="s">
        <v>800</v>
      </c>
      <c r="D265" s="1" t="s">
        <v>801</v>
      </c>
      <c r="E265" s="1" t="s">
        <v>802</v>
      </c>
      <c r="F265" s="2" t="str">
        <f>IF(ISERROR(VLOOKUP($C265,'DMW | Collateral Fields'!$K:$L, 1, FALSE)),"No", "Yes")</f>
        <v>No</v>
      </c>
      <c r="G265" s="1" t="str">
        <f>IFERROR(VLOOKUP($C265,'DMW | Collateral Fields'!$K:$L, 2, FALSE),"(not found)")</f>
        <v>(not found)</v>
      </c>
      <c r="H265" s="2" t="s">
        <v>136</v>
      </c>
      <c r="I265" s="2" t="s">
        <v>144</v>
      </c>
      <c r="J265" s="1" t="s">
        <v>215</v>
      </c>
      <c r="K265" s="2">
        <v>0</v>
      </c>
      <c r="L265" s="2">
        <v>18</v>
      </c>
      <c r="M265" s="2">
        <v>2</v>
      </c>
      <c r="N265" s="2" t="str">
        <f t="shared" si="78"/>
        <v>currency|0|18|2</v>
      </c>
      <c r="O265" t="str">
        <f>IFERROR(VLOOKUP('nCino | Field Mappings'!$A265,'nCino | Object Info'!$A:$H,5,FALSE),"(not found)")</f>
        <v>rskcsp_ds_css_collateral_mgmt</v>
      </c>
      <c r="P265" t="str">
        <f t="shared" si="79"/>
        <v>LLC_BI__Liquidation_Value__c</v>
      </c>
      <c r="Q265" s="8">
        <f>IFERROR(VLOOKUP($N265,'nCino | BigQuery Type Lookup'!$A:$F,2,FALSE),"(not found)")</f>
        <v>21</v>
      </c>
      <c r="R265" t="str">
        <f>IFERROR(VLOOKUP('nCino | Field Mappings'!$A265,'nCino | Object Info'!$A:$H,6,FALSE),"(not found)")</f>
        <v>rskcsp_ds_css_collateral_mgmt_staging</v>
      </c>
      <c r="S265" t="str">
        <f t="shared" si="80"/>
        <v>LLC_BI__Liquidation_Value__c</v>
      </c>
      <c r="T265" s="8" t="str">
        <f t="shared" si="81"/>
        <v>n/a</v>
      </c>
      <c r="U265" s="8" t="str">
        <f t="shared" si="82"/>
        <v>yes</v>
      </c>
      <c r="V265" s="2" t="str">
        <f>IFERROR(VLOOKUP($N265,'nCino | BigQuery Type Lookup'!$A:$F,3,FALSE),"(not found)")</f>
        <v>NUMERIC</v>
      </c>
      <c r="W265" s="8" t="str">
        <f>IFERROR(VLOOKUP($N265,'nCino | BigQuery Type Lookup'!$A:$F,4,FALSE),"(not found)")</f>
        <v>n/a</v>
      </c>
      <c r="X265" s="8">
        <f>IFERROR(VLOOKUP($N265,'nCino | BigQuery Type Lookup'!$A:$F,5,FALSE),"(not found)")</f>
        <v>18</v>
      </c>
      <c r="Y265" s="8">
        <f>IFERROR(VLOOKUP($N265,'nCino | BigQuery Type Lookup'!$A:$F,6,FALSE),"(not found)")</f>
        <v>2</v>
      </c>
      <c r="Z265" t="str">
        <f>IFERROR(VLOOKUP('nCino | Field Mappings'!$A265,'nCino | Object Info'!$A:$H,7,FALSE),"(not found)")</f>
        <v>rskcsp_ds_css_collateral_mgmt_curated</v>
      </c>
      <c r="AA265" t="str">
        <f t="shared" si="83"/>
        <v>LLC_BI__Liquidation_Value__c</v>
      </c>
      <c r="AB265" s="8" t="str">
        <f t="shared" si="84"/>
        <v>n/a</v>
      </c>
      <c r="AC265" s="8" t="str">
        <f t="shared" si="85"/>
        <v>yes</v>
      </c>
      <c r="AD265" s="2" t="str">
        <f t="shared" si="86"/>
        <v>NUMERIC</v>
      </c>
      <c r="AE265" s="8" t="str">
        <f t="shared" si="91"/>
        <v>n/a</v>
      </c>
      <c r="AF265" s="8">
        <f t="shared" si="92"/>
        <v>18</v>
      </c>
      <c r="AG265" s="8">
        <f t="shared" si="93"/>
        <v>2</v>
      </c>
      <c r="AH265" t="str">
        <f>IFERROR(VLOOKUP('nCino | Field Mappings'!$A265,'nCino | Object Info'!$A:$H,8,FALSE),"(not found)")</f>
        <v>rskcsp_ds_css_collateral_mgmt_consumption</v>
      </c>
      <c r="AI265" t="str">
        <f t="shared" si="87"/>
        <v>LLC_BI__Liquidation_Value__c</v>
      </c>
      <c r="AJ265" s="8" t="str">
        <f t="shared" si="88"/>
        <v>n/a</v>
      </c>
      <c r="AK265" s="8" t="str">
        <f t="shared" si="89"/>
        <v>yes</v>
      </c>
      <c r="AL265" s="2" t="str">
        <f t="shared" si="90"/>
        <v>NUMERIC</v>
      </c>
      <c r="AM265" s="8" t="str">
        <f t="shared" si="94"/>
        <v>n/a</v>
      </c>
      <c r="AN265" s="8">
        <f t="shared" si="95"/>
        <v>18</v>
      </c>
      <c r="AO265" s="8">
        <f t="shared" si="96"/>
        <v>2</v>
      </c>
    </row>
    <row r="266" spans="1:41">
      <c r="A266" s="2" t="s">
        <v>50</v>
      </c>
      <c r="B266" s="2" t="s">
        <v>51</v>
      </c>
      <c r="C266" s="1" t="s">
        <v>803</v>
      </c>
      <c r="D266" s="1" t="s">
        <v>804</v>
      </c>
      <c r="E266" s="1" t="s">
        <v>805</v>
      </c>
      <c r="F266" s="2" t="str">
        <f>IF(ISERROR(VLOOKUP($C266,'DMW | Collateral Fields'!$K:$L, 1, FALSE)),"No", "Yes")</f>
        <v>No</v>
      </c>
      <c r="G266" s="1" t="str">
        <f>IFERROR(VLOOKUP($C266,'DMW | Collateral Fields'!$K:$L, 2, FALSE),"(not found)")</f>
        <v>(not found)</v>
      </c>
      <c r="H266" s="2" t="s">
        <v>136</v>
      </c>
      <c r="I266" s="2" t="s">
        <v>144</v>
      </c>
      <c r="J266" s="1" t="s">
        <v>140</v>
      </c>
      <c r="K266" s="2">
        <v>25</v>
      </c>
      <c r="L266" s="2">
        <v>0</v>
      </c>
      <c r="M266" s="2">
        <v>0</v>
      </c>
      <c r="N266" s="2" t="str">
        <f t="shared" si="78"/>
        <v>string|25|0|0</v>
      </c>
      <c r="O266" t="str">
        <f>IFERROR(VLOOKUP('nCino | Field Mappings'!$A266,'nCino | Object Info'!$A:$H,5,FALSE),"(not found)")</f>
        <v>rskcsp_ds_css_collateral_mgmt</v>
      </c>
      <c r="P266" t="str">
        <f t="shared" si="79"/>
        <v>LLC_BI__Lot__c</v>
      </c>
      <c r="Q266" s="8">
        <f>IFERROR(VLOOKUP($N266,'nCino | BigQuery Type Lookup'!$A:$F,2,FALSE),"(not found)")</f>
        <v>25</v>
      </c>
      <c r="R266" t="str">
        <f>IFERROR(VLOOKUP('nCino | Field Mappings'!$A266,'nCino | Object Info'!$A:$H,6,FALSE),"(not found)")</f>
        <v>rskcsp_ds_css_collateral_mgmt_staging</v>
      </c>
      <c r="S266" t="str">
        <f t="shared" si="80"/>
        <v>LLC_BI__Lot__c</v>
      </c>
      <c r="T266" s="8" t="str">
        <f t="shared" si="81"/>
        <v>n/a</v>
      </c>
      <c r="U266" s="8" t="str">
        <f t="shared" si="82"/>
        <v>yes</v>
      </c>
      <c r="V266" s="2" t="str">
        <f>IFERROR(VLOOKUP($N266,'nCino | BigQuery Type Lookup'!$A:$F,3,FALSE),"(not found)")</f>
        <v>STRING</v>
      </c>
      <c r="W266" s="8">
        <f>IFERROR(VLOOKUP($N266,'nCino | BigQuery Type Lookup'!$A:$F,4,FALSE),"(not found)")</f>
        <v>25</v>
      </c>
      <c r="X266" s="8" t="str">
        <f>IFERROR(VLOOKUP($N266,'nCino | BigQuery Type Lookup'!$A:$F,5,FALSE),"(not found)")</f>
        <v>n/a</v>
      </c>
      <c r="Y266" s="8" t="str">
        <f>IFERROR(VLOOKUP($N266,'nCino | BigQuery Type Lookup'!$A:$F,6,FALSE),"(not found)")</f>
        <v>n/a</v>
      </c>
      <c r="Z266" t="str">
        <f>IFERROR(VLOOKUP('nCino | Field Mappings'!$A266,'nCino | Object Info'!$A:$H,7,FALSE),"(not found)")</f>
        <v>rskcsp_ds_css_collateral_mgmt_curated</v>
      </c>
      <c r="AA266" t="str">
        <f t="shared" si="83"/>
        <v>LLC_BI__Lot__c</v>
      </c>
      <c r="AB266" s="8" t="str">
        <f t="shared" si="84"/>
        <v>n/a</v>
      </c>
      <c r="AC266" s="8" t="str">
        <f t="shared" si="85"/>
        <v>yes</v>
      </c>
      <c r="AD266" s="2" t="str">
        <f t="shared" si="86"/>
        <v>STRING</v>
      </c>
      <c r="AE266" s="8">
        <f t="shared" si="91"/>
        <v>25</v>
      </c>
      <c r="AF266" s="8" t="str">
        <f t="shared" si="92"/>
        <v>n/a</v>
      </c>
      <c r="AG266" s="8" t="str">
        <f t="shared" si="93"/>
        <v>n/a</v>
      </c>
      <c r="AH266" t="str">
        <f>IFERROR(VLOOKUP('nCino | Field Mappings'!$A266,'nCino | Object Info'!$A:$H,8,FALSE),"(not found)")</f>
        <v>rskcsp_ds_css_collateral_mgmt_consumption</v>
      </c>
      <c r="AI266" t="str">
        <f t="shared" si="87"/>
        <v>LLC_BI__Lot__c</v>
      </c>
      <c r="AJ266" s="8" t="str">
        <f t="shared" si="88"/>
        <v>n/a</v>
      </c>
      <c r="AK266" s="8" t="str">
        <f t="shared" si="89"/>
        <v>yes</v>
      </c>
      <c r="AL266" s="2" t="str">
        <f t="shared" si="90"/>
        <v>STRING</v>
      </c>
      <c r="AM266" s="8">
        <f t="shared" si="94"/>
        <v>25</v>
      </c>
      <c r="AN266" s="8" t="str">
        <f t="shared" si="95"/>
        <v>n/a</v>
      </c>
      <c r="AO266" s="8" t="str">
        <f t="shared" si="96"/>
        <v>n/a</v>
      </c>
    </row>
    <row r="267" spans="1:41">
      <c r="A267" s="2" t="s">
        <v>50</v>
      </c>
      <c r="B267" s="2" t="s">
        <v>51</v>
      </c>
      <c r="C267" s="1" t="s">
        <v>806</v>
      </c>
      <c r="D267" s="1" t="s">
        <v>807</v>
      </c>
      <c r="E267" s="1" t="s">
        <v>808</v>
      </c>
      <c r="F267" s="2" t="str">
        <f>IF(ISERROR(VLOOKUP($C267,'DMW | Collateral Fields'!$K:$L, 1, FALSE)),"No", "Yes")</f>
        <v>No</v>
      </c>
      <c r="G267" s="1" t="str">
        <f>IFERROR(VLOOKUP($C267,'DMW | Collateral Fields'!$K:$L, 2, FALSE),"(not found)")</f>
        <v>(not found)</v>
      </c>
      <c r="H267" s="2" t="s">
        <v>136</v>
      </c>
      <c r="I267" s="2" t="s">
        <v>144</v>
      </c>
      <c r="J267" s="1" t="s">
        <v>140</v>
      </c>
      <c r="K267" s="2">
        <v>150</v>
      </c>
      <c r="L267" s="2">
        <v>0</v>
      </c>
      <c r="M267" s="2">
        <v>0</v>
      </c>
      <c r="N267" s="2" t="str">
        <f t="shared" si="78"/>
        <v>string|150|0|0</v>
      </c>
      <c r="O267" t="str">
        <f>IFERROR(VLOOKUP('nCino | Field Mappings'!$A267,'nCino | Object Info'!$A:$H,5,FALSE),"(not found)")</f>
        <v>rskcsp_ds_css_collateral_mgmt</v>
      </c>
      <c r="P267" t="str">
        <f t="shared" si="79"/>
        <v>LLC_BI__Make__c</v>
      </c>
      <c r="Q267" s="8">
        <f>IFERROR(VLOOKUP($N267,'nCino | BigQuery Type Lookup'!$A:$F,2,FALSE),"(not found)")</f>
        <v>150</v>
      </c>
      <c r="R267" t="str">
        <f>IFERROR(VLOOKUP('nCino | Field Mappings'!$A267,'nCino | Object Info'!$A:$H,6,FALSE),"(not found)")</f>
        <v>rskcsp_ds_css_collateral_mgmt_staging</v>
      </c>
      <c r="S267" t="str">
        <f t="shared" si="80"/>
        <v>LLC_BI__Make__c</v>
      </c>
      <c r="T267" s="8" t="str">
        <f t="shared" si="81"/>
        <v>n/a</v>
      </c>
      <c r="U267" s="8" t="str">
        <f t="shared" si="82"/>
        <v>yes</v>
      </c>
      <c r="V267" s="2" t="str">
        <f>IFERROR(VLOOKUP($N267,'nCino | BigQuery Type Lookup'!$A:$F,3,FALSE),"(not found)")</f>
        <v>STRING</v>
      </c>
      <c r="W267" s="8">
        <f>IFERROR(VLOOKUP($N267,'nCino | BigQuery Type Lookup'!$A:$F,4,FALSE),"(not found)")</f>
        <v>150</v>
      </c>
      <c r="X267" s="8" t="str">
        <f>IFERROR(VLOOKUP($N267,'nCino | BigQuery Type Lookup'!$A:$F,5,FALSE),"(not found)")</f>
        <v>n/a</v>
      </c>
      <c r="Y267" s="8" t="str">
        <f>IFERROR(VLOOKUP($N267,'nCino | BigQuery Type Lookup'!$A:$F,6,FALSE),"(not found)")</f>
        <v>n/a</v>
      </c>
      <c r="Z267" t="str">
        <f>IFERROR(VLOOKUP('nCino | Field Mappings'!$A267,'nCino | Object Info'!$A:$H,7,FALSE),"(not found)")</f>
        <v>rskcsp_ds_css_collateral_mgmt_curated</v>
      </c>
      <c r="AA267" t="str">
        <f t="shared" si="83"/>
        <v>LLC_BI__Make__c</v>
      </c>
      <c r="AB267" s="8" t="str">
        <f t="shared" si="84"/>
        <v>n/a</v>
      </c>
      <c r="AC267" s="8" t="str">
        <f t="shared" si="85"/>
        <v>yes</v>
      </c>
      <c r="AD267" s="2" t="str">
        <f t="shared" si="86"/>
        <v>STRING</v>
      </c>
      <c r="AE267" s="8">
        <f t="shared" si="91"/>
        <v>150</v>
      </c>
      <c r="AF267" s="8" t="str">
        <f t="shared" si="92"/>
        <v>n/a</v>
      </c>
      <c r="AG267" s="8" t="str">
        <f t="shared" si="93"/>
        <v>n/a</v>
      </c>
      <c r="AH267" t="str">
        <f>IFERROR(VLOOKUP('nCino | Field Mappings'!$A267,'nCino | Object Info'!$A:$H,8,FALSE),"(not found)")</f>
        <v>rskcsp_ds_css_collateral_mgmt_consumption</v>
      </c>
      <c r="AI267" t="str">
        <f t="shared" si="87"/>
        <v>LLC_BI__Make__c</v>
      </c>
      <c r="AJ267" s="8" t="str">
        <f t="shared" si="88"/>
        <v>n/a</v>
      </c>
      <c r="AK267" s="8" t="str">
        <f t="shared" si="89"/>
        <v>yes</v>
      </c>
      <c r="AL267" s="2" t="str">
        <f t="shared" si="90"/>
        <v>STRING</v>
      </c>
      <c r="AM267" s="8">
        <f t="shared" si="94"/>
        <v>150</v>
      </c>
      <c r="AN267" s="8" t="str">
        <f t="shared" si="95"/>
        <v>n/a</v>
      </c>
      <c r="AO267" s="8" t="str">
        <f t="shared" si="96"/>
        <v>n/a</v>
      </c>
    </row>
    <row r="268" spans="1:41">
      <c r="A268" s="2" t="s">
        <v>50</v>
      </c>
      <c r="B268" s="2" t="s">
        <v>51</v>
      </c>
      <c r="C268" s="1" t="s">
        <v>809</v>
      </c>
      <c r="D268" s="1" t="s">
        <v>810</v>
      </c>
      <c r="E268" s="1" t="s">
        <v>811</v>
      </c>
      <c r="F268" s="2" t="str">
        <f>IF(ISERROR(VLOOKUP($C268,'DMW | Collateral Fields'!$K:$L, 1, FALSE)),"No", "Yes")</f>
        <v>No</v>
      </c>
      <c r="G268" s="1" t="str">
        <f>IFERROR(VLOOKUP($C268,'DMW | Collateral Fields'!$K:$L, 2, FALSE),"(not found)")</f>
        <v>(not found)</v>
      </c>
      <c r="H268" s="2" t="s">
        <v>136</v>
      </c>
      <c r="I268" s="2" t="s">
        <v>144</v>
      </c>
      <c r="J268" s="1" t="s">
        <v>140</v>
      </c>
      <c r="K268" s="2">
        <v>255</v>
      </c>
      <c r="L268" s="2">
        <v>0</v>
      </c>
      <c r="M268" s="2">
        <v>0</v>
      </c>
      <c r="N268" s="2" t="str">
        <f t="shared" si="78"/>
        <v>string|255|0|0</v>
      </c>
      <c r="O268" t="str">
        <f>IFERROR(VLOOKUP('nCino | Field Mappings'!$A268,'nCino | Object Info'!$A:$H,5,FALSE),"(not found)")</f>
        <v>rskcsp_ds_css_collateral_mgmt</v>
      </c>
      <c r="P268" t="str">
        <f t="shared" si="79"/>
        <v>LLC_BI__Manufacturer__c</v>
      </c>
      <c r="Q268" s="8">
        <f>IFERROR(VLOOKUP($N268,'nCino | BigQuery Type Lookup'!$A:$F,2,FALSE),"(not found)")</f>
        <v>255</v>
      </c>
      <c r="R268" t="str">
        <f>IFERROR(VLOOKUP('nCino | Field Mappings'!$A268,'nCino | Object Info'!$A:$H,6,FALSE),"(not found)")</f>
        <v>rskcsp_ds_css_collateral_mgmt_staging</v>
      </c>
      <c r="S268" t="str">
        <f t="shared" si="80"/>
        <v>LLC_BI__Manufacturer__c</v>
      </c>
      <c r="T268" s="8" t="str">
        <f t="shared" si="81"/>
        <v>n/a</v>
      </c>
      <c r="U268" s="8" t="str">
        <f t="shared" si="82"/>
        <v>yes</v>
      </c>
      <c r="V268" s="2" t="str">
        <f>IFERROR(VLOOKUP($N268,'nCino | BigQuery Type Lookup'!$A:$F,3,FALSE),"(not found)")</f>
        <v>STRING</v>
      </c>
      <c r="W268" s="8">
        <f>IFERROR(VLOOKUP($N268,'nCino | BigQuery Type Lookup'!$A:$F,4,FALSE),"(not found)")</f>
        <v>255</v>
      </c>
      <c r="X268" s="8" t="str">
        <f>IFERROR(VLOOKUP($N268,'nCino | BigQuery Type Lookup'!$A:$F,5,FALSE),"(not found)")</f>
        <v>n/a</v>
      </c>
      <c r="Y268" s="8" t="str">
        <f>IFERROR(VLOOKUP($N268,'nCino | BigQuery Type Lookup'!$A:$F,6,FALSE),"(not found)")</f>
        <v>n/a</v>
      </c>
      <c r="Z268" t="str">
        <f>IFERROR(VLOOKUP('nCino | Field Mappings'!$A268,'nCino | Object Info'!$A:$H,7,FALSE),"(not found)")</f>
        <v>rskcsp_ds_css_collateral_mgmt_curated</v>
      </c>
      <c r="AA268" t="str">
        <f t="shared" si="83"/>
        <v>LLC_BI__Manufacturer__c</v>
      </c>
      <c r="AB268" s="8" t="str">
        <f t="shared" si="84"/>
        <v>n/a</v>
      </c>
      <c r="AC268" s="8" t="str">
        <f t="shared" si="85"/>
        <v>yes</v>
      </c>
      <c r="AD268" s="2" t="str">
        <f t="shared" si="86"/>
        <v>STRING</v>
      </c>
      <c r="AE268" s="8">
        <f t="shared" si="91"/>
        <v>255</v>
      </c>
      <c r="AF268" s="8" t="str">
        <f t="shared" si="92"/>
        <v>n/a</v>
      </c>
      <c r="AG268" s="8" t="str">
        <f t="shared" si="93"/>
        <v>n/a</v>
      </c>
      <c r="AH268" t="str">
        <f>IFERROR(VLOOKUP('nCino | Field Mappings'!$A268,'nCino | Object Info'!$A:$H,8,FALSE),"(not found)")</f>
        <v>rskcsp_ds_css_collateral_mgmt_consumption</v>
      </c>
      <c r="AI268" t="str">
        <f t="shared" si="87"/>
        <v>LLC_BI__Manufacturer__c</v>
      </c>
      <c r="AJ268" s="8" t="str">
        <f t="shared" si="88"/>
        <v>n/a</v>
      </c>
      <c r="AK268" s="8" t="str">
        <f t="shared" si="89"/>
        <v>yes</v>
      </c>
      <c r="AL268" s="2" t="str">
        <f t="shared" si="90"/>
        <v>STRING</v>
      </c>
      <c r="AM268" s="8">
        <f t="shared" si="94"/>
        <v>255</v>
      </c>
      <c r="AN268" s="8" t="str">
        <f t="shared" si="95"/>
        <v>n/a</v>
      </c>
      <c r="AO268" s="8" t="str">
        <f t="shared" si="96"/>
        <v>n/a</v>
      </c>
    </row>
    <row r="269" spans="1:41">
      <c r="A269" s="2" t="s">
        <v>50</v>
      </c>
      <c r="B269" s="2" t="s">
        <v>51</v>
      </c>
      <c r="C269" s="1" t="s">
        <v>812</v>
      </c>
      <c r="D269" s="1" t="s">
        <v>813</v>
      </c>
      <c r="E269" s="1" t="s">
        <v>814</v>
      </c>
      <c r="F269" s="2" t="str">
        <f>IF(ISERROR(VLOOKUP($C269,'DMW | Collateral Fields'!$K:$L, 1, FALSE)),"No", "Yes")</f>
        <v>No</v>
      </c>
      <c r="G269" s="1" t="str">
        <f>IFERROR(VLOOKUP($C269,'DMW | Collateral Fields'!$K:$L, 2, FALSE),"(not found)")</f>
        <v>(not found)</v>
      </c>
      <c r="H269" s="2" t="s">
        <v>136</v>
      </c>
      <c r="I269" s="2" t="s">
        <v>144</v>
      </c>
      <c r="J269" s="1" t="s">
        <v>140</v>
      </c>
      <c r="K269" s="2">
        <v>255</v>
      </c>
      <c r="L269" s="2">
        <v>0</v>
      </c>
      <c r="M269" s="2">
        <v>0</v>
      </c>
      <c r="N269" s="2" t="str">
        <f t="shared" si="78"/>
        <v>string|255|0|0</v>
      </c>
      <c r="O269" t="str">
        <f>IFERROR(VLOOKUP('nCino | Field Mappings'!$A269,'nCino | Object Info'!$A:$H,5,FALSE),"(not found)")</f>
        <v>rskcsp_ds_css_collateral_mgmt</v>
      </c>
      <c r="P269" t="str">
        <f t="shared" si="79"/>
        <v>LLC_BI__Marina_Port_Name__c</v>
      </c>
      <c r="Q269" s="8">
        <f>IFERROR(VLOOKUP($N269,'nCino | BigQuery Type Lookup'!$A:$F,2,FALSE),"(not found)")</f>
        <v>255</v>
      </c>
      <c r="R269" t="str">
        <f>IFERROR(VLOOKUP('nCino | Field Mappings'!$A269,'nCino | Object Info'!$A:$H,6,FALSE),"(not found)")</f>
        <v>rskcsp_ds_css_collateral_mgmt_staging</v>
      </c>
      <c r="S269" t="str">
        <f t="shared" si="80"/>
        <v>LLC_BI__Marina_Port_Name__c</v>
      </c>
      <c r="T269" s="8" t="str">
        <f t="shared" si="81"/>
        <v>n/a</v>
      </c>
      <c r="U269" s="8" t="str">
        <f t="shared" si="82"/>
        <v>yes</v>
      </c>
      <c r="V269" s="2" t="str">
        <f>IFERROR(VLOOKUP($N269,'nCino | BigQuery Type Lookup'!$A:$F,3,FALSE),"(not found)")</f>
        <v>STRING</v>
      </c>
      <c r="W269" s="8">
        <f>IFERROR(VLOOKUP($N269,'nCino | BigQuery Type Lookup'!$A:$F,4,FALSE),"(not found)")</f>
        <v>255</v>
      </c>
      <c r="X269" s="8" t="str">
        <f>IFERROR(VLOOKUP($N269,'nCino | BigQuery Type Lookup'!$A:$F,5,FALSE),"(not found)")</f>
        <v>n/a</v>
      </c>
      <c r="Y269" s="8" t="str">
        <f>IFERROR(VLOOKUP($N269,'nCino | BigQuery Type Lookup'!$A:$F,6,FALSE),"(not found)")</f>
        <v>n/a</v>
      </c>
      <c r="Z269" t="str">
        <f>IFERROR(VLOOKUP('nCino | Field Mappings'!$A269,'nCino | Object Info'!$A:$H,7,FALSE),"(not found)")</f>
        <v>rskcsp_ds_css_collateral_mgmt_curated</v>
      </c>
      <c r="AA269" t="str">
        <f t="shared" si="83"/>
        <v>LLC_BI__Marina_Port_Name__c</v>
      </c>
      <c r="AB269" s="8" t="str">
        <f t="shared" si="84"/>
        <v>n/a</v>
      </c>
      <c r="AC269" s="8" t="str">
        <f t="shared" si="85"/>
        <v>yes</v>
      </c>
      <c r="AD269" s="2" t="str">
        <f t="shared" si="86"/>
        <v>STRING</v>
      </c>
      <c r="AE269" s="8">
        <f t="shared" si="91"/>
        <v>255</v>
      </c>
      <c r="AF269" s="8" t="str">
        <f t="shared" si="92"/>
        <v>n/a</v>
      </c>
      <c r="AG269" s="8" t="str">
        <f t="shared" si="93"/>
        <v>n/a</v>
      </c>
      <c r="AH269" t="str">
        <f>IFERROR(VLOOKUP('nCino | Field Mappings'!$A269,'nCino | Object Info'!$A:$H,8,FALSE),"(not found)")</f>
        <v>rskcsp_ds_css_collateral_mgmt_consumption</v>
      </c>
      <c r="AI269" t="str">
        <f t="shared" si="87"/>
        <v>LLC_BI__Marina_Port_Name__c</v>
      </c>
      <c r="AJ269" s="8" t="str">
        <f t="shared" si="88"/>
        <v>n/a</v>
      </c>
      <c r="AK269" s="8" t="str">
        <f t="shared" si="89"/>
        <v>yes</v>
      </c>
      <c r="AL269" s="2" t="str">
        <f t="shared" si="90"/>
        <v>STRING</v>
      </c>
      <c r="AM269" s="8">
        <f t="shared" si="94"/>
        <v>255</v>
      </c>
      <c r="AN269" s="8" t="str">
        <f t="shared" si="95"/>
        <v>n/a</v>
      </c>
      <c r="AO269" s="8" t="str">
        <f t="shared" si="96"/>
        <v>n/a</v>
      </c>
    </row>
    <row r="270" spans="1:41">
      <c r="A270" s="2" t="s">
        <v>50</v>
      </c>
      <c r="B270" s="2" t="s">
        <v>51</v>
      </c>
      <c r="C270" s="1" t="s">
        <v>815</v>
      </c>
      <c r="D270" s="1" t="s">
        <v>816</v>
      </c>
      <c r="E270" s="1" t="s">
        <v>817</v>
      </c>
      <c r="F270" s="2" t="str">
        <f>IF(ISERROR(VLOOKUP($C270,'DMW | Collateral Fields'!$K:$L, 1, FALSE)),"No", "Yes")</f>
        <v>No</v>
      </c>
      <c r="G270" s="1" t="str">
        <f>IFERROR(VLOOKUP($C270,'DMW | Collateral Fields'!$K:$L, 2, FALSE),"(not found)")</f>
        <v>(not found)</v>
      </c>
      <c r="H270" s="2" t="s">
        <v>136</v>
      </c>
      <c r="I270" s="2" t="s">
        <v>144</v>
      </c>
      <c r="J270" s="1" t="s">
        <v>140</v>
      </c>
      <c r="K270" s="2">
        <v>150</v>
      </c>
      <c r="L270" s="2">
        <v>0</v>
      </c>
      <c r="M270" s="2">
        <v>0</v>
      </c>
      <c r="N270" s="2" t="str">
        <f t="shared" si="78"/>
        <v>string|150|0|0</v>
      </c>
      <c r="O270" t="str">
        <f>IFERROR(VLOOKUP('nCino | Field Mappings'!$A270,'nCino | Object Info'!$A:$H,5,FALSE),"(not found)")</f>
        <v>rskcsp_ds_css_collateral_mgmt</v>
      </c>
      <c r="P270" t="str">
        <f t="shared" si="79"/>
        <v>LLC_BI__Model__c</v>
      </c>
      <c r="Q270" s="8">
        <f>IFERROR(VLOOKUP($N270,'nCino | BigQuery Type Lookup'!$A:$F,2,FALSE),"(not found)")</f>
        <v>150</v>
      </c>
      <c r="R270" t="str">
        <f>IFERROR(VLOOKUP('nCino | Field Mappings'!$A270,'nCino | Object Info'!$A:$H,6,FALSE),"(not found)")</f>
        <v>rskcsp_ds_css_collateral_mgmt_staging</v>
      </c>
      <c r="S270" t="str">
        <f t="shared" si="80"/>
        <v>LLC_BI__Model__c</v>
      </c>
      <c r="T270" s="8" t="str">
        <f t="shared" si="81"/>
        <v>n/a</v>
      </c>
      <c r="U270" s="8" t="str">
        <f t="shared" si="82"/>
        <v>yes</v>
      </c>
      <c r="V270" s="2" t="str">
        <f>IFERROR(VLOOKUP($N270,'nCino | BigQuery Type Lookup'!$A:$F,3,FALSE),"(not found)")</f>
        <v>STRING</v>
      </c>
      <c r="W270" s="8">
        <f>IFERROR(VLOOKUP($N270,'nCino | BigQuery Type Lookup'!$A:$F,4,FALSE),"(not found)")</f>
        <v>150</v>
      </c>
      <c r="X270" s="8" t="str">
        <f>IFERROR(VLOOKUP($N270,'nCino | BigQuery Type Lookup'!$A:$F,5,FALSE),"(not found)")</f>
        <v>n/a</v>
      </c>
      <c r="Y270" s="8" t="str">
        <f>IFERROR(VLOOKUP($N270,'nCino | BigQuery Type Lookup'!$A:$F,6,FALSE),"(not found)")</f>
        <v>n/a</v>
      </c>
      <c r="Z270" t="str">
        <f>IFERROR(VLOOKUP('nCino | Field Mappings'!$A270,'nCino | Object Info'!$A:$H,7,FALSE),"(not found)")</f>
        <v>rskcsp_ds_css_collateral_mgmt_curated</v>
      </c>
      <c r="AA270" t="str">
        <f t="shared" si="83"/>
        <v>LLC_BI__Model__c</v>
      </c>
      <c r="AB270" s="8" t="str">
        <f t="shared" si="84"/>
        <v>n/a</v>
      </c>
      <c r="AC270" s="8" t="str">
        <f t="shared" si="85"/>
        <v>yes</v>
      </c>
      <c r="AD270" s="2" t="str">
        <f t="shared" si="86"/>
        <v>STRING</v>
      </c>
      <c r="AE270" s="8">
        <f t="shared" si="91"/>
        <v>150</v>
      </c>
      <c r="AF270" s="8" t="str">
        <f t="shared" si="92"/>
        <v>n/a</v>
      </c>
      <c r="AG270" s="8" t="str">
        <f t="shared" si="93"/>
        <v>n/a</v>
      </c>
      <c r="AH270" t="str">
        <f>IFERROR(VLOOKUP('nCino | Field Mappings'!$A270,'nCino | Object Info'!$A:$H,8,FALSE),"(not found)")</f>
        <v>rskcsp_ds_css_collateral_mgmt_consumption</v>
      </c>
      <c r="AI270" t="str">
        <f t="shared" si="87"/>
        <v>LLC_BI__Model__c</v>
      </c>
      <c r="AJ270" s="8" t="str">
        <f t="shared" si="88"/>
        <v>n/a</v>
      </c>
      <c r="AK270" s="8" t="str">
        <f t="shared" si="89"/>
        <v>yes</v>
      </c>
      <c r="AL270" s="2" t="str">
        <f t="shared" si="90"/>
        <v>STRING</v>
      </c>
      <c r="AM270" s="8">
        <f t="shared" si="94"/>
        <v>150</v>
      </c>
      <c r="AN270" s="8" t="str">
        <f t="shared" si="95"/>
        <v>n/a</v>
      </c>
      <c r="AO270" s="8" t="str">
        <f t="shared" si="96"/>
        <v>n/a</v>
      </c>
    </row>
    <row r="271" spans="1:41">
      <c r="A271" s="2" t="s">
        <v>50</v>
      </c>
      <c r="B271" s="2" t="s">
        <v>51</v>
      </c>
      <c r="C271" s="1" t="s">
        <v>818</v>
      </c>
      <c r="D271" s="1" t="s">
        <v>819</v>
      </c>
      <c r="E271" s="1" t="s">
        <v>820</v>
      </c>
      <c r="F271" s="2" t="str">
        <f>IF(ISERROR(VLOOKUP($C271,'DMW | Collateral Fields'!$K:$L, 1, FALSE)),"No", "Yes")</f>
        <v>No</v>
      </c>
      <c r="G271" s="1" t="str">
        <f>IFERROR(VLOOKUP($C271,'DMW | Collateral Fields'!$K:$L, 2, FALSE),"(not found)")</f>
        <v>(not found)</v>
      </c>
      <c r="H271" s="2" t="s">
        <v>136</v>
      </c>
      <c r="I271" s="2" t="s">
        <v>144</v>
      </c>
      <c r="J271" s="1" t="s">
        <v>140</v>
      </c>
      <c r="K271" s="2">
        <v>255</v>
      </c>
      <c r="L271" s="2">
        <v>0</v>
      </c>
      <c r="M271" s="2">
        <v>0</v>
      </c>
      <c r="N271" s="2" t="str">
        <f t="shared" si="78"/>
        <v>string|255|0|0</v>
      </c>
      <c r="O271" t="str">
        <f>IFERROR(VLOOKUP('nCino | Field Mappings'!$A271,'nCino | Object Info'!$A:$H,5,FALSE),"(not found)")</f>
        <v>rskcsp_ds_css_collateral_mgmt</v>
      </c>
      <c r="P271" t="str">
        <f t="shared" si="79"/>
        <v>LLC_BI__Name_of_Insured__c</v>
      </c>
      <c r="Q271" s="8">
        <f>IFERROR(VLOOKUP($N271,'nCino | BigQuery Type Lookup'!$A:$F,2,FALSE),"(not found)")</f>
        <v>255</v>
      </c>
      <c r="R271" t="str">
        <f>IFERROR(VLOOKUP('nCino | Field Mappings'!$A271,'nCino | Object Info'!$A:$H,6,FALSE),"(not found)")</f>
        <v>rskcsp_ds_css_collateral_mgmt_staging</v>
      </c>
      <c r="S271" t="str">
        <f t="shared" si="80"/>
        <v>LLC_BI__Name_of_Insured__c</v>
      </c>
      <c r="T271" s="8" t="str">
        <f t="shared" si="81"/>
        <v>n/a</v>
      </c>
      <c r="U271" s="8" t="str">
        <f t="shared" si="82"/>
        <v>yes</v>
      </c>
      <c r="V271" s="2" t="str">
        <f>IFERROR(VLOOKUP($N271,'nCino | BigQuery Type Lookup'!$A:$F,3,FALSE),"(not found)")</f>
        <v>STRING</v>
      </c>
      <c r="W271" s="8">
        <f>IFERROR(VLOOKUP($N271,'nCino | BigQuery Type Lookup'!$A:$F,4,FALSE),"(not found)")</f>
        <v>255</v>
      </c>
      <c r="X271" s="8" t="str">
        <f>IFERROR(VLOOKUP($N271,'nCino | BigQuery Type Lookup'!$A:$F,5,FALSE),"(not found)")</f>
        <v>n/a</v>
      </c>
      <c r="Y271" s="8" t="str">
        <f>IFERROR(VLOOKUP($N271,'nCino | BigQuery Type Lookup'!$A:$F,6,FALSE),"(not found)")</f>
        <v>n/a</v>
      </c>
      <c r="Z271" t="str">
        <f>IFERROR(VLOOKUP('nCino | Field Mappings'!$A271,'nCino | Object Info'!$A:$H,7,FALSE),"(not found)")</f>
        <v>rskcsp_ds_css_collateral_mgmt_curated</v>
      </c>
      <c r="AA271" t="str">
        <f t="shared" si="83"/>
        <v>LLC_BI__Name_of_Insured__c</v>
      </c>
      <c r="AB271" s="8" t="str">
        <f t="shared" si="84"/>
        <v>n/a</v>
      </c>
      <c r="AC271" s="8" t="str">
        <f t="shared" si="85"/>
        <v>yes</v>
      </c>
      <c r="AD271" s="2" t="str">
        <f t="shared" si="86"/>
        <v>STRING</v>
      </c>
      <c r="AE271" s="8">
        <f t="shared" si="91"/>
        <v>255</v>
      </c>
      <c r="AF271" s="8" t="str">
        <f t="shared" si="92"/>
        <v>n/a</v>
      </c>
      <c r="AG271" s="8" t="str">
        <f t="shared" si="93"/>
        <v>n/a</v>
      </c>
      <c r="AH271" t="str">
        <f>IFERROR(VLOOKUP('nCino | Field Mappings'!$A271,'nCino | Object Info'!$A:$H,8,FALSE),"(not found)")</f>
        <v>rskcsp_ds_css_collateral_mgmt_consumption</v>
      </c>
      <c r="AI271" t="str">
        <f t="shared" si="87"/>
        <v>LLC_BI__Name_of_Insured__c</v>
      </c>
      <c r="AJ271" s="8" t="str">
        <f t="shared" si="88"/>
        <v>n/a</v>
      </c>
      <c r="AK271" s="8" t="str">
        <f t="shared" si="89"/>
        <v>yes</v>
      </c>
      <c r="AL271" s="2" t="str">
        <f t="shared" si="90"/>
        <v>STRING</v>
      </c>
      <c r="AM271" s="8">
        <f t="shared" si="94"/>
        <v>255</v>
      </c>
      <c r="AN271" s="8" t="str">
        <f t="shared" si="95"/>
        <v>n/a</v>
      </c>
      <c r="AO271" s="8" t="str">
        <f t="shared" si="96"/>
        <v>n/a</v>
      </c>
    </row>
    <row r="272" spans="1:41">
      <c r="A272" s="2" t="s">
        <v>50</v>
      </c>
      <c r="B272" s="2" t="s">
        <v>51</v>
      </c>
      <c r="C272" s="1" t="s">
        <v>821</v>
      </c>
      <c r="D272" s="1" t="s">
        <v>822</v>
      </c>
      <c r="E272" s="1" t="s">
        <v>823</v>
      </c>
      <c r="F272" s="2" t="str">
        <f>IF(ISERROR(VLOOKUP($C272,'DMW | Collateral Fields'!$K:$L, 1, FALSE)),"No", "Yes")</f>
        <v>No</v>
      </c>
      <c r="G272" s="1" t="str">
        <f>IFERROR(VLOOKUP($C272,'DMW | Collateral Fields'!$K:$L, 2, FALSE),"(not found)")</f>
        <v>(not found)</v>
      </c>
      <c r="H272" s="2" t="s">
        <v>136</v>
      </c>
      <c r="I272" s="2" t="s">
        <v>144</v>
      </c>
      <c r="J272" s="1" t="s">
        <v>174</v>
      </c>
      <c r="K272" s="2">
        <v>0</v>
      </c>
      <c r="L272" s="2">
        <v>4</v>
      </c>
      <c r="M272" s="2">
        <v>2</v>
      </c>
      <c r="N272" s="2" t="str">
        <f t="shared" si="78"/>
        <v>double|0|4|2</v>
      </c>
      <c r="O272" t="str">
        <f>IFERROR(VLOOKUP('nCino | Field Mappings'!$A272,'nCino | Object Info'!$A:$H,5,FALSE),"(not found)")</f>
        <v>rskcsp_ds_css_collateral_mgmt</v>
      </c>
      <c r="P272" t="str">
        <f t="shared" si="79"/>
        <v>LLC_BI__Net_Tonnage__c</v>
      </c>
      <c r="Q272" s="8">
        <f>IFERROR(VLOOKUP($N272,'nCino | BigQuery Type Lookup'!$A:$F,2,FALSE),"(not found)")</f>
        <v>7</v>
      </c>
      <c r="R272" t="str">
        <f>IFERROR(VLOOKUP('nCino | Field Mappings'!$A272,'nCino | Object Info'!$A:$H,6,FALSE),"(not found)")</f>
        <v>rskcsp_ds_css_collateral_mgmt_staging</v>
      </c>
      <c r="S272" t="str">
        <f t="shared" si="80"/>
        <v>LLC_BI__Net_Tonnage__c</v>
      </c>
      <c r="T272" s="8" t="str">
        <f t="shared" si="81"/>
        <v>n/a</v>
      </c>
      <c r="U272" s="8" t="str">
        <f t="shared" si="82"/>
        <v>yes</v>
      </c>
      <c r="V272" s="2" t="str">
        <f>IFERROR(VLOOKUP($N272,'nCino | BigQuery Type Lookup'!$A:$F,3,FALSE),"(not found)")</f>
        <v>NUMERIC</v>
      </c>
      <c r="W272" s="8" t="str">
        <f>IFERROR(VLOOKUP($N272,'nCino | BigQuery Type Lookup'!$A:$F,4,FALSE),"(not found)")</f>
        <v>n/a</v>
      </c>
      <c r="X272" s="8">
        <f>IFERROR(VLOOKUP($N272,'nCino | BigQuery Type Lookup'!$A:$F,5,FALSE),"(not found)")</f>
        <v>4</v>
      </c>
      <c r="Y272" s="8">
        <f>IFERROR(VLOOKUP($N272,'nCino | BigQuery Type Lookup'!$A:$F,6,FALSE),"(not found)")</f>
        <v>2</v>
      </c>
      <c r="Z272" t="str">
        <f>IFERROR(VLOOKUP('nCino | Field Mappings'!$A272,'nCino | Object Info'!$A:$H,7,FALSE),"(not found)")</f>
        <v>rskcsp_ds_css_collateral_mgmt_curated</v>
      </c>
      <c r="AA272" t="str">
        <f t="shared" si="83"/>
        <v>LLC_BI__Net_Tonnage__c</v>
      </c>
      <c r="AB272" s="8" t="str">
        <f t="shared" si="84"/>
        <v>n/a</v>
      </c>
      <c r="AC272" s="8" t="str">
        <f t="shared" si="85"/>
        <v>yes</v>
      </c>
      <c r="AD272" s="2" t="str">
        <f t="shared" si="86"/>
        <v>NUMERIC</v>
      </c>
      <c r="AE272" s="8" t="str">
        <f t="shared" si="91"/>
        <v>n/a</v>
      </c>
      <c r="AF272" s="8">
        <f t="shared" si="92"/>
        <v>4</v>
      </c>
      <c r="AG272" s="8">
        <f t="shared" si="93"/>
        <v>2</v>
      </c>
      <c r="AH272" t="str">
        <f>IFERROR(VLOOKUP('nCino | Field Mappings'!$A272,'nCino | Object Info'!$A:$H,8,FALSE),"(not found)")</f>
        <v>rskcsp_ds_css_collateral_mgmt_consumption</v>
      </c>
      <c r="AI272" t="str">
        <f t="shared" si="87"/>
        <v>LLC_BI__Net_Tonnage__c</v>
      </c>
      <c r="AJ272" s="8" t="str">
        <f t="shared" si="88"/>
        <v>n/a</v>
      </c>
      <c r="AK272" s="8" t="str">
        <f t="shared" si="89"/>
        <v>yes</v>
      </c>
      <c r="AL272" s="2" t="str">
        <f t="shared" si="90"/>
        <v>NUMERIC</v>
      </c>
      <c r="AM272" s="8" t="str">
        <f t="shared" si="94"/>
        <v>n/a</v>
      </c>
      <c r="AN272" s="8">
        <f t="shared" si="95"/>
        <v>4</v>
      </c>
      <c r="AO272" s="8">
        <f t="shared" si="96"/>
        <v>2</v>
      </c>
    </row>
    <row r="273" spans="1:41">
      <c r="A273" s="2" t="s">
        <v>50</v>
      </c>
      <c r="B273" s="2" t="s">
        <v>51</v>
      </c>
      <c r="C273" s="1" t="s">
        <v>824</v>
      </c>
      <c r="D273" s="1" t="s">
        <v>825</v>
      </c>
      <c r="E273" s="1" t="s">
        <v>826</v>
      </c>
      <c r="F273" s="2" t="str">
        <f>IF(ISERROR(VLOOKUP($C273,'DMW | Collateral Fields'!$K:$L, 1, FALSE)),"No", "Yes")</f>
        <v>Yes</v>
      </c>
      <c r="G273" s="1" t="str">
        <f>IFERROR(VLOOKUP($C273,'DMW | Collateral Fields'!$K:$L, 2, FALSE),"(not found)")</f>
        <v>Thhis field captures the number of shares held.</v>
      </c>
      <c r="H273" s="2" t="s">
        <v>136</v>
      </c>
      <c r="I273" s="2" t="s">
        <v>144</v>
      </c>
      <c r="J273" s="1" t="s">
        <v>174</v>
      </c>
      <c r="K273" s="2">
        <v>0</v>
      </c>
      <c r="L273" s="2">
        <v>18</v>
      </c>
      <c r="M273" s="2">
        <v>0</v>
      </c>
      <c r="N273" s="2" t="str">
        <f t="shared" si="78"/>
        <v>double|0|18|0</v>
      </c>
      <c r="O273" t="str">
        <f>IFERROR(VLOOKUP('nCino | Field Mappings'!$A273,'nCino | Object Info'!$A:$H,5,FALSE),"(not found)")</f>
        <v>rskcsp_ds_css_collateral_mgmt</v>
      </c>
      <c r="P273" t="str">
        <f t="shared" si="79"/>
        <v>LLC_BI__Number_of_Shares__c</v>
      </c>
      <c r="Q273" s="8">
        <f>IFERROR(VLOOKUP($N273,'nCino | BigQuery Type Lookup'!$A:$F,2,FALSE),"(not found)")</f>
        <v>18</v>
      </c>
      <c r="R273" t="str">
        <f>IFERROR(VLOOKUP('nCino | Field Mappings'!$A273,'nCino | Object Info'!$A:$H,6,FALSE),"(not found)")</f>
        <v>rskcsp_ds_css_collateral_mgmt_staging</v>
      </c>
      <c r="S273" t="str">
        <f t="shared" si="80"/>
        <v>LLC_BI__Number_of_Shares__c</v>
      </c>
      <c r="T273" s="8" t="str">
        <f t="shared" si="81"/>
        <v>n/a</v>
      </c>
      <c r="U273" s="8" t="str">
        <f t="shared" si="82"/>
        <v>yes</v>
      </c>
      <c r="V273" s="2" t="str">
        <f>IFERROR(VLOOKUP($N273,'nCino | BigQuery Type Lookup'!$A:$F,3,FALSE),"(not found)")</f>
        <v>INT64</v>
      </c>
      <c r="W273" s="8" t="str">
        <f>IFERROR(VLOOKUP($N273,'nCino | BigQuery Type Lookup'!$A:$F,4,FALSE),"(not found)")</f>
        <v>n/a</v>
      </c>
      <c r="X273" s="8" t="str">
        <f>IFERROR(VLOOKUP($N273,'nCino | BigQuery Type Lookup'!$A:$F,5,FALSE),"(not found)")</f>
        <v>n/a</v>
      </c>
      <c r="Y273" s="8" t="str">
        <f>IFERROR(VLOOKUP($N273,'nCino | BigQuery Type Lookup'!$A:$F,6,FALSE),"(not found)")</f>
        <v>n/a</v>
      </c>
      <c r="Z273" t="str">
        <f>IFERROR(VLOOKUP('nCino | Field Mappings'!$A273,'nCino | Object Info'!$A:$H,7,FALSE),"(not found)")</f>
        <v>rskcsp_ds_css_collateral_mgmt_curated</v>
      </c>
      <c r="AA273" t="str">
        <f t="shared" si="83"/>
        <v>LLC_BI__Number_of_Shares__c</v>
      </c>
      <c r="AB273" s="8" t="str">
        <f t="shared" si="84"/>
        <v>n/a</v>
      </c>
      <c r="AC273" s="8" t="str">
        <f t="shared" si="85"/>
        <v>yes</v>
      </c>
      <c r="AD273" s="2" t="str">
        <f t="shared" si="86"/>
        <v>INT64</v>
      </c>
      <c r="AE273" s="8" t="str">
        <f t="shared" si="91"/>
        <v>n/a</v>
      </c>
      <c r="AF273" s="8" t="str">
        <f t="shared" si="92"/>
        <v>n/a</v>
      </c>
      <c r="AG273" s="8" t="str">
        <f t="shared" si="93"/>
        <v>n/a</v>
      </c>
      <c r="AH273" t="str">
        <f>IFERROR(VLOOKUP('nCino | Field Mappings'!$A273,'nCino | Object Info'!$A:$H,8,FALSE),"(not found)")</f>
        <v>rskcsp_ds_css_collateral_mgmt_consumption</v>
      </c>
      <c r="AI273" t="str">
        <f t="shared" si="87"/>
        <v>LLC_BI__Number_of_Shares__c</v>
      </c>
      <c r="AJ273" s="8" t="str">
        <f t="shared" si="88"/>
        <v>n/a</v>
      </c>
      <c r="AK273" s="8" t="str">
        <f t="shared" si="89"/>
        <v>yes</v>
      </c>
      <c r="AL273" s="2" t="str">
        <f t="shared" si="90"/>
        <v>INT64</v>
      </c>
      <c r="AM273" s="8" t="str">
        <f t="shared" si="94"/>
        <v>n/a</v>
      </c>
      <c r="AN273" s="8" t="str">
        <f t="shared" si="95"/>
        <v>n/a</v>
      </c>
      <c r="AO273" s="8" t="str">
        <f t="shared" si="96"/>
        <v>n/a</v>
      </c>
    </row>
    <row r="274" spans="1:41">
      <c r="A274" s="2" t="s">
        <v>50</v>
      </c>
      <c r="B274" s="2" t="s">
        <v>51</v>
      </c>
      <c r="C274" s="1" t="s">
        <v>827</v>
      </c>
      <c r="D274" s="1" t="s">
        <v>828</v>
      </c>
      <c r="E274" s="1" t="s">
        <v>829</v>
      </c>
      <c r="F274" s="2" t="str">
        <f>IF(ISERROR(VLOOKUP($C274,'DMW | Collateral Fields'!$K:$L, 1, FALSE)),"No", "Yes")</f>
        <v>No</v>
      </c>
      <c r="G274" s="1" t="str">
        <f>IFERROR(VLOOKUP($C274,'DMW | Collateral Fields'!$K:$L, 2, FALSE),"(not found)")</f>
        <v>(not found)</v>
      </c>
      <c r="H274" s="2" t="s">
        <v>136</v>
      </c>
      <c r="I274" s="2" t="s">
        <v>144</v>
      </c>
      <c r="J274" s="1" t="s">
        <v>174</v>
      </c>
      <c r="K274" s="2">
        <v>0</v>
      </c>
      <c r="L274" s="2">
        <v>18</v>
      </c>
      <c r="M274" s="2">
        <v>0</v>
      </c>
      <c r="N274" s="2" t="str">
        <f t="shared" si="78"/>
        <v>double|0|18|0</v>
      </c>
      <c r="O274" t="str">
        <f>IFERROR(VLOOKUP('nCino | Field Mappings'!$A274,'nCino | Object Info'!$A:$H,5,FALSE),"(not found)")</f>
        <v>rskcsp_ds_css_collateral_mgmt</v>
      </c>
      <c r="P274" t="str">
        <f t="shared" si="79"/>
        <v>LLC_BI__Number_of_Units__c</v>
      </c>
      <c r="Q274" s="8">
        <f>IFERROR(VLOOKUP($N274,'nCino | BigQuery Type Lookup'!$A:$F,2,FALSE),"(not found)")</f>
        <v>18</v>
      </c>
      <c r="R274" t="str">
        <f>IFERROR(VLOOKUP('nCino | Field Mappings'!$A274,'nCino | Object Info'!$A:$H,6,FALSE),"(not found)")</f>
        <v>rskcsp_ds_css_collateral_mgmt_staging</v>
      </c>
      <c r="S274" t="str">
        <f t="shared" si="80"/>
        <v>LLC_BI__Number_of_Units__c</v>
      </c>
      <c r="T274" s="8" t="str">
        <f t="shared" si="81"/>
        <v>n/a</v>
      </c>
      <c r="U274" s="8" t="str">
        <f t="shared" si="82"/>
        <v>yes</v>
      </c>
      <c r="V274" s="2" t="str">
        <f>IFERROR(VLOOKUP($N274,'nCino | BigQuery Type Lookup'!$A:$F,3,FALSE),"(not found)")</f>
        <v>INT64</v>
      </c>
      <c r="W274" s="8" t="str">
        <f>IFERROR(VLOOKUP($N274,'nCino | BigQuery Type Lookup'!$A:$F,4,FALSE),"(not found)")</f>
        <v>n/a</v>
      </c>
      <c r="X274" s="8" t="str">
        <f>IFERROR(VLOOKUP($N274,'nCino | BigQuery Type Lookup'!$A:$F,5,FALSE),"(not found)")</f>
        <v>n/a</v>
      </c>
      <c r="Y274" s="8" t="str">
        <f>IFERROR(VLOOKUP($N274,'nCino | BigQuery Type Lookup'!$A:$F,6,FALSE),"(not found)")</f>
        <v>n/a</v>
      </c>
      <c r="Z274" t="str">
        <f>IFERROR(VLOOKUP('nCino | Field Mappings'!$A274,'nCino | Object Info'!$A:$H,7,FALSE),"(not found)")</f>
        <v>rskcsp_ds_css_collateral_mgmt_curated</v>
      </c>
      <c r="AA274" t="str">
        <f t="shared" si="83"/>
        <v>LLC_BI__Number_of_Units__c</v>
      </c>
      <c r="AB274" s="8" t="str">
        <f t="shared" si="84"/>
        <v>n/a</v>
      </c>
      <c r="AC274" s="8" t="str">
        <f t="shared" si="85"/>
        <v>yes</v>
      </c>
      <c r="AD274" s="2" t="str">
        <f t="shared" si="86"/>
        <v>INT64</v>
      </c>
      <c r="AE274" s="8" t="str">
        <f t="shared" si="91"/>
        <v>n/a</v>
      </c>
      <c r="AF274" s="8" t="str">
        <f t="shared" si="92"/>
        <v>n/a</v>
      </c>
      <c r="AG274" s="8" t="str">
        <f t="shared" si="93"/>
        <v>n/a</v>
      </c>
      <c r="AH274" t="str">
        <f>IFERROR(VLOOKUP('nCino | Field Mappings'!$A274,'nCino | Object Info'!$A:$H,8,FALSE),"(not found)")</f>
        <v>rskcsp_ds_css_collateral_mgmt_consumption</v>
      </c>
      <c r="AI274" t="str">
        <f t="shared" si="87"/>
        <v>LLC_BI__Number_of_Units__c</v>
      </c>
      <c r="AJ274" s="8" t="str">
        <f t="shared" si="88"/>
        <v>n/a</v>
      </c>
      <c r="AK274" s="8" t="str">
        <f t="shared" si="89"/>
        <v>yes</v>
      </c>
      <c r="AL274" s="2" t="str">
        <f t="shared" si="90"/>
        <v>INT64</v>
      </c>
      <c r="AM274" s="8" t="str">
        <f t="shared" si="94"/>
        <v>n/a</v>
      </c>
      <c r="AN274" s="8" t="str">
        <f t="shared" si="95"/>
        <v>n/a</v>
      </c>
      <c r="AO274" s="8" t="str">
        <f t="shared" si="96"/>
        <v>n/a</v>
      </c>
    </row>
    <row r="275" spans="1:41">
      <c r="A275" s="2" t="s">
        <v>50</v>
      </c>
      <c r="B275" s="2" t="s">
        <v>51</v>
      </c>
      <c r="C275" s="1" t="s">
        <v>830</v>
      </c>
      <c r="D275" s="1" t="s">
        <v>831</v>
      </c>
      <c r="E275" s="1" t="s">
        <v>832</v>
      </c>
      <c r="F275" s="2" t="str">
        <f>IF(ISERROR(VLOOKUP($C275,'DMW | Collateral Fields'!$K:$L, 1, FALSE)),"No", "Yes")</f>
        <v>No</v>
      </c>
      <c r="G275" s="1" t="str">
        <f>IFERROR(VLOOKUP($C275,'DMW | Collateral Fields'!$K:$L, 2, FALSE),"(not found)")</f>
        <v>(not found)</v>
      </c>
      <c r="H275" s="2" t="s">
        <v>136</v>
      </c>
      <c r="I275" s="2" t="s">
        <v>131</v>
      </c>
      <c r="J275" s="1" t="s">
        <v>137</v>
      </c>
      <c r="K275" s="2">
        <v>0</v>
      </c>
      <c r="L275" s="2">
        <v>0</v>
      </c>
      <c r="M275" s="2">
        <v>0</v>
      </c>
      <c r="N275" s="2" t="str">
        <f t="shared" si="78"/>
        <v>boolean|0|0|0</v>
      </c>
      <c r="O275" t="str">
        <f>IFERROR(VLOOKUP('nCino | Field Mappings'!$A275,'nCino | Object Info'!$A:$H,5,FALSE),"(not found)")</f>
        <v>rskcsp_ds_css_collateral_mgmt</v>
      </c>
      <c r="P275" t="str">
        <f t="shared" si="79"/>
        <v>LLC_BI__Owner_Occupied__c</v>
      </c>
      <c r="Q275" s="8">
        <f>IFERROR(VLOOKUP($N275,'nCino | BigQuery Type Lookup'!$A:$F,2,FALSE),"(not found)")</f>
        <v>1</v>
      </c>
      <c r="R275" t="str">
        <f>IFERROR(VLOOKUP('nCino | Field Mappings'!$A275,'nCino | Object Info'!$A:$H,6,FALSE),"(not found)")</f>
        <v>rskcsp_ds_css_collateral_mgmt_staging</v>
      </c>
      <c r="S275" t="str">
        <f t="shared" si="80"/>
        <v>LLC_BI__Owner_Occupied__c</v>
      </c>
      <c r="T275" s="8" t="str">
        <f t="shared" si="81"/>
        <v>n/a</v>
      </c>
      <c r="U275" s="8" t="str">
        <f t="shared" si="82"/>
        <v>no</v>
      </c>
      <c r="V275" s="2" t="str">
        <f>IFERROR(VLOOKUP($N275,'nCino | BigQuery Type Lookup'!$A:$F,3,FALSE),"(not found)")</f>
        <v>BOOL</v>
      </c>
      <c r="W275" s="8" t="str">
        <f>IFERROR(VLOOKUP($N275,'nCino | BigQuery Type Lookup'!$A:$F,4,FALSE),"(not found)")</f>
        <v>n/a</v>
      </c>
      <c r="X275" s="8" t="str">
        <f>IFERROR(VLOOKUP($N275,'nCino | BigQuery Type Lookup'!$A:$F,5,FALSE),"(not found)")</f>
        <v>n/a</v>
      </c>
      <c r="Y275" s="8" t="str">
        <f>IFERROR(VLOOKUP($N275,'nCino | BigQuery Type Lookup'!$A:$F,6,FALSE),"(not found)")</f>
        <v>n/a</v>
      </c>
      <c r="Z275" t="str">
        <f>IFERROR(VLOOKUP('nCino | Field Mappings'!$A275,'nCino | Object Info'!$A:$H,7,FALSE),"(not found)")</f>
        <v>rskcsp_ds_css_collateral_mgmt_curated</v>
      </c>
      <c r="AA275" t="str">
        <f t="shared" si="83"/>
        <v>LLC_BI__Owner_Occupied__c</v>
      </c>
      <c r="AB275" s="8" t="str">
        <f t="shared" si="84"/>
        <v>n/a</v>
      </c>
      <c r="AC275" s="8" t="str">
        <f t="shared" si="85"/>
        <v>no</v>
      </c>
      <c r="AD275" s="2" t="str">
        <f t="shared" si="86"/>
        <v>BOOL</v>
      </c>
      <c r="AE275" s="8" t="str">
        <f t="shared" si="91"/>
        <v>n/a</v>
      </c>
      <c r="AF275" s="8" t="str">
        <f t="shared" si="92"/>
        <v>n/a</v>
      </c>
      <c r="AG275" s="8" t="str">
        <f t="shared" si="93"/>
        <v>n/a</v>
      </c>
      <c r="AH275" t="str">
        <f>IFERROR(VLOOKUP('nCino | Field Mappings'!$A275,'nCino | Object Info'!$A:$H,8,FALSE),"(not found)")</f>
        <v>rskcsp_ds_css_collateral_mgmt_consumption</v>
      </c>
      <c r="AI275" t="str">
        <f t="shared" si="87"/>
        <v>LLC_BI__Owner_Occupied__c</v>
      </c>
      <c r="AJ275" s="8" t="str">
        <f t="shared" si="88"/>
        <v>n/a</v>
      </c>
      <c r="AK275" s="8" t="str">
        <f t="shared" si="89"/>
        <v>no</v>
      </c>
      <c r="AL275" s="2" t="str">
        <f t="shared" si="90"/>
        <v>BOOL</v>
      </c>
      <c r="AM275" s="8" t="str">
        <f t="shared" si="94"/>
        <v>n/a</v>
      </c>
      <c r="AN275" s="8" t="str">
        <f t="shared" si="95"/>
        <v>n/a</v>
      </c>
      <c r="AO275" s="8" t="str">
        <f t="shared" si="96"/>
        <v>n/a</v>
      </c>
    </row>
    <row r="276" spans="1:41">
      <c r="A276" s="2" t="s">
        <v>50</v>
      </c>
      <c r="B276" s="2" t="s">
        <v>51</v>
      </c>
      <c r="C276" s="1" t="s">
        <v>833</v>
      </c>
      <c r="D276" s="1" t="s">
        <v>834</v>
      </c>
      <c r="E276" s="1" t="s">
        <v>835</v>
      </c>
      <c r="F276" s="2" t="str">
        <f>IF(ISERROR(VLOOKUP($C276,'DMW | Collateral Fields'!$K:$L, 1, FALSE)),"No", "Yes")</f>
        <v>No</v>
      </c>
      <c r="G276" s="1" t="str">
        <f>IFERROR(VLOOKUP($C276,'DMW | Collateral Fields'!$K:$L, 2, FALSE),"(not found)")</f>
        <v>(not found)</v>
      </c>
      <c r="H276" s="2" t="s">
        <v>136</v>
      </c>
      <c r="I276" s="2" t="s">
        <v>144</v>
      </c>
      <c r="J276" s="1" t="s">
        <v>294</v>
      </c>
      <c r="K276" s="2">
        <v>0</v>
      </c>
      <c r="L276" s="2">
        <v>6</v>
      </c>
      <c r="M276" s="2">
        <v>3</v>
      </c>
      <c r="N276" s="2" t="str">
        <f t="shared" si="78"/>
        <v>percent|0|6|3</v>
      </c>
      <c r="O276" t="str">
        <f>IFERROR(VLOOKUP('nCino | Field Mappings'!$A276,'nCino | Object Info'!$A:$H,5,FALSE),"(not found)")</f>
        <v>rskcsp_ds_css_collateral_mgmt</v>
      </c>
      <c r="P276" t="str">
        <f t="shared" si="79"/>
        <v>LLC_BI__Owners_Interest__c</v>
      </c>
      <c r="Q276" s="8">
        <f>IFERROR(VLOOKUP($N276,'nCino | BigQuery Type Lookup'!$A:$F,2,FALSE),"(not found)")</f>
        <v>10</v>
      </c>
      <c r="R276" t="str">
        <f>IFERROR(VLOOKUP('nCino | Field Mappings'!$A276,'nCino | Object Info'!$A:$H,6,FALSE),"(not found)")</f>
        <v>rskcsp_ds_css_collateral_mgmt_staging</v>
      </c>
      <c r="S276" t="str">
        <f t="shared" si="80"/>
        <v>LLC_BI__Owners_Interest__c</v>
      </c>
      <c r="T276" s="8" t="str">
        <f t="shared" si="81"/>
        <v>n/a</v>
      </c>
      <c r="U276" s="8" t="str">
        <f t="shared" si="82"/>
        <v>yes</v>
      </c>
      <c r="V276" s="2" t="str">
        <f>IFERROR(VLOOKUP($N276,'nCino | BigQuery Type Lookup'!$A:$F,3,FALSE),"(not found)")</f>
        <v>NUMERIC</v>
      </c>
      <c r="W276" s="8" t="str">
        <f>IFERROR(VLOOKUP($N276,'nCino | BigQuery Type Lookup'!$A:$F,4,FALSE),"(not found)")</f>
        <v>n/a</v>
      </c>
      <c r="X276" s="8">
        <f>IFERROR(VLOOKUP($N276,'nCino | BigQuery Type Lookup'!$A:$F,5,FALSE),"(not found)")</f>
        <v>6</v>
      </c>
      <c r="Y276" s="8">
        <f>IFERROR(VLOOKUP($N276,'nCino | BigQuery Type Lookup'!$A:$F,6,FALSE),"(not found)")</f>
        <v>3</v>
      </c>
      <c r="Z276" t="str">
        <f>IFERROR(VLOOKUP('nCino | Field Mappings'!$A276,'nCino | Object Info'!$A:$H,7,FALSE),"(not found)")</f>
        <v>rskcsp_ds_css_collateral_mgmt_curated</v>
      </c>
      <c r="AA276" t="str">
        <f t="shared" si="83"/>
        <v>LLC_BI__Owners_Interest__c</v>
      </c>
      <c r="AB276" s="8" t="str">
        <f t="shared" si="84"/>
        <v>n/a</v>
      </c>
      <c r="AC276" s="8" t="str">
        <f t="shared" si="85"/>
        <v>yes</v>
      </c>
      <c r="AD276" s="2" t="str">
        <f t="shared" si="86"/>
        <v>NUMERIC</v>
      </c>
      <c r="AE276" s="8" t="str">
        <f t="shared" si="91"/>
        <v>n/a</v>
      </c>
      <c r="AF276" s="8">
        <f t="shared" si="92"/>
        <v>6</v>
      </c>
      <c r="AG276" s="8">
        <f t="shared" si="93"/>
        <v>3</v>
      </c>
      <c r="AH276" t="str">
        <f>IFERROR(VLOOKUP('nCino | Field Mappings'!$A276,'nCino | Object Info'!$A:$H,8,FALSE),"(not found)")</f>
        <v>rskcsp_ds_css_collateral_mgmt_consumption</v>
      </c>
      <c r="AI276" t="str">
        <f t="shared" si="87"/>
        <v>LLC_BI__Owners_Interest__c</v>
      </c>
      <c r="AJ276" s="8" t="str">
        <f t="shared" si="88"/>
        <v>n/a</v>
      </c>
      <c r="AK276" s="8" t="str">
        <f t="shared" si="89"/>
        <v>yes</v>
      </c>
      <c r="AL276" s="2" t="str">
        <f t="shared" si="90"/>
        <v>NUMERIC</v>
      </c>
      <c r="AM276" s="8" t="str">
        <f t="shared" si="94"/>
        <v>n/a</v>
      </c>
      <c r="AN276" s="8">
        <f t="shared" si="95"/>
        <v>6</v>
      </c>
      <c r="AO276" s="8">
        <f t="shared" si="96"/>
        <v>3</v>
      </c>
    </row>
    <row r="277" spans="1:41">
      <c r="A277" s="2" t="s">
        <v>50</v>
      </c>
      <c r="B277" s="2" t="s">
        <v>51</v>
      </c>
      <c r="C277" s="1" t="s">
        <v>836</v>
      </c>
      <c r="D277" s="1" t="s">
        <v>837</v>
      </c>
      <c r="E277" s="1" t="s">
        <v>838</v>
      </c>
      <c r="F277" s="2" t="str">
        <f>IF(ISERROR(VLOOKUP($C277,'DMW | Collateral Fields'!$K:$L, 1, FALSE)),"No", "Yes")</f>
        <v>No</v>
      </c>
      <c r="G277" s="1" t="str">
        <f>IFERROR(VLOOKUP($C277,'DMW | Collateral Fields'!$K:$L, 2, FALSE),"(not found)")</f>
        <v>(not found)</v>
      </c>
      <c r="H277" s="2" t="s">
        <v>136</v>
      </c>
      <c r="I277" s="2" t="s">
        <v>144</v>
      </c>
      <c r="J277" s="1" t="s">
        <v>140</v>
      </c>
      <c r="K277" s="2">
        <v>255</v>
      </c>
      <c r="L277" s="2">
        <v>0</v>
      </c>
      <c r="M277" s="2">
        <v>0</v>
      </c>
      <c r="N277" s="2" t="str">
        <f t="shared" si="78"/>
        <v>string|255|0|0</v>
      </c>
      <c r="O277" t="str">
        <f>IFERROR(VLOOKUP('nCino | Field Mappings'!$A277,'nCino | Object Info'!$A:$H,5,FALSE),"(not found)")</f>
        <v>rskcsp_ds_css_collateral_mgmt</v>
      </c>
      <c r="P277" t="str">
        <f t="shared" si="79"/>
        <v>LLC_BI__Parcel_Number__c</v>
      </c>
      <c r="Q277" s="8">
        <f>IFERROR(VLOOKUP($N277,'nCino | BigQuery Type Lookup'!$A:$F,2,FALSE),"(not found)")</f>
        <v>255</v>
      </c>
      <c r="R277" t="str">
        <f>IFERROR(VLOOKUP('nCino | Field Mappings'!$A277,'nCino | Object Info'!$A:$H,6,FALSE),"(not found)")</f>
        <v>rskcsp_ds_css_collateral_mgmt_staging</v>
      </c>
      <c r="S277" t="str">
        <f t="shared" si="80"/>
        <v>LLC_BI__Parcel_Number__c</v>
      </c>
      <c r="T277" s="8" t="str">
        <f t="shared" si="81"/>
        <v>n/a</v>
      </c>
      <c r="U277" s="8" t="str">
        <f t="shared" si="82"/>
        <v>yes</v>
      </c>
      <c r="V277" s="2" t="str">
        <f>IFERROR(VLOOKUP($N277,'nCino | BigQuery Type Lookup'!$A:$F,3,FALSE),"(not found)")</f>
        <v>STRING</v>
      </c>
      <c r="W277" s="8">
        <f>IFERROR(VLOOKUP($N277,'nCino | BigQuery Type Lookup'!$A:$F,4,FALSE),"(not found)")</f>
        <v>255</v>
      </c>
      <c r="X277" s="8" t="str">
        <f>IFERROR(VLOOKUP($N277,'nCino | BigQuery Type Lookup'!$A:$F,5,FALSE),"(not found)")</f>
        <v>n/a</v>
      </c>
      <c r="Y277" s="8" t="str">
        <f>IFERROR(VLOOKUP($N277,'nCino | BigQuery Type Lookup'!$A:$F,6,FALSE),"(not found)")</f>
        <v>n/a</v>
      </c>
      <c r="Z277" t="str">
        <f>IFERROR(VLOOKUP('nCino | Field Mappings'!$A277,'nCino | Object Info'!$A:$H,7,FALSE),"(not found)")</f>
        <v>rskcsp_ds_css_collateral_mgmt_curated</v>
      </c>
      <c r="AA277" t="str">
        <f t="shared" si="83"/>
        <v>LLC_BI__Parcel_Number__c</v>
      </c>
      <c r="AB277" s="8" t="str">
        <f t="shared" si="84"/>
        <v>n/a</v>
      </c>
      <c r="AC277" s="8" t="str">
        <f t="shared" si="85"/>
        <v>yes</v>
      </c>
      <c r="AD277" s="2" t="str">
        <f t="shared" si="86"/>
        <v>STRING</v>
      </c>
      <c r="AE277" s="8">
        <f t="shared" si="91"/>
        <v>255</v>
      </c>
      <c r="AF277" s="8" t="str">
        <f t="shared" si="92"/>
        <v>n/a</v>
      </c>
      <c r="AG277" s="8" t="str">
        <f t="shared" si="93"/>
        <v>n/a</v>
      </c>
      <c r="AH277" t="str">
        <f>IFERROR(VLOOKUP('nCino | Field Mappings'!$A277,'nCino | Object Info'!$A:$H,8,FALSE),"(not found)")</f>
        <v>rskcsp_ds_css_collateral_mgmt_consumption</v>
      </c>
      <c r="AI277" t="str">
        <f t="shared" si="87"/>
        <v>LLC_BI__Parcel_Number__c</v>
      </c>
      <c r="AJ277" s="8" t="str">
        <f t="shared" si="88"/>
        <v>n/a</v>
      </c>
      <c r="AK277" s="8" t="str">
        <f t="shared" si="89"/>
        <v>yes</v>
      </c>
      <c r="AL277" s="2" t="str">
        <f t="shared" si="90"/>
        <v>STRING</v>
      </c>
      <c r="AM277" s="8">
        <f t="shared" si="94"/>
        <v>255</v>
      </c>
      <c r="AN277" s="8" t="str">
        <f t="shared" si="95"/>
        <v>n/a</v>
      </c>
      <c r="AO277" s="8" t="str">
        <f t="shared" si="96"/>
        <v>n/a</v>
      </c>
    </row>
    <row r="278" spans="1:41">
      <c r="A278" s="2" t="s">
        <v>50</v>
      </c>
      <c r="B278" s="2" t="s">
        <v>51</v>
      </c>
      <c r="C278" s="1" t="s">
        <v>839</v>
      </c>
      <c r="D278" s="1" t="s">
        <v>840</v>
      </c>
      <c r="E278" s="1" t="s">
        <v>841</v>
      </c>
      <c r="F278" s="2" t="str">
        <f>IF(ISERROR(VLOOKUP($C278,'DMW | Collateral Fields'!$K:$L, 1, FALSE)),"No", "Yes")</f>
        <v>No</v>
      </c>
      <c r="G278" s="1" t="str">
        <f>IFERROR(VLOOKUP($C278,'DMW | Collateral Fields'!$K:$L, 2, FALSE),"(not found)")</f>
        <v>(not found)</v>
      </c>
      <c r="H278" s="2" t="s">
        <v>136</v>
      </c>
      <c r="I278" s="2" t="s">
        <v>144</v>
      </c>
      <c r="J278" s="1" t="s">
        <v>140</v>
      </c>
      <c r="K278" s="2">
        <v>255</v>
      </c>
      <c r="L278" s="2">
        <v>0</v>
      </c>
      <c r="M278" s="2">
        <v>0</v>
      </c>
      <c r="N278" s="2" t="str">
        <f t="shared" si="78"/>
        <v>string|255|0|0</v>
      </c>
      <c r="O278" t="str">
        <f>IFERROR(VLOOKUP('nCino | Field Mappings'!$A278,'nCino | Object Info'!$A:$H,5,FALSE),"(not found)")</f>
        <v>rskcsp_ds_css_collateral_mgmt</v>
      </c>
      <c r="P278" t="str">
        <f t="shared" si="79"/>
        <v>LLC_BI__Possessory_Account_Number__c</v>
      </c>
      <c r="Q278" s="8">
        <f>IFERROR(VLOOKUP($N278,'nCino | BigQuery Type Lookup'!$A:$F,2,FALSE),"(not found)")</f>
        <v>255</v>
      </c>
      <c r="R278" t="str">
        <f>IFERROR(VLOOKUP('nCino | Field Mappings'!$A278,'nCino | Object Info'!$A:$H,6,FALSE),"(not found)")</f>
        <v>rskcsp_ds_css_collateral_mgmt_staging</v>
      </c>
      <c r="S278" t="str">
        <f t="shared" si="80"/>
        <v>LLC_BI__Possessory_Account_Number__c</v>
      </c>
      <c r="T278" s="8" t="str">
        <f t="shared" si="81"/>
        <v>n/a</v>
      </c>
      <c r="U278" s="8" t="str">
        <f t="shared" si="82"/>
        <v>yes</v>
      </c>
      <c r="V278" s="2" t="str">
        <f>IFERROR(VLOOKUP($N278,'nCino | BigQuery Type Lookup'!$A:$F,3,FALSE),"(not found)")</f>
        <v>STRING</v>
      </c>
      <c r="W278" s="8">
        <f>IFERROR(VLOOKUP($N278,'nCino | BigQuery Type Lookup'!$A:$F,4,FALSE),"(not found)")</f>
        <v>255</v>
      </c>
      <c r="X278" s="8" t="str">
        <f>IFERROR(VLOOKUP($N278,'nCino | BigQuery Type Lookup'!$A:$F,5,FALSE),"(not found)")</f>
        <v>n/a</v>
      </c>
      <c r="Y278" s="8" t="str">
        <f>IFERROR(VLOOKUP($N278,'nCino | BigQuery Type Lookup'!$A:$F,6,FALSE),"(not found)")</f>
        <v>n/a</v>
      </c>
      <c r="Z278" t="str">
        <f>IFERROR(VLOOKUP('nCino | Field Mappings'!$A278,'nCino | Object Info'!$A:$H,7,FALSE),"(not found)")</f>
        <v>rskcsp_ds_css_collateral_mgmt_curated</v>
      </c>
      <c r="AA278" t="str">
        <f t="shared" si="83"/>
        <v>LLC_BI__Possessory_Account_Number__c</v>
      </c>
      <c r="AB278" s="8" t="str">
        <f t="shared" si="84"/>
        <v>n/a</v>
      </c>
      <c r="AC278" s="8" t="str">
        <f t="shared" si="85"/>
        <v>yes</v>
      </c>
      <c r="AD278" s="2" t="str">
        <f t="shared" si="86"/>
        <v>STRING</v>
      </c>
      <c r="AE278" s="8">
        <f t="shared" si="91"/>
        <v>255</v>
      </c>
      <c r="AF278" s="8" t="str">
        <f t="shared" si="92"/>
        <v>n/a</v>
      </c>
      <c r="AG278" s="8" t="str">
        <f t="shared" si="93"/>
        <v>n/a</v>
      </c>
      <c r="AH278" t="str">
        <f>IFERROR(VLOOKUP('nCino | Field Mappings'!$A278,'nCino | Object Info'!$A:$H,8,FALSE),"(not found)")</f>
        <v>rskcsp_ds_css_collateral_mgmt_consumption</v>
      </c>
      <c r="AI278" t="str">
        <f t="shared" si="87"/>
        <v>LLC_BI__Possessory_Account_Number__c</v>
      </c>
      <c r="AJ278" s="8" t="str">
        <f t="shared" si="88"/>
        <v>n/a</v>
      </c>
      <c r="AK278" s="8" t="str">
        <f t="shared" si="89"/>
        <v>yes</v>
      </c>
      <c r="AL278" s="2" t="str">
        <f t="shared" si="90"/>
        <v>STRING</v>
      </c>
      <c r="AM278" s="8">
        <f t="shared" si="94"/>
        <v>255</v>
      </c>
      <c r="AN278" s="8" t="str">
        <f t="shared" si="95"/>
        <v>n/a</v>
      </c>
      <c r="AO278" s="8" t="str">
        <f t="shared" si="96"/>
        <v>n/a</v>
      </c>
    </row>
    <row r="279" spans="1:41">
      <c r="A279" s="2" t="s">
        <v>50</v>
      </c>
      <c r="B279" s="2" t="s">
        <v>51</v>
      </c>
      <c r="C279" s="1" t="s">
        <v>842</v>
      </c>
      <c r="D279" s="1" t="s">
        <v>843</v>
      </c>
      <c r="E279" s="1" t="s">
        <v>844</v>
      </c>
      <c r="F279" s="2" t="str">
        <f>IF(ISERROR(VLOOKUP($C279,'DMW | Collateral Fields'!$K:$L, 1, FALSE)),"No", "Yes")</f>
        <v>No</v>
      </c>
      <c r="G279" s="1" t="str">
        <f>IFERROR(VLOOKUP($C279,'DMW | Collateral Fields'!$K:$L, 2, FALSE),"(not found)")</f>
        <v>(not found)</v>
      </c>
      <c r="H279" s="2" t="s">
        <v>136</v>
      </c>
      <c r="I279" s="2" t="s">
        <v>144</v>
      </c>
      <c r="J279" s="1" t="s">
        <v>215</v>
      </c>
      <c r="K279" s="2">
        <v>0</v>
      </c>
      <c r="L279" s="2">
        <v>18</v>
      </c>
      <c r="M279" s="2">
        <v>2</v>
      </c>
      <c r="N279" s="2" t="str">
        <f t="shared" si="78"/>
        <v>currency|0|18|2</v>
      </c>
      <c r="O279" t="str">
        <f>IFERROR(VLOOKUP('nCino | Field Mappings'!$A279,'nCino | Object Info'!$A:$H,5,FALSE),"(not found)")</f>
        <v>rskcsp_ds_css_collateral_mgmt</v>
      </c>
      <c r="P279" t="str">
        <f t="shared" si="79"/>
        <v>LLC_BI__Possessory_Current_Balance__c</v>
      </c>
      <c r="Q279" s="8">
        <f>IFERROR(VLOOKUP($N279,'nCino | BigQuery Type Lookup'!$A:$F,2,FALSE),"(not found)")</f>
        <v>21</v>
      </c>
      <c r="R279" t="str">
        <f>IFERROR(VLOOKUP('nCino | Field Mappings'!$A279,'nCino | Object Info'!$A:$H,6,FALSE),"(not found)")</f>
        <v>rskcsp_ds_css_collateral_mgmt_staging</v>
      </c>
      <c r="S279" t="str">
        <f t="shared" si="80"/>
        <v>LLC_BI__Possessory_Current_Balance__c</v>
      </c>
      <c r="T279" s="8" t="str">
        <f t="shared" si="81"/>
        <v>n/a</v>
      </c>
      <c r="U279" s="8" t="str">
        <f t="shared" si="82"/>
        <v>yes</v>
      </c>
      <c r="V279" s="2" t="str">
        <f>IFERROR(VLOOKUP($N279,'nCino | BigQuery Type Lookup'!$A:$F,3,FALSE),"(not found)")</f>
        <v>NUMERIC</v>
      </c>
      <c r="W279" s="8" t="str">
        <f>IFERROR(VLOOKUP($N279,'nCino | BigQuery Type Lookup'!$A:$F,4,FALSE),"(not found)")</f>
        <v>n/a</v>
      </c>
      <c r="X279" s="8">
        <f>IFERROR(VLOOKUP($N279,'nCino | BigQuery Type Lookup'!$A:$F,5,FALSE),"(not found)")</f>
        <v>18</v>
      </c>
      <c r="Y279" s="8">
        <f>IFERROR(VLOOKUP($N279,'nCino | BigQuery Type Lookup'!$A:$F,6,FALSE),"(not found)")</f>
        <v>2</v>
      </c>
      <c r="Z279" t="str">
        <f>IFERROR(VLOOKUP('nCino | Field Mappings'!$A279,'nCino | Object Info'!$A:$H,7,FALSE),"(not found)")</f>
        <v>rskcsp_ds_css_collateral_mgmt_curated</v>
      </c>
      <c r="AA279" t="str">
        <f t="shared" si="83"/>
        <v>LLC_BI__Possessory_Current_Balance__c</v>
      </c>
      <c r="AB279" s="8" t="str">
        <f t="shared" si="84"/>
        <v>n/a</v>
      </c>
      <c r="AC279" s="8" t="str">
        <f t="shared" si="85"/>
        <v>yes</v>
      </c>
      <c r="AD279" s="2" t="str">
        <f t="shared" si="86"/>
        <v>NUMERIC</v>
      </c>
      <c r="AE279" s="8" t="str">
        <f t="shared" si="91"/>
        <v>n/a</v>
      </c>
      <c r="AF279" s="8">
        <f t="shared" si="92"/>
        <v>18</v>
      </c>
      <c r="AG279" s="8">
        <f t="shared" si="93"/>
        <v>2</v>
      </c>
      <c r="AH279" t="str">
        <f>IFERROR(VLOOKUP('nCino | Field Mappings'!$A279,'nCino | Object Info'!$A:$H,8,FALSE),"(not found)")</f>
        <v>rskcsp_ds_css_collateral_mgmt_consumption</v>
      </c>
      <c r="AI279" t="str">
        <f t="shared" si="87"/>
        <v>LLC_BI__Possessory_Current_Balance__c</v>
      </c>
      <c r="AJ279" s="8" t="str">
        <f t="shared" si="88"/>
        <v>n/a</v>
      </c>
      <c r="AK279" s="8" t="str">
        <f t="shared" si="89"/>
        <v>yes</v>
      </c>
      <c r="AL279" s="2" t="str">
        <f t="shared" si="90"/>
        <v>NUMERIC</v>
      </c>
      <c r="AM279" s="8" t="str">
        <f t="shared" si="94"/>
        <v>n/a</v>
      </c>
      <c r="AN279" s="8">
        <f t="shared" si="95"/>
        <v>18</v>
      </c>
      <c r="AO279" s="8">
        <f t="shared" si="96"/>
        <v>2</v>
      </c>
    </row>
    <row r="280" spans="1:41">
      <c r="A280" s="2" t="s">
        <v>50</v>
      </c>
      <c r="B280" s="2" t="s">
        <v>51</v>
      </c>
      <c r="C280" s="1" t="s">
        <v>845</v>
      </c>
      <c r="D280" s="1" t="s">
        <v>846</v>
      </c>
      <c r="E280" s="1" t="s">
        <v>847</v>
      </c>
      <c r="F280" s="2" t="str">
        <f>IF(ISERROR(VLOOKUP($C280,'DMW | Collateral Fields'!$K:$L, 1, FALSE)),"No", "Yes")</f>
        <v>No</v>
      </c>
      <c r="G280" s="1" t="str">
        <f>IFERROR(VLOOKUP($C280,'DMW | Collateral Fields'!$K:$L, 2, FALSE),"(not found)")</f>
        <v>(not found)</v>
      </c>
      <c r="H280" s="2" t="s">
        <v>136</v>
      </c>
      <c r="I280" s="2" t="s">
        <v>131</v>
      </c>
      <c r="J280" s="1" t="s">
        <v>137</v>
      </c>
      <c r="K280" s="2">
        <v>0</v>
      </c>
      <c r="L280" s="2">
        <v>0</v>
      </c>
      <c r="M280" s="2">
        <v>0</v>
      </c>
      <c r="N280" s="2" t="str">
        <f t="shared" si="78"/>
        <v>boolean|0|0|0</v>
      </c>
      <c r="O280" t="str">
        <f>IFERROR(VLOOKUP('nCino | Field Mappings'!$A280,'nCino | Object Info'!$A:$H,5,FALSE),"(not found)")</f>
        <v>rskcsp_ds_css_collateral_mgmt</v>
      </c>
      <c r="P280" t="str">
        <f t="shared" si="79"/>
        <v>LLC_BI__Principal_Dwelling__c</v>
      </c>
      <c r="Q280" s="8">
        <f>IFERROR(VLOOKUP($N280,'nCino | BigQuery Type Lookup'!$A:$F,2,FALSE),"(not found)")</f>
        <v>1</v>
      </c>
      <c r="R280" t="str">
        <f>IFERROR(VLOOKUP('nCino | Field Mappings'!$A280,'nCino | Object Info'!$A:$H,6,FALSE),"(not found)")</f>
        <v>rskcsp_ds_css_collateral_mgmt_staging</v>
      </c>
      <c r="S280" t="str">
        <f t="shared" si="80"/>
        <v>LLC_BI__Principal_Dwelling__c</v>
      </c>
      <c r="T280" s="8" t="str">
        <f t="shared" si="81"/>
        <v>n/a</v>
      </c>
      <c r="U280" s="8" t="str">
        <f t="shared" si="82"/>
        <v>no</v>
      </c>
      <c r="V280" s="2" t="str">
        <f>IFERROR(VLOOKUP($N280,'nCino | BigQuery Type Lookup'!$A:$F,3,FALSE),"(not found)")</f>
        <v>BOOL</v>
      </c>
      <c r="W280" s="8" t="str">
        <f>IFERROR(VLOOKUP($N280,'nCino | BigQuery Type Lookup'!$A:$F,4,FALSE),"(not found)")</f>
        <v>n/a</v>
      </c>
      <c r="X280" s="8" t="str">
        <f>IFERROR(VLOOKUP($N280,'nCino | BigQuery Type Lookup'!$A:$F,5,FALSE),"(not found)")</f>
        <v>n/a</v>
      </c>
      <c r="Y280" s="8" t="str">
        <f>IFERROR(VLOOKUP($N280,'nCino | BigQuery Type Lookup'!$A:$F,6,FALSE),"(not found)")</f>
        <v>n/a</v>
      </c>
      <c r="Z280" t="str">
        <f>IFERROR(VLOOKUP('nCino | Field Mappings'!$A280,'nCino | Object Info'!$A:$H,7,FALSE),"(not found)")</f>
        <v>rskcsp_ds_css_collateral_mgmt_curated</v>
      </c>
      <c r="AA280" t="str">
        <f t="shared" si="83"/>
        <v>LLC_BI__Principal_Dwelling__c</v>
      </c>
      <c r="AB280" s="8" t="str">
        <f t="shared" si="84"/>
        <v>n/a</v>
      </c>
      <c r="AC280" s="8" t="str">
        <f t="shared" si="85"/>
        <v>no</v>
      </c>
      <c r="AD280" s="2" t="str">
        <f t="shared" si="86"/>
        <v>BOOL</v>
      </c>
      <c r="AE280" s="8" t="str">
        <f t="shared" si="91"/>
        <v>n/a</v>
      </c>
      <c r="AF280" s="8" t="str">
        <f t="shared" si="92"/>
        <v>n/a</v>
      </c>
      <c r="AG280" s="8" t="str">
        <f t="shared" si="93"/>
        <v>n/a</v>
      </c>
      <c r="AH280" t="str">
        <f>IFERROR(VLOOKUP('nCino | Field Mappings'!$A280,'nCino | Object Info'!$A:$H,8,FALSE),"(not found)")</f>
        <v>rskcsp_ds_css_collateral_mgmt_consumption</v>
      </c>
      <c r="AI280" t="str">
        <f t="shared" si="87"/>
        <v>LLC_BI__Principal_Dwelling__c</v>
      </c>
      <c r="AJ280" s="8" t="str">
        <f t="shared" si="88"/>
        <v>n/a</v>
      </c>
      <c r="AK280" s="8" t="str">
        <f t="shared" si="89"/>
        <v>no</v>
      </c>
      <c r="AL280" s="2" t="str">
        <f t="shared" si="90"/>
        <v>BOOL</v>
      </c>
      <c r="AM280" s="8" t="str">
        <f t="shared" si="94"/>
        <v>n/a</v>
      </c>
      <c r="AN280" s="8" t="str">
        <f t="shared" si="95"/>
        <v>n/a</v>
      </c>
      <c r="AO280" s="8" t="str">
        <f t="shared" si="96"/>
        <v>n/a</v>
      </c>
    </row>
    <row r="281" spans="1:41">
      <c r="A281" s="2" t="s">
        <v>50</v>
      </c>
      <c r="B281" s="2" t="s">
        <v>51</v>
      </c>
      <c r="C281" s="1" t="s">
        <v>848</v>
      </c>
      <c r="D281" s="1" t="s">
        <v>849</v>
      </c>
      <c r="E281" s="1" t="s">
        <v>850</v>
      </c>
      <c r="F281" s="2" t="str">
        <f>IF(ISERROR(VLOOKUP($C281,'DMW | Collateral Fields'!$K:$L, 1, FALSE)),"No", "Yes")</f>
        <v>No</v>
      </c>
      <c r="G281" s="1" t="str">
        <f>IFERROR(VLOOKUP($C281,'DMW | Collateral Fields'!$K:$L, 2, FALSE),"(not found)")</f>
        <v>(not found)</v>
      </c>
      <c r="H281" s="2" t="s">
        <v>136</v>
      </c>
      <c r="I281" s="2" t="s">
        <v>144</v>
      </c>
      <c r="J281" s="1" t="s">
        <v>140</v>
      </c>
      <c r="K281" s="2">
        <v>255</v>
      </c>
      <c r="L281" s="2">
        <v>0</v>
      </c>
      <c r="M281" s="2">
        <v>0</v>
      </c>
      <c r="N281" s="2" t="str">
        <f t="shared" si="78"/>
        <v>string|255|0|0</v>
      </c>
      <c r="O281" t="str">
        <f>IFERROR(VLOOKUP('nCino | Field Mappings'!$A281,'nCino | Object Info'!$A:$H,5,FALSE),"(not found)")</f>
        <v>rskcsp_ds_css_collateral_mgmt</v>
      </c>
      <c r="P281" t="str">
        <f t="shared" si="79"/>
        <v>LLC_BI__Property_Tax_Id__c</v>
      </c>
      <c r="Q281" s="8">
        <f>IFERROR(VLOOKUP($N281,'nCino | BigQuery Type Lookup'!$A:$F,2,FALSE),"(not found)")</f>
        <v>255</v>
      </c>
      <c r="R281" t="str">
        <f>IFERROR(VLOOKUP('nCino | Field Mappings'!$A281,'nCino | Object Info'!$A:$H,6,FALSE),"(not found)")</f>
        <v>rskcsp_ds_css_collateral_mgmt_staging</v>
      </c>
      <c r="S281" t="str">
        <f t="shared" si="80"/>
        <v>LLC_BI__Property_Tax_Id__c</v>
      </c>
      <c r="T281" s="8" t="str">
        <f t="shared" si="81"/>
        <v>n/a</v>
      </c>
      <c r="U281" s="8" t="str">
        <f t="shared" si="82"/>
        <v>yes</v>
      </c>
      <c r="V281" s="2" t="str">
        <f>IFERROR(VLOOKUP($N281,'nCino | BigQuery Type Lookup'!$A:$F,3,FALSE),"(not found)")</f>
        <v>STRING</v>
      </c>
      <c r="W281" s="8">
        <f>IFERROR(VLOOKUP($N281,'nCino | BigQuery Type Lookup'!$A:$F,4,FALSE),"(not found)")</f>
        <v>255</v>
      </c>
      <c r="X281" s="8" t="str">
        <f>IFERROR(VLOOKUP($N281,'nCino | BigQuery Type Lookup'!$A:$F,5,FALSE),"(not found)")</f>
        <v>n/a</v>
      </c>
      <c r="Y281" s="8" t="str">
        <f>IFERROR(VLOOKUP($N281,'nCino | BigQuery Type Lookup'!$A:$F,6,FALSE),"(not found)")</f>
        <v>n/a</v>
      </c>
      <c r="Z281" t="str">
        <f>IFERROR(VLOOKUP('nCino | Field Mappings'!$A281,'nCino | Object Info'!$A:$H,7,FALSE),"(not found)")</f>
        <v>rskcsp_ds_css_collateral_mgmt_curated</v>
      </c>
      <c r="AA281" t="str">
        <f t="shared" si="83"/>
        <v>LLC_BI__Property_Tax_Id__c</v>
      </c>
      <c r="AB281" s="8" t="str">
        <f t="shared" si="84"/>
        <v>n/a</v>
      </c>
      <c r="AC281" s="8" t="str">
        <f t="shared" si="85"/>
        <v>yes</v>
      </c>
      <c r="AD281" s="2" t="str">
        <f t="shared" si="86"/>
        <v>STRING</v>
      </c>
      <c r="AE281" s="8">
        <f t="shared" si="91"/>
        <v>255</v>
      </c>
      <c r="AF281" s="8" t="str">
        <f t="shared" si="92"/>
        <v>n/a</v>
      </c>
      <c r="AG281" s="8" t="str">
        <f t="shared" si="93"/>
        <v>n/a</v>
      </c>
      <c r="AH281" t="str">
        <f>IFERROR(VLOOKUP('nCino | Field Mappings'!$A281,'nCino | Object Info'!$A:$H,8,FALSE),"(not found)")</f>
        <v>rskcsp_ds_css_collateral_mgmt_consumption</v>
      </c>
      <c r="AI281" t="str">
        <f t="shared" si="87"/>
        <v>LLC_BI__Property_Tax_Id__c</v>
      </c>
      <c r="AJ281" s="8" t="str">
        <f t="shared" si="88"/>
        <v>n/a</v>
      </c>
      <c r="AK281" s="8" t="str">
        <f t="shared" si="89"/>
        <v>yes</v>
      </c>
      <c r="AL281" s="2" t="str">
        <f t="shared" si="90"/>
        <v>STRING</v>
      </c>
      <c r="AM281" s="8">
        <f t="shared" si="94"/>
        <v>255</v>
      </c>
      <c r="AN281" s="8" t="str">
        <f t="shared" si="95"/>
        <v>n/a</v>
      </c>
      <c r="AO281" s="8" t="str">
        <f t="shared" si="96"/>
        <v>n/a</v>
      </c>
    </row>
    <row r="282" spans="1:41">
      <c r="A282" s="2" t="s">
        <v>50</v>
      </c>
      <c r="B282" s="2" t="s">
        <v>51</v>
      </c>
      <c r="C282" s="1" t="s">
        <v>851</v>
      </c>
      <c r="D282" s="1" t="s">
        <v>852</v>
      </c>
      <c r="E282" s="1" t="s">
        <v>853</v>
      </c>
      <c r="F282" s="2" t="str">
        <f>IF(ISERROR(VLOOKUP($C282,'DMW | Collateral Fields'!$K:$L, 1, FALSE)),"No", "Yes")</f>
        <v>No</v>
      </c>
      <c r="G282" s="1" t="str">
        <f>IFERROR(VLOOKUP($C282,'DMW | Collateral Fields'!$K:$L, 2, FALSE),"(not found)")</f>
        <v>(not found)</v>
      </c>
      <c r="H282" s="2" t="s">
        <v>136</v>
      </c>
      <c r="I282" s="2" t="s">
        <v>144</v>
      </c>
      <c r="J282" s="1" t="s">
        <v>145</v>
      </c>
      <c r="K282" s="2">
        <v>255</v>
      </c>
      <c r="L282" s="2">
        <v>0</v>
      </c>
      <c r="M282" s="2">
        <v>0</v>
      </c>
      <c r="N282" s="2" t="str">
        <f t="shared" si="78"/>
        <v>picklist|255|0|0</v>
      </c>
      <c r="O282" t="str">
        <f>IFERROR(VLOOKUP('nCino | Field Mappings'!$A282,'nCino | Object Info'!$A:$H,5,FALSE),"(not found)")</f>
        <v>rskcsp_ds_css_collateral_mgmt</v>
      </c>
      <c r="P282" t="str">
        <f t="shared" si="79"/>
        <v>LLC_BI__Property_Type__c</v>
      </c>
      <c r="Q282" s="8">
        <f>IFERROR(VLOOKUP($N282,'nCino | BigQuery Type Lookup'!$A:$F,2,FALSE),"(not found)")</f>
        <v>255</v>
      </c>
      <c r="R282" t="str">
        <f>IFERROR(VLOOKUP('nCino | Field Mappings'!$A282,'nCino | Object Info'!$A:$H,6,FALSE),"(not found)")</f>
        <v>rskcsp_ds_css_collateral_mgmt_staging</v>
      </c>
      <c r="S282" t="str">
        <f t="shared" si="80"/>
        <v>LLC_BI__Property_Type__c</v>
      </c>
      <c r="T282" s="8" t="str">
        <f t="shared" si="81"/>
        <v>n/a</v>
      </c>
      <c r="U282" s="8" t="str">
        <f t="shared" si="82"/>
        <v>yes</v>
      </c>
      <c r="V282" s="2" t="str">
        <f>IFERROR(VLOOKUP($N282,'nCino | BigQuery Type Lookup'!$A:$F,3,FALSE),"(not found)")</f>
        <v>STRING</v>
      </c>
      <c r="W282" s="8">
        <f>IFERROR(VLOOKUP($N282,'nCino | BigQuery Type Lookup'!$A:$F,4,FALSE),"(not found)")</f>
        <v>255</v>
      </c>
      <c r="X282" s="8" t="str">
        <f>IFERROR(VLOOKUP($N282,'nCino | BigQuery Type Lookup'!$A:$F,5,FALSE),"(not found)")</f>
        <v>n/a</v>
      </c>
      <c r="Y282" s="8" t="str">
        <f>IFERROR(VLOOKUP($N282,'nCino | BigQuery Type Lookup'!$A:$F,6,FALSE),"(not found)")</f>
        <v>n/a</v>
      </c>
      <c r="Z282" t="str">
        <f>IFERROR(VLOOKUP('nCino | Field Mappings'!$A282,'nCino | Object Info'!$A:$H,7,FALSE),"(not found)")</f>
        <v>rskcsp_ds_css_collateral_mgmt_curated</v>
      </c>
      <c r="AA282" t="str">
        <f t="shared" si="83"/>
        <v>LLC_BI__Property_Type__c</v>
      </c>
      <c r="AB282" s="8" t="str">
        <f t="shared" si="84"/>
        <v>n/a</v>
      </c>
      <c r="AC282" s="8" t="str">
        <f t="shared" si="85"/>
        <v>yes</v>
      </c>
      <c r="AD282" s="2" t="str">
        <f t="shared" si="86"/>
        <v>STRING</v>
      </c>
      <c r="AE282" s="8">
        <f t="shared" si="91"/>
        <v>255</v>
      </c>
      <c r="AF282" s="8" t="str">
        <f t="shared" si="92"/>
        <v>n/a</v>
      </c>
      <c r="AG282" s="8" t="str">
        <f t="shared" si="93"/>
        <v>n/a</v>
      </c>
      <c r="AH282" t="str">
        <f>IFERROR(VLOOKUP('nCino | Field Mappings'!$A282,'nCino | Object Info'!$A:$H,8,FALSE),"(not found)")</f>
        <v>rskcsp_ds_css_collateral_mgmt_consumption</v>
      </c>
      <c r="AI282" t="str">
        <f t="shared" si="87"/>
        <v>LLC_BI__Property_Type__c</v>
      </c>
      <c r="AJ282" s="8" t="str">
        <f t="shared" si="88"/>
        <v>n/a</v>
      </c>
      <c r="AK282" s="8" t="str">
        <f t="shared" si="89"/>
        <v>yes</v>
      </c>
      <c r="AL282" s="2" t="str">
        <f t="shared" si="90"/>
        <v>STRING</v>
      </c>
      <c r="AM282" s="8">
        <f t="shared" si="94"/>
        <v>255</v>
      </c>
      <c r="AN282" s="8" t="str">
        <f t="shared" si="95"/>
        <v>n/a</v>
      </c>
      <c r="AO282" s="8" t="str">
        <f t="shared" si="96"/>
        <v>n/a</v>
      </c>
    </row>
    <row r="283" spans="1:41">
      <c r="A283" s="2" t="s">
        <v>50</v>
      </c>
      <c r="B283" s="2" t="s">
        <v>51</v>
      </c>
      <c r="C283" s="1" t="s">
        <v>854</v>
      </c>
      <c r="D283" s="1" t="s">
        <v>855</v>
      </c>
      <c r="E283" s="1" t="s">
        <v>856</v>
      </c>
      <c r="F283" s="2" t="str">
        <f>IF(ISERROR(VLOOKUP($C283,'DMW | Collateral Fields'!$K:$L, 1, FALSE)),"No", "Yes")</f>
        <v>No</v>
      </c>
      <c r="G283" s="1" t="str">
        <f>IFERROR(VLOOKUP($C283,'DMW | Collateral Fields'!$K:$L, 2, FALSE),"(not found)")</f>
        <v>(not found)</v>
      </c>
      <c r="H283" s="2" t="s">
        <v>136</v>
      </c>
      <c r="I283" s="2" t="s">
        <v>131</v>
      </c>
      <c r="J283" s="1" t="s">
        <v>137</v>
      </c>
      <c r="K283" s="2">
        <v>0</v>
      </c>
      <c r="L283" s="2">
        <v>0</v>
      </c>
      <c r="M283" s="2">
        <v>0</v>
      </c>
      <c r="N283" s="2" t="str">
        <f t="shared" si="78"/>
        <v>boolean|0|0|0</v>
      </c>
      <c r="O283" t="str">
        <f>IFERROR(VLOOKUP('nCino | Field Mappings'!$A283,'nCino | Object Info'!$A:$H,5,FALSE),"(not found)")</f>
        <v>rskcsp_ds_css_collateral_mgmt</v>
      </c>
      <c r="P283" t="str">
        <f t="shared" si="79"/>
        <v>LLC_BI__Purchase_Money__c</v>
      </c>
      <c r="Q283" s="8">
        <f>IFERROR(VLOOKUP($N283,'nCino | BigQuery Type Lookup'!$A:$F,2,FALSE),"(not found)")</f>
        <v>1</v>
      </c>
      <c r="R283" t="str">
        <f>IFERROR(VLOOKUP('nCino | Field Mappings'!$A283,'nCino | Object Info'!$A:$H,6,FALSE),"(not found)")</f>
        <v>rskcsp_ds_css_collateral_mgmt_staging</v>
      </c>
      <c r="S283" t="str">
        <f t="shared" si="80"/>
        <v>LLC_BI__Purchase_Money__c</v>
      </c>
      <c r="T283" s="8" t="str">
        <f t="shared" si="81"/>
        <v>n/a</v>
      </c>
      <c r="U283" s="8" t="str">
        <f t="shared" si="82"/>
        <v>no</v>
      </c>
      <c r="V283" s="2" t="str">
        <f>IFERROR(VLOOKUP($N283,'nCino | BigQuery Type Lookup'!$A:$F,3,FALSE),"(not found)")</f>
        <v>BOOL</v>
      </c>
      <c r="W283" s="8" t="str">
        <f>IFERROR(VLOOKUP($N283,'nCino | BigQuery Type Lookup'!$A:$F,4,FALSE),"(not found)")</f>
        <v>n/a</v>
      </c>
      <c r="X283" s="8" t="str">
        <f>IFERROR(VLOOKUP($N283,'nCino | BigQuery Type Lookup'!$A:$F,5,FALSE),"(not found)")</f>
        <v>n/a</v>
      </c>
      <c r="Y283" s="8" t="str">
        <f>IFERROR(VLOOKUP($N283,'nCino | BigQuery Type Lookup'!$A:$F,6,FALSE),"(not found)")</f>
        <v>n/a</v>
      </c>
      <c r="Z283" t="str">
        <f>IFERROR(VLOOKUP('nCino | Field Mappings'!$A283,'nCino | Object Info'!$A:$H,7,FALSE),"(not found)")</f>
        <v>rskcsp_ds_css_collateral_mgmt_curated</v>
      </c>
      <c r="AA283" t="str">
        <f t="shared" si="83"/>
        <v>LLC_BI__Purchase_Money__c</v>
      </c>
      <c r="AB283" s="8" t="str">
        <f t="shared" si="84"/>
        <v>n/a</v>
      </c>
      <c r="AC283" s="8" t="str">
        <f t="shared" si="85"/>
        <v>no</v>
      </c>
      <c r="AD283" s="2" t="str">
        <f t="shared" si="86"/>
        <v>BOOL</v>
      </c>
      <c r="AE283" s="8" t="str">
        <f t="shared" si="91"/>
        <v>n/a</v>
      </c>
      <c r="AF283" s="8" t="str">
        <f t="shared" si="92"/>
        <v>n/a</v>
      </c>
      <c r="AG283" s="8" t="str">
        <f t="shared" si="93"/>
        <v>n/a</v>
      </c>
      <c r="AH283" t="str">
        <f>IFERROR(VLOOKUP('nCino | Field Mappings'!$A283,'nCino | Object Info'!$A:$H,8,FALSE),"(not found)")</f>
        <v>rskcsp_ds_css_collateral_mgmt_consumption</v>
      </c>
      <c r="AI283" t="str">
        <f t="shared" si="87"/>
        <v>LLC_BI__Purchase_Money__c</v>
      </c>
      <c r="AJ283" s="8" t="str">
        <f t="shared" si="88"/>
        <v>n/a</v>
      </c>
      <c r="AK283" s="8" t="str">
        <f t="shared" si="89"/>
        <v>no</v>
      </c>
      <c r="AL283" s="2" t="str">
        <f t="shared" si="90"/>
        <v>BOOL</v>
      </c>
      <c r="AM283" s="8" t="str">
        <f t="shared" si="94"/>
        <v>n/a</v>
      </c>
      <c r="AN283" s="8" t="str">
        <f t="shared" si="95"/>
        <v>n/a</v>
      </c>
      <c r="AO283" s="8" t="str">
        <f t="shared" si="96"/>
        <v>n/a</v>
      </c>
    </row>
    <row r="284" spans="1:41">
      <c r="A284" s="2" t="s">
        <v>50</v>
      </c>
      <c r="B284" s="2" t="s">
        <v>51</v>
      </c>
      <c r="C284" s="1" t="s">
        <v>857</v>
      </c>
      <c r="D284" s="1" t="s">
        <v>858</v>
      </c>
      <c r="E284" s="1" t="s">
        <v>859</v>
      </c>
      <c r="F284" s="2" t="str">
        <f>IF(ISERROR(VLOOKUP($C284,'DMW | Collateral Fields'!$K:$L, 1, FALSE)),"No", "Yes")</f>
        <v>No</v>
      </c>
      <c r="G284" s="1" t="str">
        <f>IFERROR(VLOOKUP($C284,'DMW | Collateral Fields'!$K:$L, 2, FALSE),"(not found)")</f>
        <v>(not found)</v>
      </c>
      <c r="H284" s="2" t="s">
        <v>136</v>
      </c>
      <c r="I284" s="2" t="s">
        <v>131</v>
      </c>
      <c r="J284" s="1" t="s">
        <v>137</v>
      </c>
      <c r="K284" s="2">
        <v>0</v>
      </c>
      <c r="L284" s="2">
        <v>0</v>
      </c>
      <c r="M284" s="2">
        <v>0</v>
      </c>
      <c r="N284" s="2" t="str">
        <f t="shared" si="78"/>
        <v>boolean|0|0|0</v>
      </c>
      <c r="O284" t="str">
        <f>IFERROR(VLOOKUP('nCino | Field Mappings'!$A284,'nCino | Object Info'!$A:$H,5,FALSE),"(not found)")</f>
        <v>rskcsp_ds_css_collateral_mgmt</v>
      </c>
      <c r="P284" t="str">
        <f t="shared" si="79"/>
        <v>LLC_BI__Refinance__c</v>
      </c>
      <c r="Q284" s="8">
        <f>IFERROR(VLOOKUP($N284,'nCino | BigQuery Type Lookup'!$A:$F,2,FALSE),"(not found)")</f>
        <v>1</v>
      </c>
      <c r="R284" t="str">
        <f>IFERROR(VLOOKUP('nCino | Field Mappings'!$A284,'nCino | Object Info'!$A:$H,6,FALSE),"(not found)")</f>
        <v>rskcsp_ds_css_collateral_mgmt_staging</v>
      </c>
      <c r="S284" t="str">
        <f t="shared" si="80"/>
        <v>LLC_BI__Refinance__c</v>
      </c>
      <c r="T284" s="8" t="str">
        <f t="shared" si="81"/>
        <v>n/a</v>
      </c>
      <c r="U284" s="8" t="str">
        <f t="shared" si="82"/>
        <v>no</v>
      </c>
      <c r="V284" s="2" t="str">
        <f>IFERROR(VLOOKUP($N284,'nCino | BigQuery Type Lookup'!$A:$F,3,FALSE),"(not found)")</f>
        <v>BOOL</v>
      </c>
      <c r="W284" s="8" t="str">
        <f>IFERROR(VLOOKUP($N284,'nCino | BigQuery Type Lookup'!$A:$F,4,FALSE),"(not found)")</f>
        <v>n/a</v>
      </c>
      <c r="X284" s="8" t="str">
        <f>IFERROR(VLOOKUP($N284,'nCino | BigQuery Type Lookup'!$A:$F,5,FALSE),"(not found)")</f>
        <v>n/a</v>
      </c>
      <c r="Y284" s="8" t="str">
        <f>IFERROR(VLOOKUP($N284,'nCino | BigQuery Type Lookup'!$A:$F,6,FALSE),"(not found)")</f>
        <v>n/a</v>
      </c>
      <c r="Z284" t="str">
        <f>IFERROR(VLOOKUP('nCino | Field Mappings'!$A284,'nCino | Object Info'!$A:$H,7,FALSE),"(not found)")</f>
        <v>rskcsp_ds_css_collateral_mgmt_curated</v>
      </c>
      <c r="AA284" t="str">
        <f t="shared" si="83"/>
        <v>LLC_BI__Refinance__c</v>
      </c>
      <c r="AB284" s="8" t="str">
        <f t="shared" si="84"/>
        <v>n/a</v>
      </c>
      <c r="AC284" s="8" t="str">
        <f t="shared" si="85"/>
        <v>no</v>
      </c>
      <c r="AD284" s="2" t="str">
        <f t="shared" si="86"/>
        <v>BOOL</v>
      </c>
      <c r="AE284" s="8" t="str">
        <f t="shared" si="91"/>
        <v>n/a</v>
      </c>
      <c r="AF284" s="8" t="str">
        <f t="shared" si="92"/>
        <v>n/a</v>
      </c>
      <c r="AG284" s="8" t="str">
        <f t="shared" si="93"/>
        <v>n/a</v>
      </c>
      <c r="AH284" t="str">
        <f>IFERROR(VLOOKUP('nCino | Field Mappings'!$A284,'nCino | Object Info'!$A:$H,8,FALSE),"(not found)")</f>
        <v>rskcsp_ds_css_collateral_mgmt_consumption</v>
      </c>
      <c r="AI284" t="str">
        <f t="shared" si="87"/>
        <v>LLC_BI__Refinance__c</v>
      </c>
      <c r="AJ284" s="8" t="str">
        <f t="shared" si="88"/>
        <v>n/a</v>
      </c>
      <c r="AK284" s="8" t="str">
        <f t="shared" si="89"/>
        <v>no</v>
      </c>
      <c r="AL284" s="2" t="str">
        <f t="shared" si="90"/>
        <v>BOOL</v>
      </c>
      <c r="AM284" s="8" t="str">
        <f t="shared" si="94"/>
        <v>n/a</v>
      </c>
      <c r="AN284" s="8" t="str">
        <f t="shared" si="95"/>
        <v>n/a</v>
      </c>
      <c r="AO284" s="8" t="str">
        <f t="shared" si="96"/>
        <v>n/a</v>
      </c>
    </row>
    <row r="285" spans="1:41">
      <c r="A285" s="2" t="s">
        <v>50</v>
      </c>
      <c r="B285" s="2" t="s">
        <v>51</v>
      </c>
      <c r="C285" s="1" t="s">
        <v>860</v>
      </c>
      <c r="D285" s="1" t="s">
        <v>861</v>
      </c>
      <c r="E285" s="1" t="s">
        <v>862</v>
      </c>
      <c r="F285" s="2" t="str">
        <f>IF(ISERROR(VLOOKUP($C285,'DMW | Collateral Fields'!$K:$L, 1, FALSE)),"No", "Yes")</f>
        <v>No</v>
      </c>
      <c r="G285" s="1" t="str">
        <f>IFERROR(VLOOKUP($C285,'DMW | Collateral Fields'!$K:$L, 2, FALSE),"(not found)")</f>
        <v>(not found)</v>
      </c>
      <c r="H285" s="2" t="s">
        <v>136</v>
      </c>
      <c r="I285" s="2" t="s">
        <v>144</v>
      </c>
      <c r="J285" s="1" t="s">
        <v>215</v>
      </c>
      <c r="K285" s="2">
        <v>0</v>
      </c>
      <c r="L285" s="2">
        <v>18</v>
      </c>
      <c r="M285" s="2">
        <v>2</v>
      </c>
      <c r="N285" s="2" t="str">
        <f t="shared" si="78"/>
        <v>currency|0|18|2</v>
      </c>
      <c r="O285" t="str">
        <f>IFERROR(VLOOKUP('nCino | Field Mappings'!$A285,'nCino | Object Info'!$A:$H,5,FALSE),"(not found)")</f>
        <v>rskcsp_ds_css_collateral_mgmt</v>
      </c>
      <c r="P285" t="str">
        <f t="shared" si="79"/>
        <v>LLC_BI__Remaining_Lendable_Value__c</v>
      </c>
      <c r="Q285" s="8">
        <f>IFERROR(VLOOKUP($N285,'nCino | BigQuery Type Lookup'!$A:$F,2,FALSE),"(not found)")</f>
        <v>21</v>
      </c>
      <c r="R285" t="str">
        <f>IFERROR(VLOOKUP('nCino | Field Mappings'!$A285,'nCino | Object Info'!$A:$H,6,FALSE),"(not found)")</f>
        <v>rskcsp_ds_css_collateral_mgmt_staging</v>
      </c>
      <c r="S285" t="str">
        <f t="shared" si="80"/>
        <v>LLC_BI__Remaining_Lendable_Value__c</v>
      </c>
      <c r="T285" s="8" t="str">
        <f t="shared" si="81"/>
        <v>n/a</v>
      </c>
      <c r="U285" s="8" t="str">
        <f t="shared" si="82"/>
        <v>yes</v>
      </c>
      <c r="V285" s="2" t="str">
        <f>IFERROR(VLOOKUP($N285,'nCino | BigQuery Type Lookup'!$A:$F,3,FALSE),"(not found)")</f>
        <v>NUMERIC</v>
      </c>
      <c r="W285" s="8" t="str">
        <f>IFERROR(VLOOKUP($N285,'nCino | BigQuery Type Lookup'!$A:$F,4,FALSE),"(not found)")</f>
        <v>n/a</v>
      </c>
      <c r="X285" s="8">
        <f>IFERROR(VLOOKUP($N285,'nCino | BigQuery Type Lookup'!$A:$F,5,FALSE),"(not found)")</f>
        <v>18</v>
      </c>
      <c r="Y285" s="8">
        <f>IFERROR(VLOOKUP($N285,'nCino | BigQuery Type Lookup'!$A:$F,6,FALSE),"(not found)")</f>
        <v>2</v>
      </c>
      <c r="Z285" t="str">
        <f>IFERROR(VLOOKUP('nCino | Field Mappings'!$A285,'nCino | Object Info'!$A:$H,7,FALSE),"(not found)")</f>
        <v>rskcsp_ds_css_collateral_mgmt_curated</v>
      </c>
      <c r="AA285" t="str">
        <f t="shared" si="83"/>
        <v>LLC_BI__Remaining_Lendable_Value__c</v>
      </c>
      <c r="AB285" s="8" t="str">
        <f t="shared" si="84"/>
        <v>n/a</v>
      </c>
      <c r="AC285" s="8" t="str">
        <f t="shared" si="85"/>
        <v>yes</v>
      </c>
      <c r="AD285" s="2" t="str">
        <f t="shared" si="86"/>
        <v>NUMERIC</v>
      </c>
      <c r="AE285" s="8" t="str">
        <f t="shared" si="91"/>
        <v>n/a</v>
      </c>
      <c r="AF285" s="8">
        <f t="shared" si="92"/>
        <v>18</v>
      </c>
      <c r="AG285" s="8">
        <f t="shared" si="93"/>
        <v>2</v>
      </c>
      <c r="AH285" t="str">
        <f>IFERROR(VLOOKUP('nCino | Field Mappings'!$A285,'nCino | Object Info'!$A:$H,8,FALSE),"(not found)")</f>
        <v>rskcsp_ds_css_collateral_mgmt_consumption</v>
      </c>
      <c r="AI285" t="str">
        <f t="shared" si="87"/>
        <v>LLC_BI__Remaining_Lendable_Value__c</v>
      </c>
      <c r="AJ285" s="8" t="str">
        <f t="shared" si="88"/>
        <v>n/a</v>
      </c>
      <c r="AK285" s="8" t="str">
        <f t="shared" si="89"/>
        <v>yes</v>
      </c>
      <c r="AL285" s="2" t="str">
        <f t="shared" si="90"/>
        <v>NUMERIC</v>
      </c>
      <c r="AM285" s="8" t="str">
        <f t="shared" si="94"/>
        <v>n/a</v>
      </c>
      <c r="AN285" s="8">
        <f t="shared" si="95"/>
        <v>18</v>
      </c>
      <c r="AO285" s="8">
        <f t="shared" si="96"/>
        <v>2</v>
      </c>
    </row>
    <row r="286" spans="1:41">
      <c r="A286" s="2" t="s">
        <v>50</v>
      </c>
      <c r="B286" s="2" t="s">
        <v>51</v>
      </c>
      <c r="C286" s="1" t="s">
        <v>863</v>
      </c>
      <c r="D286" s="1" t="s">
        <v>864</v>
      </c>
      <c r="E286" s="1" t="s">
        <v>865</v>
      </c>
      <c r="F286" s="2" t="str">
        <f>IF(ISERROR(VLOOKUP($C286,'DMW | Collateral Fields'!$K:$L, 1, FALSE)),"No", "Yes")</f>
        <v>No</v>
      </c>
      <c r="G286" s="1" t="str">
        <f>IFERROR(VLOOKUP($C286,'DMW | Collateral Fields'!$K:$L, 2, FALSE),"(not found)")</f>
        <v>(not found)</v>
      </c>
      <c r="H286" s="2" t="s">
        <v>136</v>
      </c>
      <c r="I286" s="2" t="s">
        <v>131</v>
      </c>
      <c r="J286" s="1" t="s">
        <v>137</v>
      </c>
      <c r="K286" s="2">
        <v>0</v>
      </c>
      <c r="L286" s="2">
        <v>0</v>
      </c>
      <c r="M286" s="2">
        <v>0</v>
      </c>
      <c r="N286" s="2" t="str">
        <f t="shared" si="78"/>
        <v>boolean|0|0|0</v>
      </c>
      <c r="O286" t="str">
        <f>IFERROR(VLOOKUP('nCino | Field Mappings'!$A286,'nCino | Object Info'!$A:$H,5,FALSE),"(not found)")</f>
        <v>rskcsp_ds_css_collateral_mgmt</v>
      </c>
      <c r="P286" t="str">
        <f t="shared" si="79"/>
        <v>LLC_BI__Residential_Property__c</v>
      </c>
      <c r="Q286" s="8">
        <f>IFERROR(VLOOKUP($N286,'nCino | BigQuery Type Lookup'!$A:$F,2,FALSE),"(not found)")</f>
        <v>1</v>
      </c>
      <c r="R286" t="str">
        <f>IFERROR(VLOOKUP('nCino | Field Mappings'!$A286,'nCino | Object Info'!$A:$H,6,FALSE),"(not found)")</f>
        <v>rskcsp_ds_css_collateral_mgmt_staging</v>
      </c>
      <c r="S286" t="str">
        <f t="shared" si="80"/>
        <v>LLC_BI__Residential_Property__c</v>
      </c>
      <c r="T286" s="8" t="str">
        <f t="shared" si="81"/>
        <v>n/a</v>
      </c>
      <c r="U286" s="8" t="str">
        <f t="shared" si="82"/>
        <v>no</v>
      </c>
      <c r="V286" s="2" t="str">
        <f>IFERROR(VLOOKUP($N286,'nCino | BigQuery Type Lookup'!$A:$F,3,FALSE),"(not found)")</f>
        <v>BOOL</v>
      </c>
      <c r="W286" s="8" t="str">
        <f>IFERROR(VLOOKUP($N286,'nCino | BigQuery Type Lookup'!$A:$F,4,FALSE),"(not found)")</f>
        <v>n/a</v>
      </c>
      <c r="X286" s="8" t="str">
        <f>IFERROR(VLOOKUP($N286,'nCino | BigQuery Type Lookup'!$A:$F,5,FALSE),"(not found)")</f>
        <v>n/a</v>
      </c>
      <c r="Y286" s="8" t="str">
        <f>IFERROR(VLOOKUP($N286,'nCino | BigQuery Type Lookup'!$A:$F,6,FALSE),"(not found)")</f>
        <v>n/a</v>
      </c>
      <c r="Z286" t="str">
        <f>IFERROR(VLOOKUP('nCino | Field Mappings'!$A286,'nCino | Object Info'!$A:$H,7,FALSE),"(not found)")</f>
        <v>rskcsp_ds_css_collateral_mgmt_curated</v>
      </c>
      <c r="AA286" t="str">
        <f t="shared" si="83"/>
        <v>LLC_BI__Residential_Property__c</v>
      </c>
      <c r="AB286" s="8" t="str">
        <f t="shared" si="84"/>
        <v>n/a</v>
      </c>
      <c r="AC286" s="8" t="str">
        <f t="shared" si="85"/>
        <v>no</v>
      </c>
      <c r="AD286" s="2" t="str">
        <f t="shared" si="86"/>
        <v>BOOL</v>
      </c>
      <c r="AE286" s="8" t="str">
        <f t="shared" si="91"/>
        <v>n/a</v>
      </c>
      <c r="AF286" s="8" t="str">
        <f t="shared" si="92"/>
        <v>n/a</v>
      </c>
      <c r="AG286" s="8" t="str">
        <f t="shared" si="93"/>
        <v>n/a</v>
      </c>
      <c r="AH286" t="str">
        <f>IFERROR(VLOOKUP('nCino | Field Mappings'!$A286,'nCino | Object Info'!$A:$H,8,FALSE),"(not found)")</f>
        <v>rskcsp_ds_css_collateral_mgmt_consumption</v>
      </c>
      <c r="AI286" t="str">
        <f t="shared" si="87"/>
        <v>LLC_BI__Residential_Property__c</v>
      </c>
      <c r="AJ286" s="8" t="str">
        <f t="shared" si="88"/>
        <v>n/a</v>
      </c>
      <c r="AK286" s="8" t="str">
        <f t="shared" si="89"/>
        <v>no</v>
      </c>
      <c r="AL286" s="2" t="str">
        <f t="shared" si="90"/>
        <v>BOOL</v>
      </c>
      <c r="AM286" s="8" t="str">
        <f t="shared" si="94"/>
        <v>n/a</v>
      </c>
      <c r="AN286" s="8" t="str">
        <f t="shared" si="95"/>
        <v>n/a</v>
      </c>
      <c r="AO286" s="8" t="str">
        <f t="shared" si="96"/>
        <v>n/a</v>
      </c>
    </row>
    <row r="287" spans="1:41">
      <c r="A287" s="2" t="s">
        <v>50</v>
      </c>
      <c r="B287" s="2" t="s">
        <v>51</v>
      </c>
      <c r="C287" s="1" t="s">
        <v>866</v>
      </c>
      <c r="D287" s="1" t="s">
        <v>867</v>
      </c>
      <c r="E287" s="1" t="s">
        <v>868</v>
      </c>
      <c r="F287" s="2" t="str">
        <f>IF(ISERROR(VLOOKUP($C287,'DMW | Collateral Fields'!$K:$L, 1, FALSE)),"No", "Yes")</f>
        <v>No</v>
      </c>
      <c r="G287" s="1" t="str">
        <f>IFERROR(VLOOKUP($C287,'DMW | Collateral Fields'!$K:$L, 2, FALSE),"(not found)")</f>
        <v>(not found)</v>
      </c>
      <c r="H287" s="2" t="s">
        <v>136</v>
      </c>
      <c r="I287" s="2" t="s">
        <v>131</v>
      </c>
      <c r="J287" s="1" t="s">
        <v>137</v>
      </c>
      <c r="K287" s="2">
        <v>0</v>
      </c>
      <c r="L287" s="2">
        <v>0</v>
      </c>
      <c r="M287" s="2">
        <v>0</v>
      </c>
      <c r="N287" s="2" t="str">
        <f t="shared" si="78"/>
        <v>boolean|0|0|0</v>
      </c>
      <c r="O287" t="str">
        <f>IFERROR(VLOOKUP('nCino | Field Mappings'!$A287,'nCino | Object Info'!$A:$H,5,FALSE),"(not found)")</f>
        <v>rskcsp_ds_css_collateral_mgmt</v>
      </c>
      <c r="P287" t="str">
        <f t="shared" si="79"/>
        <v>LLC_BI__Secured_By_Interest_In_Real_Property__c</v>
      </c>
      <c r="Q287" s="8">
        <f>IFERROR(VLOOKUP($N287,'nCino | BigQuery Type Lookup'!$A:$F,2,FALSE),"(not found)")</f>
        <v>1</v>
      </c>
      <c r="R287" t="str">
        <f>IFERROR(VLOOKUP('nCino | Field Mappings'!$A287,'nCino | Object Info'!$A:$H,6,FALSE),"(not found)")</f>
        <v>rskcsp_ds_css_collateral_mgmt_staging</v>
      </c>
      <c r="S287" t="str">
        <f t="shared" si="80"/>
        <v>LLC_BI__Secured_By_Interest_In_Real_Property__c</v>
      </c>
      <c r="T287" s="8" t="str">
        <f t="shared" si="81"/>
        <v>n/a</v>
      </c>
      <c r="U287" s="8" t="str">
        <f t="shared" si="82"/>
        <v>no</v>
      </c>
      <c r="V287" s="2" t="str">
        <f>IFERROR(VLOOKUP($N287,'nCino | BigQuery Type Lookup'!$A:$F,3,FALSE),"(not found)")</f>
        <v>BOOL</v>
      </c>
      <c r="W287" s="8" t="str">
        <f>IFERROR(VLOOKUP($N287,'nCino | BigQuery Type Lookup'!$A:$F,4,FALSE),"(not found)")</f>
        <v>n/a</v>
      </c>
      <c r="X287" s="8" t="str">
        <f>IFERROR(VLOOKUP($N287,'nCino | BigQuery Type Lookup'!$A:$F,5,FALSE),"(not found)")</f>
        <v>n/a</v>
      </c>
      <c r="Y287" s="8" t="str">
        <f>IFERROR(VLOOKUP($N287,'nCino | BigQuery Type Lookup'!$A:$F,6,FALSE),"(not found)")</f>
        <v>n/a</v>
      </c>
      <c r="Z287" t="str">
        <f>IFERROR(VLOOKUP('nCino | Field Mappings'!$A287,'nCino | Object Info'!$A:$H,7,FALSE),"(not found)")</f>
        <v>rskcsp_ds_css_collateral_mgmt_curated</v>
      </c>
      <c r="AA287" t="str">
        <f t="shared" si="83"/>
        <v>LLC_BI__Secured_By_Interest_In_Real_Property__c</v>
      </c>
      <c r="AB287" s="8" t="str">
        <f t="shared" si="84"/>
        <v>n/a</v>
      </c>
      <c r="AC287" s="8" t="str">
        <f t="shared" si="85"/>
        <v>no</v>
      </c>
      <c r="AD287" s="2" t="str">
        <f t="shared" si="86"/>
        <v>BOOL</v>
      </c>
      <c r="AE287" s="8" t="str">
        <f t="shared" si="91"/>
        <v>n/a</v>
      </c>
      <c r="AF287" s="8" t="str">
        <f t="shared" si="92"/>
        <v>n/a</v>
      </c>
      <c r="AG287" s="8" t="str">
        <f t="shared" si="93"/>
        <v>n/a</v>
      </c>
      <c r="AH287" t="str">
        <f>IFERROR(VLOOKUP('nCino | Field Mappings'!$A287,'nCino | Object Info'!$A:$H,8,FALSE),"(not found)")</f>
        <v>rskcsp_ds_css_collateral_mgmt_consumption</v>
      </c>
      <c r="AI287" t="str">
        <f t="shared" si="87"/>
        <v>LLC_BI__Secured_By_Interest_In_Real_Property__c</v>
      </c>
      <c r="AJ287" s="8" t="str">
        <f t="shared" si="88"/>
        <v>n/a</v>
      </c>
      <c r="AK287" s="8" t="str">
        <f t="shared" si="89"/>
        <v>no</v>
      </c>
      <c r="AL287" s="2" t="str">
        <f t="shared" si="90"/>
        <v>BOOL</v>
      </c>
      <c r="AM287" s="8" t="str">
        <f t="shared" si="94"/>
        <v>n/a</v>
      </c>
      <c r="AN287" s="8" t="str">
        <f t="shared" si="95"/>
        <v>n/a</v>
      </c>
      <c r="AO287" s="8" t="str">
        <f t="shared" si="96"/>
        <v>n/a</v>
      </c>
    </row>
    <row r="288" spans="1:41">
      <c r="A288" s="2" t="s">
        <v>50</v>
      </c>
      <c r="B288" s="2" t="s">
        <v>51</v>
      </c>
      <c r="C288" s="1" t="s">
        <v>869</v>
      </c>
      <c r="D288" s="1" t="s">
        <v>870</v>
      </c>
      <c r="E288" s="1" t="s">
        <v>871</v>
      </c>
      <c r="F288" s="2" t="str">
        <f>IF(ISERROR(VLOOKUP($C288,'DMW | Collateral Fields'!$K:$L, 1, FALSE)),"No", "Yes")</f>
        <v>No</v>
      </c>
      <c r="G288" s="1" t="str">
        <f>IFERROR(VLOOKUP($C288,'DMW | Collateral Fields'!$K:$L, 2, FALSE),"(not found)")</f>
        <v>(not found)</v>
      </c>
      <c r="H288" s="2" t="s">
        <v>136</v>
      </c>
      <c r="I288" s="2" t="s">
        <v>131</v>
      </c>
      <c r="J288" s="1" t="s">
        <v>137</v>
      </c>
      <c r="K288" s="2">
        <v>0</v>
      </c>
      <c r="L288" s="2">
        <v>0</v>
      </c>
      <c r="M288" s="2">
        <v>0</v>
      </c>
      <c r="N288" s="2" t="str">
        <f t="shared" si="78"/>
        <v>boolean|0|0|0</v>
      </c>
      <c r="O288" t="str">
        <f>IFERROR(VLOOKUP('nCino | Field Mappings'!$A288,'nCino | Object Info'!$A:$H,5,FALSE),"(not found)")</f>
        <v>rskcsp_ds_css_collateral_mgmt</v>
      </c>
      <c r="P288" t="str">
        <f t="shared" si="79"/>
        <v>LLC_BI__Secures_Future_Advances__c</v>
      </c>
      <c r="Q288" s="8">
        <f>IFERROR(VLOOKUP($N288,'nCino | BigQuery Type Lookup'!$A:$F,2,FALSE),"(not found)")</f>
        <v>1</v>
      </c>
      <c r="R288" t="str">
        <f>IFERROR(VLOOKUP('nCino | Field Mappings'!$A288,'nCino | Object Info'!$A:$H,6,FALSE),"(not found)")</f>
        <v>rskcsp_ds_css_collateral_mgmt_staging</v>
      </c>
      <c r="S288" t="str">
        <f t="shared" si="80"/>
        <v>LLC_BI__Secures_Future_Advances__c</v>
      </c>
      <c r="T288" s="8" t="str">
        <f t="shared" si="81"/>
        <v>n/a</v>
      </c>
      <c r="U288" s="8" t="str">
        <f t="shared" si="82"/>
        <v>no</v>
      </c>
      <c r="V288" s="2" t="str">
        <f>IFERROR(VLOOKUP($N288,'nCino | BigQuery Type Lookup'!$A:$F,3,FALSE),"(not found)")</f>
        <v>BOOL</v>
      </c>
      <c r="W288" s="8" t="str">
        <f>IFERROR(VLOOKUP($N288,'nCino | BigQuery Type Lookup'!$A:$F,4,FALSE),"(not found)")</f>
        <v>n/a</v>
      </c>
      <c r="X288" s="8" t="str">
        <f>IFERROR(VLOOKUP($N288,'nCino | BigQuery Type Lookup'!$A:$F,5,FALSE),"(not found)")</f>
        <v>n/a</v>
      </c>
      <c r="Y288" s="8" t="str">
        <f>IFERROR(VLOOKUP($N288,'nCino | BigQuery Type Lookup'!$A:$F,6,FALSE),"(not found)")</f>
        <v>n/a</v>
      </c>
      <c r="Z288" t="str">
        <f>IFERROR(VLOOKUP('nCino | Field Mappings'!$A288,'nCino | Object Info'!$A:$H,7,FALSE),"(not found)")</f>
        <v>rskcsp_ds_css_collateral_mgmt_curated</v>
      </c>
      <c r="AA288" t="str">
        <f t="shared" si="83"/>
        <v>LLC_BI__Secures_Future_Advances__c</v>
      </c>
      <c r="AB288" s="8" t="str">
        <f t="shared" si="84"/>
        <v>n/a</v>
      </c>
      <c r="AC288" s="8" t="str">
        <f t="shared" si="85"/>
        <v>no</v>
      </c>
      <c r="AD288" s="2" t="str">
        <f t="shared" si="86"/>
        <v>BOOL</v>
      </c>
      <c r="AE288" s="8" t="str">
        <f t="shared" si="91"/>
        <v>n/a</v>
      </c>
      <c r="AF288" s="8" t="str">
        <f t="shared" si="92"/>
        <v>n/a</v>
      </c>
      <c r="AG288" s="8" t="str">
        <f t="shared" si="93"/>
        <v>n/a</v>
      </c>
      <c r="AH288" t="str">
        <f>IFERROR(VLOOKUP('nCino | Field Mappings'!$A288,'nCino | Object Info'!$A:$H,8,FALSE),"(not found)")</f>
        <v>rskcsp_ds_css_collateral_mgmt_consumption</v>
      </c>
      <c r="AI288" t="str">
        <f t="shared" si="87"/>
        <v>LLC_BI__Secures_Future_Advances__c</v>
      </c>
      <c r="AJ288" s="8" t="str">
        <f t="shared" si="88"/>
        <v>n/a</v>
      </c>
      <c r="AK288" s="8" t="str">
        <f t="shared" si="89"/>
        <v>no</v>
      </c>
      <c r="AL288" s="2" t="str">
        <f t="shared" si="90"/>
        <v>BOOL</v>
      </c>
      <c r="AM288" s="8" t="str">
        <f t="shared" si="94"/>
        <v>n/a</v>
      </c>
      <c r="AN288" s="8" t="str">
        <f t="shared" si="95"/>
        <v>n/a</v>
      </c>
      <c r="AO288" s="8" t="str">
        <f t="shared" si="96"/>
        <v>n/a</v>
      </c>
    </row>
    <row r="289" spans="1:41">
      <c r="A289" s="2" t="s">
        <v>50</v>
      </c>
      <c r="B289" s="2" t="s">
        <v>51</v>
      </c>
      <c r="C289" s="1" t="s">
        <v>872</v>
      </c>
      <c r="D289" s="1" t="s">
        <v>873</v>
      </c>
      <c r="E289" s="1" t="s">
        <v>874</v>
      </c>
      <c r="F289" s="2" t="str">
        <f>IF(ISERROR(VLOOKUP($C289,'DMW | Collateral Fields'!$K:$L, 1, FALSE)),"No", "Yes")</f>
        <v>No</v>
      </c>
      <c r="G289" s="1" t="str">
        <f>IFERROR(VLOOKUP($C289,'DMW | Collateral Fields'!$K:$L, 2, FALSE),"(not found)")</f>
        <v>(not found)</v>
      </c>
      <c r="H289" s="2" t="s">
        <v>136</v>
      </c>
      <c r="I289" s="2" t="s">
        <v>144</v>
      </c>
      <c r="J289" s="1" t="s">
        <v>145</v>
      </c>
      <c r="K289" s="2">
        <v>255</v>
      </c>
      <c r="L289" s="2">
        <v>0</v>
      </c>
      <c r="M289" s="2">
        <v>0</v>
      </c>
      <c r="N289" s="2" t="str">
        <f t="shared" si="78"/>
        <v>picklist|255|0|0</v>
      </c>
      <c r="O289" t="str">
        <f>IFERROR(VLOOKUP('nCino | Field Mappings'!$A289,'nCino | Object Info'!$A:$H,5,FALSE),"(not found)")</f>
        <v>rskcsp_ds_css_collateral_mgmt</v>
      </c>
      <c r="P289" t="str">
        <f t="shared" si="79"/>
        <v>LLC_BI__State_Registered__c</v>
      </c>
      <c r="Q289" s="8">
        <f>IFERROR(VLOOKUP($N289,'nCino | BigQuery Type Lookup'!$A:$F,2,FALSE),"(not found)")</f>
        <v>255</v>
      </c>
      <c r="R289" t="str">
        <f>IFERROR(VLOOKUP('nCino | Field Mappings'!$A289,'nCino | Object Info'!$A:$H,6,FALSE),"(not found)")</f>
        <v>rskcsp_ds_css_collateral_mgmt_staging</v>
      </c>
      <c r="S289" t="str">
        <f t="shared" si="80"/>
        <v>LLC_BI__State_Registered__c</v>
      </c>
      <c r="T289" s="8" t="str">
        <f t="shared" si="81"/>
        <v>n/a</v>
      </c>
      <c r="U289" s="8" t="str">
        <f t="shared" si="82"/>
        <v>yes</v>
      </c>
      <c r="V289" s="2" t="str">
        <f>IFERROR(VLOOKUP($N289,'nCino | BigQuery Type Lookup'!$A:$F,3,FALSE),"(not found)")</f>
        <v>STRING</v>
      </c>
      <c r="W289" s="8">
        <f>IFERROR(VLOOKUP($N289,'nCino | BigQuery Type Lookup'!$A:$F,4,FALSE),"(not found)")</f>
        <v>255</v>
      </c>
      <c r="X289" s="8" t="str">
        <f>IFERROR(VLOOKUP($N289,'nCino | BigQuery Type Lookup'!$A:$F,5,FALSE),"(not found)")</f>
        <v>n/a</v>
      </c>
      <c r="Y289" s="8" t="str">
        <f>IFERROR(VLOOKUP($N289,'nCino | BigQuery Type Lookup'!$A:$F,6,FALSE),"(not found)")</f>
        <v>n/a</v>
      </c>
      <c r="Z289" t="str">
        <f>IFERROR(VLOOKUP('nCino | Field Mappings'!$A289,'nCino | Object Info'!$A:$H,7,FALSE),"(not found)")</f>
        <v>rskcsp_ds_css_collateral_mgmt_curated</v>
      </c>
      <c r="AA289" t="str">
        <f t="shared" si="83"/>
        <v>LLC_BI__State_Registered__c</v>
      </c>
      <c r="AB289" s="8" t="str">
        <f t="shared" si="84"/>
        <v>n/a</v>
      </c>
      <c r="AC289" s="8" t="str">
        <f t="shared" si="85"/>
        <v>yes</v>
      </c>
      <c r="AD289" s="2" t="str">
        <f t="shared" si="86"/>
        <v>STRING</v>
      </c>
      <c r="AE289" s="8">
        <f t="shared" si="91"/>
        <v>255</v>
      </c>
      <c r="AF289" s="8" t="str">
        <f t="shared" si="92"/>
        <v>n/a</v>
      </c>
      <c r="AG289" s="8" t="str">
        <f t="shared" si="93"/>
        <v>n/a</v>
      </c>
      <c r="AH289" t="str">
        <f>IFERROR(VLOOKUP('nCino | Field Mappings'!$A289,'nCino | Object Info'!$A:$H,8,FALSE),"(not found)")</f>
        <v>rskcsp_ds_css_collateral_mgmt_consumption</v>
      </c>
      <c r="AI289" t="str">
        <f t="shared" si="87"/>
        <v>LLC_BI__State_Registered__c</v>
      </c>
      <c r="AJ289" s="8" t="str">
        <f t="shared" si="88"/>
        <v>n/a</v>
      </c>
      <c r="AK289" s="8" t="str">
        <f t="shared" si="89"/>
        <v>yes</v>
      </c>
      <c r="AL289" s="2" t="str">
        <f t="shared" si="90"/>
        <v>STRING</v>
      </c>
      <c r="AM289" s="8">
        <f t="shared" si="94"/>
        <v>255</v>
      </c>
      <c r="AN289" s="8" t="str">
        <f t="shared" si="95"/>
        <v>n/a</v>
      </c>
      <c r="AO289" s="8" t="str">
        <f t="shared" si="96"/>
        <v>n/a</v>
      </c>
    </row>
    <row r="290" spans="1:41">
      <c r="A290" s="2" t="s">
        <v>50</v>
      </c>
      <c r="B290" s="2" t="s">
        <v>51</v>
      </c>
      <c r="C290" s="1" t="s">
        <v>875</v>
      </c>
      <c r="D290" s="1" t="s">
        <v>876</v>
      </c>
      <c r="E290" s="1" t="s">
        <v>877</v>
      </c>
      <c r="F290" s="2" t="str">
        <f>IF(ISERROR(VLOOKUP($C290,'DMW | Collateral Fields'!$K:$L, 1, FALSE)),"No", "Yes")</f>
        <v>No</v>
      </c>
      <c r="G290" s="1" t="str">
        <f>IFERROR(VLOOKUP($C290,'DMW | Collateral Fields'!$K:$L, 2, FALSE),"(not found)")</f>
        <v>(not found)</v>
      </c>
      <c r="H290" s="2" t="s">
        <v>136</v>
      </c>
      <c r="I290" s="2" t="s">
        <v>144</v>
      </c>
      <c r="J290" s="1" t="s">
        <v>145</v>
      </c>
      <c r="K290" s="2">
        <v>255</v>
      </c>
      <c r="L290" s="2">
        <v>0</v>
      </c>
      <c r="M290" s="2">
        <v>0</v>
      </c>
      <c r="N290" s="2" t="str">
        <f t="shared" si="78"/>
        <v>picklist|255|0|0</v>
      </c>
      <c r="O290" t="str">
        <f>IFERROR(VLOOKUP('nCino | Field Mappings'!$A290,'nCino | Object Info'!$A:$H,5,FALSE),"(not found)")</f>
        <v>rskcsp_ds_css_collateral_mgmt</v>
      </c>
      <c r="P290" t="str">
        <f t="shared" si="79"/>
        <v>LLC_BI__State__c</v>
      </c>
      <c r="Q290" s="8">
        <f>IFERROR(VLOOKUP($N290,'nCino | BigQuery Type Lookup'!$A:$F,2,FALSE),"(not found)")</f>
        <v>255</v>
      </c>
      <c r="R290" t="str">
        <f>IFERROR(VLOOKUP('nCino | Field Mappings'!$A290,'nCino | Object Info'!$A:$H,6,FALSE),"(not found)")</f>
        <v>rskcsp_ds_css_collateral_mgmt_staging</v>
      </c>
      <c r="S290" t="str">
        <f t="shared" si="80"/>
        <v>LLC_BI__State__c</v>
      </c>
      <c r="T290" s="8" t="str">
        <f t="shared" si="81"/>
        <v>n/a</v>
      </c>
      <c r="U290" s="8" t="str">
        <f t="shared" si="82"/>
        <v>yes</v>
      </c>
      <c r="V290" s="2" t="str">
        <f>IFERROR(VLOOKUP($N290,'nCino | BigQuery Type Lookup'!$A:$F,3,FALSE),"(not found)")</f>
        <v>STRING</v>
      </c>
      <c r="W290" s="8">
        <f>IFERROR(VLOOKUP($N290,'nCino | BigQuery Type Lookup'!$A:$F,4,FALSE),"(not found)")</f>
        <v>255</v>
      </c>
      <c r="X290" s="8" t="str">
        <f>IFERROR(VLOOKUP($N290,'nCino | BigQuery Type Lookup'!$A:$F,5,FALSE),"(not found)")</f>
        <v>n/a</v>
      </c>
      <c r="Y290" s="8" t="str">
        <f>IFERROR(VLOOKUP($N290,'nCino | BigQuery Type Lookup'!$A:$F,6,FALSE),"(not found)")</f>
        <v>n/a</v>
      </c>
      <c r="Z290" t="str">
        <f>IFERROR(VLOOKUP('nCino | Field Mappings'!$A290,'nCino | Object Info'!$A:$H,7,FALSE),"(not found)")</f>
        <v>rskcsp_ds_css_collateral_mgmt_curated</v>
      </c>
      <c r="AA290" t="str">
        <f t="shared" si="83"/>
        <v>LLC_BI__State__c</v>
      </c>
      <c r="AB290" s="8" t="str">
        <f t="shared" si="84"/>
        <v>n/a</v>
      </c>
      <c r="AC290" s="8" t="str">
        <f t="shared" si="85"/>
        <v>yes</v>
      </c>
      <c r="AD290" s="2" t="str">
        <f t="shared" si="86"/>
        <v>STRING</v>
      </c>
      <c r="AE290" s="8">
        <f t="shared" si="91"/>
        <v>255</v>
      </c>
      <c r="AF290" s="8" t="str">
        <f t="shared" si="92"/>
        <v>n/a</v>
      </c>
      <c r="AG290" s="8" t="str">
        <f t="shared" si="93"/>
        <v>n/a</v>
      </c>
      <c r="AH290" t="str">
        <f>IFERROR(VLOOKUP('nCino | Field Mappings'!$A290,'nCino | Object Info'!$A:$H,8,FALSE),"(not found)")</f>
        <v>rskcsp_ds_css_collateral_mgmt_consumption</v>
      </c>
      <c r="AI290" t="str">
        <f t="shared" si="87"/>
        <v>LLC_BI__State__c</v>
      </c>
      <c r="AJ290" s="8" t="str">
        <f t="shared" si="88"/>
        <v>n/a</v>
      </c>
      <c r="AK290" s="8" t="str">
        <f t="shared" si="89"/>
        <v>yes</v>
      </c>
      <c r="AL290" s="2" t="str">
        <f t="shared" si="90"/>
        <v>STRING</v>
      </c>
      <c r="AM290" s="8">
        <f t="shared" si="94"/>
        <v>255</v>
      </c>
      <c r="AN290" s="8" t="str">
        <f t="shared" si="95"/>
        <v>n/a</v>
      </c>
      <c r="AO290" s="8" t="str">
        <f t="shared" si="96"/>
        <v>n/a</v>
      </c>
    </row>
    <row r="291" spans="1:41">
      <c r="A291" s="2" t="s">
        <v>50</v>
      </c>
      <c r="B291" s="2" t="s">
        <v>51</v>
      </c>
      <c r="C291" s="1" t="s">
        <v>878</v>
      </c>
      <c r="D291" s="1" t="s">
        <v>879</v>
      </c>
      <c r="E291" s="1" t="s">
        <v>880</v>
      </c>
      <c r="F291" s="2" t="str">
        <f>IF(ISERROR(VLOOKUP($C291,'DMW | Collateral Fields'!$K:$L, 1, FALSE)),"No", "Yes")</f>
        <v>Yes</v>
      </c>
      <c r="G291" s="1" t="str">
        <f>IFERROR(VLOOKUP($C291,'DMW | Collateral Fields'!$K:$L, 2, FALSE),"(not found)")</f>
        <v>This field captures the street address of the security.</v>
      </c>
      <c r="H291" s="2" t="s">
        <v>136</v>
      </c>
      <c r="I291" s="2" t="s">
        <v>144</v>
      </c>
      <c r="J291" s="1" t="s">
        <v>208</v>
      </c>
      <c r="K291" s="2">
        <v>255</v>
      </c>
      <c r="L291" s="2">
        <v>0</v>
      </c>
      <c r="M291" s="2">
        <v>0</v>
      </c>
      <c r="N291" s="2" t="str">
        <f t="shared" si="78"/>
        <v>textarea|255|0|0</v>
      </c>
      <c r="O291" t="str">
        <f>IFERROR(VLOOKUP('nCino | Field Mappings'!$A291,'nCino | Object Info'!$A:$H,5,FALSE),"(not found)")</f>
        <v>rskcsp_ds_css_collateral_mgmt</v>
      </c>
      <c r="P291" t="str">
        <f t="shared" si="79"/>
        <v>LLC_BI__Street_Address__c</v>
      </c>
      <c r="Q291" s="8">
        <f>IFERROR(VLOOKUP($N291,'nCino | BigQuery Type Lookup'!$A:$F,2,FALSE),"(not found)")</f>
        <v>255</v>
      </c>
      <c r="R291" t="str">
        <f>IFERROR(VLOOKUP('nCino | Field Mappings'!$A291,'nCino | Object Info'!$A:$H,6,FALSE),"(not found)")</f>
        <v>rskcsp_ds_css_collateral_mgmt_staging</v>
      </c>
      <c r="S291" t="str">
        <f t="shared" si="80"/>
        <v>LLC_BI__Street_Address__c</v>
      </c>
      <c r="T291" s="8" t="str">
        <f t="shared" si="81"/>
        <v>n/a</v>
      </c>
      <c r="U291" s="8" t="str">
        <f t="shared" si="82"/>
        <v>yes</v>
      </c>
      <c r="V291" s="2" t="str">
        <f>IFERROR(VLOOKUP($N291,'nCino | BigQuery Type Lookup'!$A:$F,3,FALSE),"(not found)")</f>
        <v>STRING</v>
      </c>
      <c r="W291" s="8">
        <f>IFERROR(VLOOKUP($N291,'nCino | BigQuery Type Lookup'!$A:$F,4,FALSE),"(not found)")</f>
        <v>255</v>
      </c>
      <c r="X291" s="8" t="str">
        <f>IFERROR(VLOOKUP($N291,'nCino | BigQuery Type Lookup'!$A:$F,5,FALSE),"(not found)")</f>
        <v>n/a</v>
      </c>
      <c r="Y291" s="8" t="str">
        <f>IFERROR(VLOOKUP($N291,'nCino | BigQuery Type Lookup'!$A:$F,6,FALSE),"(not found)")</f>
        <v>n/a</v>
      </c>
      <c r="Z291" t="str">
        <f>IFERROR(VLOOKUP('nCino | Field Mappings'!$A291,'nCino | Object Info'!$A:$H,7,FALSE),"(not found)")</f>
        <v>rskcsp_ds_css_collateral_mgmt_curated</v>
      </c>
      <c r="AA291" t="str">
        <f t="shared" si="83"/>
        <v>LLC_BI__Street_Address__c</v>
      </c>
      <c r="AB291" s="8" t="str">
        <f t="shared" si="84"/>
        <v>n/a</v>
      </c>
      <c r="AC291" s="8" t="str">
        <f t="shared" si="85"/>
        <v>yes</v>
      </c>
      <c r="AD291" s="2" t="str">
        <f t="shared" si="86"/>
        <v>STRING</v>
      </c>
      <c r="AE291" s="8">
        <f t="shared" si="91"/>
        <v>255</v>
      </c>
      <c r="AF291" s="8" t="str">
        <f t="shared" si="92"/>
        <v>n/a</v>
      </c>
      <c r="AG291" s="8" t="str">
        <f t="shared" si="93"/>
        <v>n/a</v>
      </c>
      <c r="AH291" t="str">
        <f>IFERROR(VLOOKUP('nCino | Field Mappings'!$A291,'nCino | Object Info'!$A:$H,8,FALSE),"(not found)")</f>
        <v>rskcsp_ds_css_collateral_mgmt_consumption</v>
      </c>
      <c r="AI291" t="str">
        <f t="shared" si="87"/>
        <v>LLC_BI__Street_Address__c</v>
      </c>
      <c r="AJ291" s="8" t="str">
        <f t="shared" si="88"/>
        <v>n/a</v>
      </c>
      <c r="AK291" s="8" t="str">
        <f t="shared" si="89"/>
        <v>yes</v>
      </c>
      <c r="AL291" s="2" t="str">
        <f t="shared" si="90"/>
        <v>STRING</v>
      </c>
      <c r="AM291" s="8">
        <f t="shared" si="94"/>
        <v>255</v>
      </c>
      <c r="AN291" s="8" t="str">
        <f t="shared" si="95"/>
        <v>n/a</v>
      </c>
      <c r="AO291" s="8" t="str">
        <f t="shared" si="96"/>
        <v>n/a</v>
      </c>
    </row>
    <row r="292" spans="1:41">
      <c r="A292" s="2" t="s">
        <v>50</v>
      </c>
      <c r="B292" s="2" t="s">
        <v>51</v>
      </c>
      <c r="C292" s="1" t="s">
        <v>881</v>
      </c>
      <c r="D292" s="1" t="s">
        <v>882</v>
      </c>
      <c r="E292" s="1" t="s">
        <v>883</v>
      </c>
      <c r="F292" s="2" t="str">
        <f>IF(ISERROR(VLOOKUP($C292,'DMW | Collateral Fields'!$K:$L, 1, FALSE)),"No", "Yes")</f>
        <v>No</v>
      </c>
      <c r="G292" s="1" t="str">
        <f>IFERROR(VLOOKUP($C292,'DMW | Collateral Fields'!$K:$L, 2, FALSE),"(not found)")</f>
        <v>(not found)</v>
      </c>
      <c r="H292" s="2" t="s">
        <v>136</v>
      </c>
      <c r="I292" s="2" t="s">
        <v>144</v>
      </c>
      <c r="J292" s="1" t="s">
        <v>140</v>
      </c>
      <c r="K292" s="2">
        <v>80</v>
      </c>
      <c r="L292" s="2">
        <v>0</v>
      </c>
      <c r="M292" s="2">
        <v>0</v>
      </c>
      <c r="N292" s="2" t="str">
        <f t="shared" si="78"/>
        <v>string|80|0|0</v>
      </c>
      <c r="O292" t="str">
        <f>IFERROR(VLOOKUP('nCino | Field Mappings'!$A292,'nCino | Object Info'!$A:$H,5,FALSE),"(not found)")</f>
        <v>rskcsp_ds_css_collateral_mgmt</v>
      </c>
      <c r="P292" t="str">
        <f t="shared" si="79"/>
        <v>LLC_BI__Subdivision__c</v>
      </c>
      <c r="Q292" s="8">
        <f>IFERROR(VLOOKUP($N292,'nCino | BigQuery Type Lookup'!$A:$F,2,FALSE),"(not found)")</f>
        <v>80</v>
      </c>
      <c r="R292" t="str">
        <f>IFERROR(VLOOKUP('nCino | Field Mappings'!$A292,'nCino | Object Info'!$A:$H,6,FALSE),"(not found)")</f>
        <v>rskcsp_ds_css_collateral_mgmt_staging</v>
      </c>
      <c r="S292" t="str">
        <f t="shared" si="80"/>
        <v>LLC_BI__Subdivision__c</v>
      </c>
      <c r="T292" s="8" t="str">
        <f t="shared" si="81"/>
        <v>n/a</v>
      </c>
      <c r="U292" s="8" t="str">
        <f t="shared" si="82"/>
        <v>yes</v>
      </c>
      <c r="V292" s="2" t="str">
        <f>IFERROR(VLOOKUP($N292,'nCino | BigQuery Type Lookup'!$A:$F,3,FALSE),"(not found)")</f>
        <v>STRING</v>
      </c>
      <c r="W292" s="8">
        <f>IFERROR(VLOOKUP($N292,'nCino | BigQuery Type Lookup'!$A:$F,4,FALSE),"(not found)")</f>
        <v>80</v>
      </c>
      <c r="X292" s="8" t="str">
        <f>IFERROR(VLOOKUP($N292,'nCino | BigQuery Type Lookup'!$A:$F,5,FALSE),"(not found)")</f>
        <v>n/a</v>
      </c>
      <c r="Y292" s="8" t="str">
        <f>IFERROR(VLOOKUP($N292,'nCino | BigQuery Type Lookup'!$A:$F,6,FALSE),"(not found)")</f>
        <v>n/a</v>
      </c>
      <c r="Z292" t="str">
        <f>IFERROR(VLOOKUP('nCino | Field Mappings'!$A292,'nCino | Object Info'!$A:$H,7,FALSE),"(not found)")</f>
        <v>rskcsp_ds_css_collateral_mgmt_curated</v>
      </c>
      <c r="AA292" t="str">
        <f t="shared" si="83"/>
        <v>LLC_BI__Subdivision__c</v>
      </c>
      <c r="AB292" s="8" t="str">
        <f t="shared" si="84"/>
        <v>n/a</v>
      </c>
      <c r="AC292" s="8" t="str">
        <f t="shared" si="85"/>
        <v>yes</v>
      </c>
      <c r="AD292" s="2" t="str">
        <f t="shared" si="86"/>
        <v>STRING</v>
      </c>
      <c r="AE292" s="8">
        <f t="shared" si="91"/>
        <v>80</v>
      </c>
      <c r="AF292" s="8" t="str">
        <f t="shared" si="92"/>
        <v>n/a</v>
      </c>
      <c r="AG292" s="8" t="str">
        <f t="shared" si="93"/>
        <v>n/a</v>
      </c>
      <c r="AH292" t="str">
        <f>IFERROR(VLOOKUP('nCino | Field Mappings'!$A292,'nCino | Object Info'!$A:$H,8,FALSE),"(not found)")</f>
        <v>rskcsp_ds_css_collateral_mgmt_consumption</v>
      </c>
      <c r="AI292" t="str">
        <f t="shared" si="87"/>
        <v>LLC_BI__Subdivision__c</v>
      </c>
      <c r="AJ292" s="8" t="str">
        <f t="shared" si="88"/>
        <v>n/a</v>
      </c>
      <c r="AK292" s="8" t="str">
        <f t="shared" si="89"/>
        <v>yes</v>
      </c>
      <c r="AL292" s="2" t="str">
        <f t="shared" si="90"/>
        <v>STRING</v>
      </c>
      <c r="AM292" s="8">
        <f t="shared" si="94"/>
        <v>80</v>
      </c>
      <c r="AN292" s="8" t="str">
        <f t="shared" si="95"/>
        <v>n/a</v>
      </c>
      <c r="AO292" s="8" t="str">
        <f t="shared" si="96"/>
        <v>n/a</v>
      </c>
    </row>
    <row r="293" spans="1:41">
      <c r="A293" s="2" t="s">
        <v>50</v>
      </c>
      <c r="B293" s="2" t="s">
        <v>51</v>
      </c>
      <c r="C293" s="1" t="s">
        <v>884</v>
      </c>
      <c r="D293" s="1" t="s">
        <v>885</v>
      </c>
      <c r="E293" s="1" t="s">
        <v>886</v>
      </c>
      <c r="F293" s="2" t="str">
        <f>IF(ISERROR(VLOOKUP($C293,'DMW | Collateral Fields'!$K:$L, 1, FALSE)),"No", "Yes")</f>
        <v>No</v>
      </c>
      <c r="G293" s="1" t="str">
        <f>IFERROR(VLOOKUP($C293,'DMW | Collateral Fields'!$K:$L, 2, FALSE),"(not found)")</f>
        <v>(not found)</v>
      </c>
      <c r="H293" s="2" t="s">
        <v>136</v>
      </c>
      <c r="I293" s="2" t="s">
        <v>144</v>
      </c>
      <c r="J293" s="1" t="s">
        <v>140</v>
      </c>
      <c r="K293" s="2">
        <v>255</v>
      </c>
      <c r="L293" s="2">
        <v>0</v>
      </c>
      <c r="M293" s="2">
        <v>0</v>
      </c>
      <c r="N293" s="2" t="str">
        <f t="shared" si="78"/>
        <v>string|255|0|0</v>
      </c>
      <c r="O293" t="str">
        <f>IFERROR(VLOOKUP('nCino | Field Mappings'!$A293,'nCino | Object Info'!$A:$H,5,FALSE),"(not found)")</f>
        <v>rskcsp_ds_css_collateral_mgmt</v>
      </c>
      <c r="P293" t="str">
        <f t="shared" si="79"/>
        <v>LLC_BI__Third_Party_City__c</v>
      </c>
      <c r="Q293" s="8">
        <f>IFERROR(VLOOKUP($N293,'nCino | BigQuery Type Lookup'!$A:$F,2,FALSE),"(not found)")</f>
        <v>255</v>
      </c>
      <c r="R293" t="str">
        <f>IFERROR(VLOOKUP('nCino | Field Mappings'!$A293,'nCino | Object Info'!$A:$H,6,FALSE),"(not found)")</f>
        <v>rskcsp_ds_css_collateral_mgmt_staging</v>
      </c>
      <c r="S293" t="str">
        <f t="shared" si="80"/>
        <v>LLC_BI__Third_Party_City__c</v>
      </c>
      <c r="T293" s="8" t="str">
        <f t="shared" si="81"/>
        <v>n/a</v>
      </c>
      <c r="U293" s="8" t="str">
        <f t="shared" si="82"/>
        <v>yes</v>
      </c>
      <c r="V293" s="2" t="str">
        <f>IFERROR(VLOOKUP($N293,'nCino | BigQuery Type Lookup'!$A:$F,3,FALSE),"(not found)")</f>
        <v>STRING</v>
      </c>
      <c r="W293" s="8">
        <f>IFERROR(VLOOKUP($N293,'nCino | BigQuery Type Lookup'!$A:$F,4,FALSE),"(not found)")</f>
        <v>255</v>
      </c>
      <c r="X293" s="8" t="str">
        <f>IFERROR(VLOOKUP($N293,'nCino | BigQuery Type Lookup'!$A:$F,5,FALSE),"(not found)")</f>
        <v>n/a</v>
      </c>
      <c r="Y293" s="8" t="str">
        <f>IFERROR(VLOOKUP($N293,'nCino | BigQuery Type Lookup'!$A:$F,6,FALSE),"(not found)")</f>
        <v>n/a</v>
      </c>
      <c r="Z293" t="str">
        <f>IFERROR(VLOOKUP('nCino | Field Mappings'!$A293,'nCino | Object Info'!$A:$H,7,FALSE),"(not found)")</f>
        <v>rskcsp_ds_css_collateral_mgmt_curated</v>
      </c>
      <c r="AA293" t="str">
        <f t="shared" si="83"/>
        <v>LLC_BI__Third_Party_City__c</v>
      </c>
      <c r="AB293" s="8" t="str">
        <f t="shared" si="84"/>
        <v>n/a</v>
      </c>
      <c r="AC293" s="8" t="str">
        <f t="shared" si="85"/>
        <v>yes</v>
      </c>
      <c r="AD293" s="2" t="str">
        <f t="shared" si="86"/>
        <v>STRING</v>
      </c>
      <c r="AE293" s="8">
        <f t="shared" si="91"/>
        <v>255</v>
      </c>
      <c r="AF293" s="8" t="str">
        <f t="shared" si="92"/>
        <v>n/a</v>
      </c>
      <c r="AG293" s="8" t="str">
        <f t="shared" si="93"/>
        <v>n/a</v>
      </c>
      <c r="AH293" t="str">
        <f>IFERROR(VLOOKUP('nCino | Field Mappings'!$A293,'nCino | Object Info'!$A:$H,8,FALSE),"(not found)")</f>
        <v>rskcsp_ds_css_collateral_mgmt_consumption</v>
      </c>
      <c r="AI293" t="str">
        <f t="shared" si="87"/>
        <v>LLC_BI__Third_Party_City__c</v>
      </c>
      <c r="AJ293" s="8" t="str">
        <f t="shared" si="88"/>
        <v>n/a</v>
      </c>
      <c r="AK293" s="8" t="str">
        <f t="shared" si="89"/>
        <v>yes</v>
      </c>
      <c r="AL293" s="2" t="str">
        <f t="shared" si="90"/>
        <v>STRING</v>
      </c>
      <c r="AM293" s="8">
        <f t="shared" si="94"/>
        <v>255</v>
      </c>
      <c r="AN293" s="8" t="str">
        <f t="shared" si="95"/>
        <v>n/a</v>
      </c>
      <c r="AO293" s="8" t="str">
        <f t="shared" si="96"/>
        <v>n/a</v>
      </c>
    </row>
    <row r="294" spans="1:41">
      <c r="A294" s="2" t="s">
        <v>50</v>
      </c>
      <c r="B294" s="2" t="s">
        <v>51</v>
      </c>
      <c r="C294" s="1" t="s">
        <v>887</v>
      </c>
      <c r="D294" s="1" t="s">
        <v>888</v>
      </c>
      <c r="E294" s="1" t="s">
        <v>889</v>
      </c>
      <c r="F294" s="2" t="str">
        <f>IF(ISERROR(VLOOKUP($C294,'DMW | Collateral Fields'!$K:$L, 1, FALSE)),"No", "Yes")</f>
        <v>No</v>
      </c>
      <c r="G294" s="1" t="str">
        <f>IFERROR(VLOOKUP($C294,'DMW | Collateral Fields'!$K:$L, 2, FALSE),"(not found)")</f>
        <v>(not found)</v>
      </c>
      <c r="H294" s="2" t="s">
        <v>136</v>
      </c>
      <c r="I294" s="2" t="s">
        <v>144</v>
      </c>
      <c r="J294" s="1" t="s">
        <v>140</v>
      </c>
      <c r="K294" s="2">
        <v>255</v>
      </c>
      <c r="L294" s="2">
        <v>0</v>
      </c>
      <c r="M294" s="2">
        <v>0</v>
      </c>
      <c r="N294" s="2" t="str">
        <f t="shared" si="78"/>
        <v>string|255|0|0</v>
      </c>
      <c r="O294" t="str">
        <f>IFERROR(VLOOKUP('nCino | Field Mappings'!$A294,'nCino | Object Info'!$A:$H,5,FALSE),"(not found)")</f>
        <v>rskcsp_ds_css_collateral_mgmt</v>
      </c>
      <c r="P294" t="str">
        <f t="shared" si="79"/>
        <v>LLC_BI__Third_Party_Company__c</v>
      </c>
      <c r="Q294" s="8">
        <f>IFERROR(VLOOKUP($N294,'nCino | BigQuery Type Lookup'!$A:$F,2,FALSE),"(not found)")</f>
        <v>255</v>
      </c>
      <c r="R294" t="str">
        <f>IFERROR(VLOOKUP('nCino | Field Mappings'!$A294,'nCino | Object Info'!$A:$H,6,FALSE),"(not found)")</f>
        <v>rskcsp_ds_css_collateral_mgmt_staging</v>
      </c>
      <c r="S294" t="str">
        <f t="shared" si="80"/>
        <v>LLC_BI__Third_Party_Company__c</v>
      </c>
      <c r="T294" s="8" t="str">
        <f t="shared" si="81"/>
        <v>n/a</v>
      </c>
      <c r="U294" s="8" t="str">
        <f t="shared" si="82"/>
        <v>yes</v>
      </c>
      <c r="V294" s="2" t="str">
        <f>IFERROR(VLOOKUP($N294,'nCino | BigQuery Type Lookup'!$A:$F,3,FALSE),"(not found)")</f>
        <v>STRING</v>
      </c>
      <c r="W294" s="8">
        <f>IFERROR(VLOOKUP($N294,'nCino | BigQuery Type Lookup'!$A:$F,4,FALSE),"(not found)")</f>
        <v>255</v>
      </c>
      <c r="X294" s="8" t="str">
        <f>IFERROR(VLOOKUP($N294,'nCino | BigQuery Type Lookup'!$A:$F,5,FALSE),"(not found)")</f>
        <v>n/a</v>
      </c>
      <c r="Y294" s="8" t="str">
        <f>IFERROR(VLOOKUP($N294,'nCino | BigQuery Type Lookup'!$A:$F,6,FALSE),"(not found)")</f>
        <v>n/a</v>
      </c>
      <c r="Z294" t="str">
        <f>IFERROR(VLOOKUP('nCino | Field Mappings'!$A294,'nCino | Object Info'!$A:$H,7,FALSE),"(not found)")</f>
        <v>rskcsp_ds_css_collateral_mgmt_curated</v>
      </c>
      <c r="AA294" t="str">
        <f t="shared" si="83"/>
        <v>LLC_BI__Third_Party_Company__c</v>
      </c>
      <c r="AB294" s="8" t="str">
        <f t="shared" si="84"/>
        <v>n/a</v>
      </c>
      <c r="AC294" s="8" t="str">
        <f t="shared" si="85"/>
        <v>yes</v>
      </c>
      <c r="AD294" s="2" t="str">
        <f t="shared" si="86"/>
        <v>STRING</v>
      </c>
      <c r="AE294" s="8">
        <f t="shared" si="91"/>
        <v>255</v>
      </c>
      <c r="AF294" s="8" t="str">
        <f t="shared" si="92"/>
        <v>n/a</v>
      </c>
      <c r="AG294" s="8" t="str">
        <f t="shared" si="93"/>
        <v>n/a</v>
      </c>
      <c r="AH294" t="str">
        <f>IFERROR(VLOOKUP('nCino | Field Mappings'!$A294,'nCino | Object Info'!$A:$H,8,FALSE),"(not found)")</f>
        <v>rskcsp_ds_css_collateral_mgmt_consumption</v>
      </c>
      <c r="AI294" t="str">
        <f t="shared" si="87"/>
        <v>LLC_BI__Third_Party_Company__c</v>
      </c>
      <c r="AJ294" s="8" t="str">
        <f t="shared" si="88"/>
        <v>n/a</v>
      </c>
      <c r="AK294" s="8" t="str">
        <f t="shared" si="89"/>
        <v>yes</v>
      </c>
      <c r="AL294" s="2" t="str">
        <f t="shared" si="90"/>
        <v>STRING</v>
      </c>
      <c r="AM294" s="8">
        <f t="shared" si="94"/>
        <v>255</v>
      </c>
      <c r="AN294" s="8" t="str">
        <f t="shared" si="95"/>
        <v>n/a</v>
      </c>
      <c r="AO294" s="8" t="str">
        <f t="shared" si="96"/>
        <v>n/a</v>
      </c>
    </row>
    <row r="295" spans="1:41">
      <c r="A295" s="2" t="s">
        <v>50</v>
      </c>
      <c r="B295" s="2" t="s">
        <v>51</v>
      </c>
      <c r="C295" s="1" t="s">
        <v>890</v>
      </c>
      <c r="D295" s="1" t="s">
        <v>891</v>
      </c>
      <c r="E295" s="1" t="s">
        <v>892</v>
      </c>
      <c r="F295" s="2" t="str">
        <f>IF(ISERROR(VLOOKUP($C295,'DMW | Collateral Fields'!$K:$L, 1, FALSE)),"No", "Yes")</f>
        <v>No</v>
      </c>
      <c r="G295" s="1" t="str">
        <f>IFERROR(VLOOKUP($C295,'DMW | Collateral Fields'!$K:$L, 2, FALSE),"(not found)")</f>
        <v>(not found)</v>
      </c>
      <c r="H295" s="2" t="s">
        <v>136</v>
      </c>
      <c r="I295" s="2" t="s">
        <v>144</v>
      </c>
      <c r="J295" s="1" t="s">
        <v>145</v>
      </c>
      <c r="K295" s="2">
        <v>255</v>
      </c>
      <c r="L295" s="2">
        <v>0</v>
      </c>
      <c r="M295" s="2">
        <v>0</v>
      </c>
      <c r="N295" s="2" t="str">
        <f t="shared" si="78"/>
        <v>picklist|255|0|0</v>
      </c>
      <c r="O295" t="str">
        <f>IFERROR(VLOOKUP('nCino | Field Mappings'!$A295,'nCino | Object Info'!$A:$H,5,FALSE),"(not found)")</f>
        <v>rskcsp_ds_css_collateral_mgmt</v>
      </c>
      <c r="P295" t="str">
        <f t="shared" si="79"/>
        <v>LLC_BI__Third_Party_State__c</v>
      </c>
      <c r="Q295" s="8">
        <f>IFERROR(VLOOKUP($N295,'nCino | BigQuery Type Lookup'!$A:$F,2,FALSE),"(not found)")</f>
        <v>255</v>
      </c>
      <c r="R295" t="str">
        <f>IFERROR(VLOOKUP('nCino | Field Mappings'!$A295,'nCino | Object Info'!$A:$H,6,FALSE),"(not found)")</f>
        <v>rskcsp_ds_css_collateral_mgmt_staging</v>
      </c>
      <c r="S295" t="str">
        <f t="shared" si="80"/>
        <v>LLC_BI__Third_Party_State__c</v>
      </c>
      <c r="T295" s="8" t="str">
        <f t="shared" si="81"/>
        <v>n/a</v>
      </c>
      <c r="U295" s="8" t="str">
        <f t="shared" si="82"/>
        <v>yes</v>
      </c>
      <c r="V295" s="2" t="str">
        <f>IFERROR(VLOOKUP($N295,'nCino | BigQuery Type Lookup'!$A:$F,3,FALSE),"(not found)")</f>
        <v>STRING</v>
      </c>
      <c r="W295" s="8">
        <f>IFERROR(VLOOKUP($N295,'nCino | BigQuery Type Lookup'!$A:$F,4,FALSE),"(not found)")</f>
        <v>255</v>
      </c>
      <c r="X295" s="8" t="str">
        <f>IFERROR(VLOOKUP($N295,'nCino | BigQuery Type Lookup'!$A:$F,5,FALSE),"(not found)")</f>
        <v>n/a</v>
      </c>
      <c r="Y295" s="8" t="str">
        <f>IFERROR(VLOOKUP($N295,'nCino | BigQuery Type Lookup'!$A:$F,6,FALSE),"(not found)")</f>
        <v>n/a</v>
      </c>
      <c r="Z295" t="str">
        <f>IFERROR(VLOOKUP('nCino | Field Mappings'!$A295,'nCino | Object Info'!$A:$H,7,FALSE),"(not found)")</f>
        <v>rskcsp_ds_css_collateral_mgmt_curated</v>
      </c>
      <c r="AA295" t="str">
        <f t="shared" si="83"/>
        <v>LLC_BI__Third_Party_State__c</v>
      </c>
      <c r="AB295" s="8" t="str">
        <f t="shared" si="84"/>
        <v>n/a</v>
      </c>
      <c r="AC295" s="8" t="str">
        <f t="shared" si="85"/>
        <v>yes</v>
      </c>
      <c r="AD295" s="2" t="str">
        <f t="shared" si="86"/>
        <v>STRING</v>
      </c>
      <c r="AE295" s="8">
        <f t="shared" si="91"/>
        <v>255</v>
      </c>
      <c r="AF295" s="8" t="str">
        <f t="shared" si="92"/>
        <v>n/a</v>
      </c>
      <c r="AG295" s="8" t="str">
        <f t="shared" si="93"/>
        <v>n/a</v>
      </c>
      <c r="AH295" t="str">
        <f>IFERROR(VLOOKUP('nCino | Field Mappings'!$A295,'nCino | Object Info'!$A:$H,8,FALSE),"(not found)")</f>
        <v>rskcsp_ds_css_collateral_mgmt_consumption</v>
      </c>
      <c r="AI295" t="str">
        <f t="shared" si="87"/>
        <v>LLC_BI__Third_Party_State__c</v>
      </c>
      <c r="AJ295" s="8" t="str">
        <f t="shared" si="88"/>
        <v>n/a</v>
      </c>
      <c r="AK295" s="8" t="str">
        <f t="shared" si="89"/>
        <v>yes</v>
      </c>
      <c r="AL295" s="2" t="str">
        <f t="shared" si="90"/>
        <v>STRING</v>
      </c>
      <c r="AM295" s="8">
        <f t="shared" si="94"/>
        <v>255</v>
      </c>
      <c r="AN295" s="8" t="str">
        <f t="shared" si="95"/>
        <v>n/a</v>
      </c>
      <c r="AO295" s="8" t="str">
        <f t="shared" si="96"/>
        <v>n/a</v>
      </c>
    </row>
    <row r="296" spans="1:41">
      <c r="A296" s="2" t="s">
        <v>50</v>
      </c>
      <c r="B296" s="2" t="s">
        <v>51</v>
      </c>
      <c r="C296" s="1" t="s">
        <v>893</v>
      </c>
      <c r="D296" s="1" t="s">
        <v>894</v>
      </c>
      <c r="E296" s="1" t="s">
        <v>895</v>
      </c>
      <c r="F296" s="2" t="str">
        <f>IF(ISERROR(VLOOKUP($C296,'DMW | Collateral Fields'!$K:$L, 1, FALSE)),"No", "Yes")</f>
        <v>No</v>
      </c>
      <c r="G296" s="1" t="str">
        <f>IFERROR(VLOOKUP($C296,'DMW | Collateral Fields'!$K:$L, 2, FALSE),"(not found)")</f>
        <v>(not found)</v>
      </c>
      <c r="H296" s="2" t="s">
        <v>136</v>
      </c>
      <c r="I296" s="2" t="s">
        <v>144</v>
      </c>
      <c r="J296" s="1" t="s">
        <v>140</v>
      </c>
      <c r="K296" s="2">
        <v>255</v>
      </c>
      <c r="L296" s="2">
        <v>0</v>
      </c>
      <c r="M296" s="2">
        <v>0</v>
      </c>
      <c r="N296" s="2" t="str">
        <f t="shared" si="78"/>
        <v>string|255|0|0</v>
      </c>
      <c r="O296" t="str">
        <f>IFERROR(VLOOKUP('nCino | Field Mappings'!$A296,'nCino | Object Info'!$A:$H,5,FALSE),"(not found)")</f>
        <v>rskcsp_ds_css_collateral_mgmt</v>
      </c>
      <c r="P296" t="str">
        <f t="shared" si="79"/>
        <v>LLC_BI__Third_Party_Street_Address__c</v>
      </c>
      <c r="Q296" s="8">
        <f>IFERROR(VLOOKUP($N296,'nCino | BigQuery Type Lookup'!$A:$F,2,FALSE),"(not found)")</f>
        <v>255</v>
      </c>
      <c r="R296" t="str">
        <f>IFERROR(VLOOKUP('nCino | Field Mappings'!$A296,'nCino | Object Info'!$A:$H,6,FALSE),"(not found)")</f>
        <v>rskcsp_ds_css_collateral_mgmt_staging</v>
      </c>
      <c r="S296" t="str">
        <f t="shared" si="80"/>
        <v>LLC_BI__Third_Party_Street_Address__c</v>
      </c>
      <c r="T296" s="8" t="str">
        <f t="shared" si="81"/>
        <v>n/a</v>
      </c>
      <c r="U296" s="8" t="str">
        <f t="shared" si="82"/>
        <v>yes</v>
      </c>
      <c r="V296" s="2" t="str">
        <f>IFERROR(VLOOKUP($N296,'nCino | BigQuery Type Lookup'!$A:$F,3,FALSE),"(not found)")</f>
        <v>STRING</v>
      </c>
      <c r="W296" s="8">
        <f>IFERROR(VLOOKUP($N296,'nCino | BigQuery Type Lookup'!$A:$F,4,FALSE),"(not found)")</f>
        <v>255</v>
      </c>
      <c r="X296" s="8" t="str">
        <f>IFERROR(VLOOKUP($N296,'nCino | BigQuery Type Lookup'!$A:$F,5,FALSE),"(not found)")</f>
        <v>n/a</v>
      </c>
      <c r="Y296" s="8" t="str">
        <f>IFERROR(VLOOKUP($N296,'nCino | BigQuery Type Lookup'!$A:$F,6,FALSE),"(not found)")</f>
        <v>n/a</v>
      </c>
      <c r="Z296" t="str">
        <f>IFERROR(VLOOKUP('nCino | Field Mappings'!$A296,'nCino | Object Info'!$A:$H,7,FALSE),"(not found)")</f>
        <v>rskcsp_ds_css_collateral_mgmt_curated</v>
      </c>
      <c r="AA296" t="str">
        <f t="shared" si="83"/>
        <v>LLC_BI__Third_Party_Street_Address__c</v>
      </c>
      <c r="AB296" s="8" t="str">
        <f t="shared" si="84"/>
        <v>n/a</v>
      </c>
      <c r="AC296" s="8" t="str">
        <f t="shared" si="85"/>
        <v>yes</v>
      </c>
      <c r="AD296" s="2" t="str">
        <f t="shared" si="86"/>
        <v>STRING</v>
      </c>
      <c r="AE296" s="8">
        <f t="shared" si="91"/>
        <v>255</v>
      </c>
      <c r="AF296" s="8" t="str">
        <f t="shared" si="92"/>
        <v>n/a</v>
      </c>
      <c r="AG296" s="8" t="str">
        <f t="shared" si="93"/>
        <v>n/a</v>
      </c>
      <c r="AH296" t="str">
        <f>IFERROR(VLOOKUP('nCino | Field Mappings'!$A296,'nCino | Object Info'!$A:$H,8,FALSE),"(not found)")</f>
        <v>rskcsp_ds_css_collateral_mgmt_consumption</v>
      </c>
      <c r="AI296" t="str">
        <f t="shared" si="87"/>
        <v>LLC_BI__Third_Party_Street_Address__c</v>
      </c>
      <c r="AJ296" s="8" t="str">
        <f t="shared" si="88"/>
        <v>n/a</v>
      </c>
      <c r="AK296" s="8" t="str">
        <f t="shared" si="89"/>
        <v>yes</v>
      </c>
      <c r="AL296" s="2" t="str">
        <f t="shared" si="90"/>
        <v>STRING</v>
      </c>
      <c r="AM296" s="8">
        <f t="shared" si="94"/>
        <v>255</v>
      </c>
      <c r="AN296" s="8" t="str">
        <f t="shared" si="95"/>
        <v>n/a</v>
      </c>
      <c r="AO296" s="8" t="str">
        <f t="shared" si="96"/>
        <v>n/a</v>
      </c>
    </row>
    <row r="297" spans="1:41">
      <c r="A297" s="2" t="s">
        <v>50</v>
      </c>
      <c r="B297" s="2" t="s">
        <v>51</v>
      </c>
      <c r="C297" s="1" t="s">
        <v>896</v>
      </c>
      <c r="D297" s="1" t="s">
        <v>897</v>
      </c>
      <c r="E297" s="1" t="s">
        <v>898</v>
      </c>
      <c r="F297" s="2" t="str">
        <f>IF(ISERROR(VLOOKUP($C297,'DMW | Collateral Fields'!$K:$L, 1, FALSE)),"No", "Yes")</f>
        <v>No</v>
      </c>
      <c r="G297" s="1" t="str">
        <f>IFERROR(VLOOKUP($C297,'DMW | Collateral Fields'!$K:$L, 2, FALSE),"(not found)")</f>
        <v>(not found)</v>
      </c>
      <c r="H297" s="2" t="s">
        <v>136</v>
      </c>
      <c r="I297" s="2" t="s">
        <v>144</v>
      </c>
      <c r="J297" s="1" t="s">
        <v>140</v>
      </c>
      <c r="K297" s="2">
        <v>10</v>
      </c>
      <c r="L297" s="2">
        <v>0</v>
      </c>
      <c r="M297" s="2">
        <v>0</v>
      </c>
      <c r="N297" s="2" t="str">
        <f t="shared" si="78"/>
        <v>string|10|0|0</v>
      </c>
      <c r="O297" t="str">
        <f>IFERROR(VLOOKUP('nCino | Field Mappings'!$A297,'nCino | Object Info'!$A:$H,5,FALSE),"(not found)")</f>
        <v>rskcsp_ds_css_collateral_mgmt</v>
      </c>
      <c r="P297" t="str">
        <f t="shared" si="79"/>
        <v>LLC_BI__Third_Party_Zip_Code__c</v>
      </c>
      <c r="Q297" s="8">
        <f>IFERROR(VLOOKUP($N297,'nCino | BigQuery Type Lookup'!$A:$F,2,FALSE),"(not found)")</f>
        <v>10</v>
      </c>
      <c r="R297" t="str">
        <f>IFERROR(VLOOKUP('nCino | Field Mappings'!$A297,'nCino | Object Info'!$A:$H,6,FALSE),"(not found)")</f>
        <v>rskcsp_ds_css_collateral_mgmt_staging</v>
      </c>
      <c r="S297" t="str">
        <f t="shared" si="80"/>
        <v>LLC_BI__Third_Party_Zip_Code__c</v>
      </c>
      <c r="T297" s="8" t="str">
        <f t="shared" si="81"/>
        <v>n/a</v>
      </c>
      <c r="U297" s="8" t="str">
        <f t="shared" si="82"/>
        <v>yes</v>
      </c>
      <c r="V297" s="2" t="str">
        <f>IFERROR(VLOOKUP($N297,'nCino | BigQuery Type Lookup'!$A:$F,3,FALSE),"(not found)")</f>
        <v>STRING</v>
      </c>
      <c r="W297" s="8">
        <f>IFERROR(VLOOKUP($N297,'nCino | BigQuery Type Lookup'!$A:$F,4,FALSE),"(not found)")</f>
        <v>10</v>
      </c>
      <c r="X297" s="8" t="str">
        <f>IFERROR(VLOOKUP($N297,'nCino | BigQuery Type Lookup'!$A:$F,5,FALSE),"(not found)")</f>
        <v>n/a</v>
      </c>
      <c r="Y297" s="8" t="str">
        <f>IFERROR(VLOOKUP($N297,'nCino | BigQuery Type Lookup'!$A:$F,6,FALSE),"(not found)")</f>
        <v>n/a</v>
      </c>
      <c r="Z297" t="str">
        <f>IFERROR(VLOOKUP('nCino | Field Mappings'!$A297,'nCino | Object Info'!$A:$H,7,FALSE),"(not found)")</f>
        <v>rskcsp_ds_css_collateral_mgmt_curated</v>
      </c>
      <c r="AA297" t="str">
        <f t="shared" si="83"/>
        <v>LLC_BI__Third_Party_Zip_Code__c</v>
      </c>
      <c r="AB297" s="8" t="str">
        <f t="shared" si="84"/>
        <v>n/a</v>
      </c>
      <c r="AC297" s="8" t="str">
        <f t="shared" si="85"/>
        <v>yes</v>
      </c>
      <c r="AD297" s="2" t="str">
        <f t="shared" si="86"/>
        <v>STRING</v>
      </c>
      <c r="AE297" s="8">
        <f t="shared" si="91"/>
        <v>10</v>
      </c>
      <c r="AF297" s="8" t="str">
        <f t="shared" si="92"/>
        <v>n/a</v>
      </c>
      <c r="AG297" s="8" t="str">
        <f t="shared" si="93"/>
        <v>n/a</v>
      </c>
      <c r="AH297" t="str">
        <f>IFERROR(VLOOKUP('nCino | Field Mappings'!$A297,'nCino | Object Info'!$A:$H,8,FALSE),"(not found)")</f>
        <v>rskcsp_ds_css_collateral_mgmt_consumption</v>
      </c>
      <c r="AI297" t="str">
        <f t="shared" si="87"/>
        <v>LLC_BI__Third_Party_Zip_Code__c</v>
      </c>
      <c r="AJ297" s="8" t="str">
        <f t="shared" si="88"/>
        <v>n/a</v>
      </c>
      <c r="AK297" s="8" t="str">
        <f t="shared" si="89"/>
        <v>yes</v>
      </c>
      <c r="AL297" s="2" t="str">
        <f t="shared" si="90"/>
        <v>STRING</v>
      </c>
      <c r="AM297" s="8">
        <f t="shared" si="94"/>
        <v>10</v>
      </c>
      <c r="AN297" s="8" t="str">
        <f t="shared" si="95"/>
        <v>n/a</v>
      </c>
      <c r="AO297" s="8" t="str">
        <f t="shared" si="96"/>
        <v>n/a</v>
      </c>
    </row>
    <row r="298" spans="1:41">
      <c r="A298" s="2" t="s">
        <v>50</v>
      </c>
      <c r="B298" s="2" t="s">
        <v>51</v>
      </c>
      <c r="C298" s="1" t="s">
        <v>899</v>
      </c>
      <c r="D298" s="1" t="s">
        <v>900</v>
      </c>
      <c r="E298" s="1" t="s">
        <v>901</v>
      </c>
      <c r="F298" s="2" t="str">
        <f>IF(ISERROR(VLOOKUP($C298,'DMW | Collateral Fields'!$K:$L, 1, FALSE)),"No", "Yes")</f>
        <v>No</v>
      </c>
      <c r="G298" s="1" t="str">
        <f>IFERROR(VLOOKUP($C298,'DMW | Collateral Fields'!$K:$L, 2, FALSE),"(not found)")</f>
        <v>(not found)</v>
      </c>
      <c r="H298" s="2" t="s">
        <v>136</v>
      </c>
      <c r="I298" s="2" t="s">
        <v>144</v>
      </c>
      <c r="J298" s="1" t="s">
        <v>140</v>
      </c>
      <c r="K298" s="2">
        <v>20</v>
      </c>
      <c r="L298" s="2">
        <v>0</v>
      </c>
      <c r="M298" s="2">
        <v>0</v>
      </c>
      <c r="N298" s="2" t="str">
        <f t="shared" si="78"/>
        <v>string|20|0|0</v>
      </c>
      <c r="O298" t="str">
        <f>IFERROR(VLOOKUP('nCino | Field Mappings'!$A298,'nCino | Object Info'!$A:$H,5,FALSE),"(not found)")</f>
        <v>rskcsp_ds_css_collateral_mgmt</v>
      </c>
      <c r="P298" t="str">
        <f t="shared" si="79"/>
        <v>LLC_BI__UCC_County_Filing__c</v>
      </c>
      <c r="Q298" s="8">
        <f>IFERROR(VLOOKUP($N298,'nCino | BigQuery Type Lookup'!$A:$F,2,FALSE),"(not found)")</f>
        <v>20</v>
      </c>
      <c r="R298" t="str">
        <f>IFERROR(VLOOKUP('nCino | Field Mappings'!$A298,'nCino | Object Info'!$A:$H,6,FALSE),"(not found)")</f>
        <v>rskcsp_ds_css_collateral_mgmt_staging</v>
      </c>
      <c r="S298" t="str">
        <f t="shared" si="80"/>
        <v>LLC_BI__UCC_County_Filing__c</v>
      </c>
      <c r="T298" s="8" t="str">
        <f t="shared" si="81"/>
        <v>n/a</v>
      </c>
      <c r="U298" s="8" t="str">
        <f t="shared" si="82"/>
        <v>yes</v>
      </c>
      <c r="V298" s="2" t="str">
        <f>IFERROR(VLOOKUP($N298,'nCino | BigQuery Type Lookup'!$A:$F,3,FALSE),"(not found)")</f>
        <v>STRING</v>
      </c>
      <c r="W298" s="8">
        <f>IFERROR(VLOOKUP($N298,'nCino | BigQuery Type Lookup'!$A:$F,4,FALSE),"(not found)")</f>
        <v>20</v>
      </c>
      <c r="X298" s="8" t="str">
        <f>IFERROR(VLOOKUP($N298,'nCino | BigQuery Type Lookup'!$A:$F,5,FALSE),"(not found)")</f>
        <v>n/a</v>
      </c>
      <c r="Y298" s="8" t="str">
        <f>IFERROR(VLOOKUP($N298,'nCino | BigQuery Type Lookup'!$A:$F,6,FALSE),"(not found)")</f>
        <v>n/a</v>
      </c>
      <c r="Z298" t="str">
        <f>IFERROR(VLOOKUP('nCino | Field Mappings'!$A298,'nCino | Object Info'!$A:$H,7,FALSE),"(not found)")</f>
        <v>rskcsp_ds_css_collateral_mgmt_curated</v>
      </c>
      <c r="AA298" t="str">
        <f t="shared" si="83"/>
        <v>LLC_BI__UCC_County_Filing__c</v>
      </c>
      <c r="AB298" s="8" t="str">
        <f t="shared" si="84"/>
        <v>n/a</v>
      </c>
      <c r="AC298" s="8" t="str">
        <f t="shared" si="85"/>
        <v>yes</v>
      </c>
      <c r="AD298" s="2" t="str">
        <f t="shared" si="86"/>
        <v>STRING</v>
      </c>
      <c r="AE298" s="8">
        <f t="shared" si="91"/>
        <v>20</v>
      </c>
      <c r="AF298" s="8" t="str">
        <f t="shared" si="92"/>
        <v>n/a</v>
      </c>
      <c r="AG298" s="8" t="str">
        <f t="shared" si="93"/>
        <v>n/a</v>
      </c>
      <c r="AH298" t="str">
        <f>IFERROR(VLOOKUP('nCino | Field Mappings'!$A298,'nCino | Object Info'!$A:$H,8,FALSE),"(not found)")</f>
        <v>rskcsp_ds_css_collateral_mgmt_consumption</v>
      </c>
      <c r="AI298" t="str">
        <f t="shared" si="87"/>
        <v>LLC_BI__UCC_County_Filing__c</v>
      </c>
      <c r="AJ298" s="8" t="str">
        <f t="shared" si="88"/>
        <v>n/a</v>
      </c>
      <c r="AK298" s="8" t="str">
        <f t="shared" si="89"/>
        <v>yes</v>
      </c>
      <c r="AL298" s="2" t="str">
        <f t="shared" si="90"/>
        <v>STRING</v>
      </c>
      <c r="AM298" s="8">
        <f t="shared" si="94"/>
        <v>20</v>
      </c>
      <c r="AN298" s="8" t="str">
        <f t="shared" si="95"/>
        <v>n/a</v>
      </c>
      <c r="AO298" s="8" t="str">
        <f t="shared" si="96"/>
        <v>n/a</v>
      </c>
    </row>
    <row r="299" spans="1:41">
      <c r="A299" s="2" t="s">
        <v>50</v>
      </c>
      <c r="B299" s="2" t="s">
        <v>51</v>
      </c>
      <c r="C299" s="1" t="s">
        <v>902</v>
      </c>
      <c r="D299" s="1" t="s">
        <v>903</v>
      </c>
      <c r="E299" s="1" t="s">
        <v>904</v>
      </c>
      <c r="F299" s="2" t="str">
        <f>IF(ISERROR(VLOOKUP($C299,'DMW | Collateral Fields'!$K:$L, 1, FALSE)),"No", "Yes")</f>
        <v>No</v>
      </c>
      <c r="G299" s="1" t="str">
        <f>IFERROR(VLOOKUP($C299,'DMW | Collateral Fields'!$K:$L, 2, FALSE),"(not found)")</f>
        <v>(not found)</v>
      </c>
      <c r="H299" s="2" t="s">
        <v>136</v>
      </c>
      <c r="I299" s="2" t="s">
        <v>144</v>
      </c>
      <c r="J299" s="1" t="s">
        <v>202</v>
      </c>
      <c r="K299" s="2">
        <v>0</v>
      </c>
      <c r="L299" s="2">
        <v>0</v>
      </c>
      <c r="M299" s="2">
        <v>0</v>
      </c>
      <c r="N299" s="2" t="str">
        <f t="shared" si="78"/>
        <v>date|0|0|0</v>
      </c>
      <c r="O299" t="str">
        <f>IFERROR(VLOOKUP('nCino | Field Mappings'!$A299,'nCino | Object Info'!$A:$H,5,FALSE),"(not found)")</f>
        <v>rskcsp_ds_css_collateral_mgmt</v>
      </c>
      <c r="P299" t="str">
        <f t="shared" si="79"/>
        <v>LLC_BI__UCC_Expiration_County__c</v>
      </c>
      <c r="Q299" s="8">
        <f>IFERROR(VLOOKUP($N299,'nCino | BigQuery Type Lookup'!$A:$F,2,FALSE),"(not found)")</f>
        <v>8</v>
      </c>
      <c r="R299" t="str">
        <f>IFERROR(VLOOKUP('nCino | Field Mappings'!$A299,'nCino | Object Info'!$A:$H,6,FALSE),"(not found)")</f>
        <v>rskcsp_ds_css_collateral_mgmt_staging</v>
      </c>
      <c r="S299" t="str">
        <f t="shared" si="80"/>
        <v>LLC_BI__UCC_Expiration_County__c</v>
      </c>
      <c r="T299" s="8" t="str">
        <f t="shared" si="81"/>
        <v>n/a</v>
      </c>
      <c r="U299" s="8" t="str">
        <f t="shared" si="82"/>
        <v>yes</v>
      </c>
      <c r="V299" s="2" t="str">
        <f>IFERROR(VLOOKUP($N299,'nCino | BigQuery Type Lookup'!$A:$F,3,FALSE),"(not found)")</f>
        <v>DATE</v>
      </c>
      <c r="W299" s="8" t="str">
        <f>IFERROR(VLOOKUP($N299,'nCino | BigQuery Type Lookup'!$A:$F,4,FALSE),"(not found)")</f>
        <v>n/a</v>
      </c>
      <c r="X299" s="8" t="str">
        <f>IFERROR(VLOOKUP($N299,'nCino | BigQuery Type Lookup'!$A:$F,5,FALSE),"(not found)")</f>
        <v>n/a</v>
      </c>
      <c r="Y299" s="8" t="str">
        <f>IFERROR(VLOOKUP($N299,'nCino | BigQuery Type Lookup'!$A:$F,6,FALSE),"(not found)")</f>
        <v>n/a</v>
      </c>
      <c r="Z299" t="str">
        <f>IFERROR(VLOOKUP('nCino | Field Mappings'!$A299,'nCino | Object Info'!$A:$H,7,FALSE),"(not found)")</f>
        <v>rskcsp_ds_css_collateral_mgmt_curated</v>
      </c>
      <c r="AA299" t="str">
        <f t="shared" si="83"/>
        <v>LLC_BI__UCC_Expiration_County__c</v>
      </c>
      <c r="AB299" s="8" t="str">
        <f t="shared" si="84"/>
        <v>n/a</v>
      </c>
      <c r="AC299" s="8" t="str">
        <f t="shared" si="85"/>
        <v>yes</v>
      </c>
      <c r="AD299" s="2" t="str">
        <f t="shared" si="86"/>
        <v>DATE</v>
      </c>
      <c r="AE299" s="8" t="str">
        <f t="shared" si="91"/>
        <v>n/a</v>
      </c>
      <c r="AF299" s="8" t="str">
        <f t="shared" si="92"/>
        <v>n/a</v>
      </c>
      <c r="AG299" s="8" t="str">
        <f t="shared" si="93"/>
        <v>n/a</v>
      </c>
      <c r="AH299" t="str">
        <f>IFERROR(VLOOKUP('nCino | Field Mappings'!$A299,'nCino | Object Info'!$A:$H,8,FALSE),"(not found)")</f>
        <v>rskcsp_ds_css_collateral_mgmt_consumption</v>
      </c>
      <c r="AI299" t="str">
        <f t="shared" si="87"/>
        <v>LLC_BI__UCC_Expiration_County__c</v>
      </c>
      <c r="AJ299" s="8" t="str">
        <f t="shared" si="88"/>
        <v>n/a</v>
      </c>
      <c r="AK299" s="8" t="str">
        <f t="shared" si="89"/>
        <v>yes</v>
      </c>
      <c r="AL299" s="2" t="str">
        <f t="shared" si="90"/>
        <v>DATE</v>
      </c>
      <c r="AM299" s="8" t="str">
        <f t="shared" si="94"/>
        <v>n/a</v>
      </c>
      <c r="AN299" s="8" t="str">
        <f t="shared" si="95"/>
        <v>n/a</v>
      </c>
      <c r="AO299" s="8" t="str">
        <f t="shared" si="96"/>
        <v>n/a</v>
      </c>
    </row>
    <row r="300" spans="1:41">
      <c r="A300" s="2" t="s">
        <v>50</v>
      </c>
      <c r="B300" s="2" t="s">
        <v>51</v>
      </c>
      <c r="C300" s="1" t="s">
        <v>905</v>
      </c>
      <c r="D300" s="1" t="s">
        <v>906</v>
      </c>
      <c r="E300" s="1" t="s">
        <v>907</v>
      </c>
      <c r="F300" s="2" t="str">
        <f>IF(ISERROR(VLOOKUP($C300,'DMW | Collateral Fields'!$K:$L, 1, FALSE)),"No", "Yes")</f>
        <v>No</v>
      </c>
      <c r="G300" s="1" t="str">
        <f>IFERROR(VLOOKUP($C300,'DMW | Collateral Fields'!$K:$L, 2, FALSE),"(not found)")</f>
        <v>(not found)</v>
      </c>
      <c r="H300" s="2" t="s">
        <v>136</v>
      </c>
      <c r="I300" s="2" t="s">
        <v>144</v>
      </c>
      <c r="J300" s="1" t="s">
        <v>202</v>
      </c>
      <c r="K300" s="2">
        <v>0</v>
      </c>
      <c r="L300" s="2">
        <v>0</v>
      </c>
      <c r="M300" s="2">
        <v>0</v>
      </c>
      <c r="N300" s="2" t="str">
        <f t="shared" si="78"/>
        <v>date|0|0|0</v>
      </c>
      <c r="O300" t="str">
        <f>IFERROR(VLOOKUP('nCino | Field Mappings'!$A300,'nCino | Object Info'!$A:$H,5,FALSE),"(not found)")</f>
        <v>rskcsp_ds_css_collateral_mgmt</v>
      </c>
      <c r="P300" t="str">
        <f t="shared" si="79"/>
        <v>LLC_BI__UCC_Expiration_State__c</v>
      </c>
      <c r="Q300" s="8">
        <f>IFERROR(VLOOKUP($N300,'nCino | BigQuery Type Lookup'!$A:$F,2,FALSE),"(not found)")</f>
        <v>8</v>
      </c>
      <c r="R300" t="str">
        <f>IFERROR(VLOOKUP('nCino | Field Mappings'!$A300,'nCino | Object Info'!$A:$H,6,FALSE),"(not found)")</f>
        <v>rskcsp_ds_css_collateral_mgmt_staging</v>
      </c>
      <c r="S300" t="str">
        <f t="shared" si="80"/>
        <v>LLC_BI__UCC_Expiration_State__c</v>
      </c>
      <c r="T300" s="8" t="str">
        <f t="shared" si="81"/>
        <v>n/a</v>
      </c>
      <c r="U300" s="8" t="str">
        <f t="shared" si="82"/>
        <v>yes</v>
      </c>
      <c r="V300" s="2" t="str">
        <f>IFERROR(VLOOKUP($N300,'nCino | BigQuery Type Lookup'!$A:$F,3,FALSE),"(not found)")</f>
        <v>DATE</v>
      </c>
      <c r="W300" s="8" t="str">
        <f>IFERROR(VLOOKUP($N300,'nCino | BigQuery Type Lookup'!$A:$F,4,FALSE),"(not found)")</f>
        <v>n/a</v>
      </c>
      <c r="X300" s="8" t="str">
        <f>IFERROR(VLOOKUP($N300,'nCino | BigQuery Type Lookup'!$A:$F,5,FALSE),"(not found)")</f>
        <v>n/a</v>
      </c>
      <c r="Y300" s="8" t="str">
        <f>IFERROR(VLOOKUP($N300,'nCino | BigQuery Type Lookup'!$A:$F,6,FALSE),"(not found)")</f>
        <v>n/a</v>
      </c>
      <c r="Z300" t="str">
        <f>IFERROR(VLOOKUP('nCino | Field Mappings'!$A300,'nCino | Object Info'!$A:$H,7,FALSE),"(not found)")</f>
        <v>rskcsp_ds_css_collateral_mgmt_curated</v>
      </c>
      <c r="AA300" t="str">
        <f t="shared" si="83"/>
        <v>LLC_BI__UCC_Expiration_State__c</v>
      </c>
      <c r="AB300" s="8" t="str">
        <f t="shared" si="84"/>
        <v>n/a</v>
      </c>
      <c r="AC300" s="8" t="str">
        <f t="shared" si="85"/>
        <v>yes</v>
      </c>
      <c r="AD300" s="2" t="str">
        <f t="shared" si="86"/>
        <v>DATE</v>
      </c>
      <c r="AE300" s="8" t="str">
        <f t="shared" si="91"/>
        <v>n/a</v>
      </c>
      <c r="AF300" s="8" t="str">
        <f t="shared" si="92"/>
        <v>n/a</v>
      </c>
      <c r="AG300" s="8" t="str">
        <f t="shared" si="93"/>
        <v>n/a</v>
      </c>
      <c r="AH300" t="str">
        <f>IFERROR(VLOOKUP('nCino | Field Mappings'!$A300,'nCino | Object Info'!$A:$H,8,FALSE),"(not found)")</f>
        <v>rskcsp_ds_css_collateral_mgmt_consumption</v>
      </c>
      <c r="AI300" t="str">
        <f t="shared" si="87"/>
        <v>LLC_BI__UCC_Expiration_State__c</v>
      </c>
      <c r="AJ300" s="8" t="str">
        <f t="shared" si="88"/>
        <v>n/a</v>
      </c>
      <c r="AK300" s="8" t="str">
        <f t="shared" si="89"/>
        <v>yes</v>
      </c>
      <c r="AL300" s="2" t="str">
        <f t="shared" si="90"/>
        <v>DATE</v>
      </c>
      <c r="AM300" s="8" t="str">
        <f t="shared" si="94"/>
        <v>n/a</v>
      </c>
      <c r="AN300" s="8" t="str">
        <f t="shared" si="95"/>
        <v>n/a</v>
      </c>
      <c r="AO300" s="8" t="str">
        <f t="shared" si="96"/>
        <v>n/a</v>
      </c>
    </row>
    <row r="301" spans="1:41">
      <c r="A301" s="2" t="s">
        <v>50</v>
      </c>
      <c r="B301" s="2" t="s">
        <v>51</v>
      </c>
      <c r="C301" s="1" t="s">
        <v>908</v>
      </c>
      <c r="D301" s="1" t="s">
        <v>909</v>
      </c>
      <c r="E301" s="1" t="s">
        <v>910</v>
      </c>
      <c r="F301" s="2" t="str">
        <f>IF(ISERROR(VLOOKUP($C301,'DMW | Collateral Fields'!$K:$L, 1, FALSE)),"No", "Yes")</f>
        <v>No</v>
      </c>
      <c r="G301" s="1" t="str">
        <f>IFERROR(VLOOKUP($C301,'DMW | Collateral Fields'!$K:$L, 2, FALSE),"(not found)")</f>
        <v>(not found)</v>
      </c>
      <c r="H301" s="2" t="s">
        <v>136</v>
      </c>
      <c r="I301" s="2" t="s">
        <v>131</v>
      </c>
      <c r="J301" s="1" t="s">
        <v>137</v>
      </c>
      <c r="K301" s="2">
        <v>0</v>
      </c>
      <c r="L301" s="2">
        <v>0</v>
      </c>
      <c r="M301" s="2">
        <v>0</v>
      </c>
      <c r="N301" s="2" t="str">
        <f t="shared" si="78"/>
        <v>boolean|0|0|0</v>
      </c>
      <c r="O301" t="str">
        <f>IFERROR(VLOOKUP('nCino | Field Mappings'!$A301,'nCino | Object Info'!$A:$H,5,FALSE),"(not found)")</f>
        <v>rskcsp_ds_css_collateral_mgmt</v>
      </c>
      <c r="P301" t="str">
        <f t="shared" si="79"/>
        <v>LLC_BI__UCC_Financing_Statement__c</v>
      </c>
      <c r="Q301" s="8">
        <f>IFERROR(VLOOKUP($N301,'nCino | BigQuery Type Lookup'!$A:$F,2,FALSE),"(not found)")</f>
        <v>1</v>
      </c>
      <c r="R301" t="str">
        <f>IFERROR(VLOOKUP('nCino | Field Mappings'!$A301,'nCino | Object Info'!$A:$H,6,FALSE),"(not found)")</f>
        <v>rskcsp_ds_css_collateral_mgmt_staging</v>
      </c>
      <c r="S301" t="str">
        <f t="shared" si="80"/>
        <v>LLC_BI__UCC_Financing_Statement__c</v>
      </c>
      <c r="T301" s="8" t="str">
        <f t="shared" si="81"/>
        <v>n/a</v>
      </c>
      <c r="U301" s="8" t="str">
        <f t="shared" si="82"/>
        <v>no</v>
      </c>
      <c r="V301" s="2" t="str">
        <f>IFERROR(VLOOKUP($N301,'nCino | BigQuery Type Lookup'!$A:$F,3,FALSE),"(not found)")</f>
        <v>BOOL</v>
      </c>
      <c r="W301" s="8" t="str">
        <f>IFERROR(VLOOKUP($N301,'nCino | BigQuery Type Lookup'!$A:$F,4,FALSE),"(not found)")</f>
        <v>n/a</v>
      </c>
      <c r="X301" s="8" t="str">
        <f>IFERROR(VLOOKUP($N301,'nCino | BigQuery Type Lookup'!$A:$F,5,FALSE),"(not found)")</f>
        <v>n/a</v>
      </c>
      <c r="Y301" s="8" t="str">
        <f>IFERROR(VLOOKUP($N301,'nCino | BigQuery Type Lookup'!$A:$F,6,FALSE),"(not found)")</f>
        <v>n/a</v>
      </c>
      <c r="Z301" t="str">
        <f>IFERROR(VLOOKUP('nCino | Field Mappings'!$A301,'nCino | Object Info'!$A:$H,7,FALSE),"(not found)")</f>
        <v>rskcsp_ds_css_collateral_mgmt_curated</v>
      </c>
      <c r="AA301" t="str">
        <f t="shared" si="83"/>
        <v>LLC_BI__UCC_Financing_Statement__c</v>
      </c>
      <c r="AB301" s="8" t="str">
        <f t="shared" si="84"/>
        <v>n/a</v>
      </c>
      <c r="AC301" s="8" t="str">
        <f t="shared" si="85"/>
        <v>no</v>
      </c>
      <c r="AD301" s="2" t="str">
        <f t="shared" si="86"/>
        <v>BOOL</v>
      </c>
      <c r="AE301" s="8" t="str">
        <f t="shared" si="91"/>
        <v>n/a</v>
      </c>
      <c r="AF301" s="8" t="str">
        <f t="shared" si="92"/>
        <v>n/a</v>
      </c>
      <c r="AG301" s="8" t="str">
        <f t="shared" si="93"/>
        <v>n/a</v>
      </c>
      <c r="AH301" t="str">
        <f>IFERROR(VLOOKUP('nCino | Field Mappings'!$A301,'nCino | Object Info'!$A:$H,8,FALSE),"(not found)")</f>
        <v>rskcsp_ds_css_collateral_mgmt_consumption</v>
      </c>
      <c r="AI301" t="str">
        <f t="shared" si="87"/>
        <v>LLC_BI__UCC_Financing_Statement__c</v>
      </c>
      <c r="AJ301" s="8" t="str">
        <f t="shared" si="88"/>
        <v>n/a</v>
      </c>
      <c r="AK301" s="8" t="str">
        <f t="shared" si="89"/>
        <v>no</v>
      </c>
      <c r="AL301" s="2" t="str">
        <f t="shared" si="90"/>
        <v>BOOL</v>
      </c>
      <c r="AM301" s="8" t="str">
        <f t="shared" si="94"/>
        <v>n/a</v>
      </c>
      <c r="AN301" s="8" t="str">
        <f t="shared" si="95"/>
        <v>n/a</v>
      </c>
      <c r="AO301" s="8" t="str">
        <f t="shared" si="96"/>
        <v>n/a</v>
      </c>
    </row>
    <row r="302" spans="1:41">
      <c r="A302" s="2" t="s">
        <v>50</v>
      </c>
      <c r="B302" s="2" t="s">
        <v>51</v>
      </c>
      <c r="C302" s="1" t="s">
        <v>911</v>
      </c>
      <c r="D302" s="1" t="s">
        <v>912</v>
      </c>
      <c r="E302" s="1" t="s">
        <v>913</v>
      </c>
      <c r="F302" s="2" t="str">
        <f>IF(ISERROR(VLOOKUP($C302,'DMW | Collateral Fields'!$K:$L, 1, FALSE)),"No", "Yes")</f>
        <v>No</v>
      </c>
      <c r="G302" s="1" t="str">
        <f>IFERROR(VLOOKUP($C302,'DMW | Collateral Fields'!$K:$L, 2, FALSE),"(not found)")</f>
        <v>(not found)</v>
      </c>
      <c r="H302" s="2" t="s">
        <v>136</v>
      </c>
      <c r="I302" s="2" t="s">
        <v>144</v>
      </c>
      <c r="J302" s="1" t="s">
        <v>140</v>
      </c>
      <c r="K302" s="2">
        <v>20</v>
      </c>
      <c r="L302" s="2">
        <v>0</v>
      </c>
      <c r="M302" s="2">
        <v>0</v>
      </c>
      <c r="N302" s="2" t="str">
        <f t="shared" si="78"/>
        <v>string|20|0|0</v>
      </c>
      <c r="O302" t="str">
        <f>IFERROR(VLOOKUP('nCino | Field Mappings'!$A302,'nCino | Object Info'!$A:$H,5,FALSE),"(not found)")</f>
        <v>rskcsp_ds_css_collateral_mgmt</v>
      </c>
      <c r="P302" t="str">
        <f t="shared" si="79"/>
        <v>LLC_BI__UCC_State_Filing__c</v>
      </c>
      <c r="Q302" s="8">
        <f>IFERROR(VLOOKUP($N302,'nCino | BigQuery Type Lookup'!$A:$F,2,FALSE),"(not found)")</f>
        <v>20</v>
      </c>
      <c r="R302" t="str">
        <f>IFERROR(VLOOKUP('nCino | Field Mappings'!$A302,'nCino | Object Info'!$A:$H,6,FALSE),"(not found)")</f>
        <v>rskcsp_ds_css_collateral_mgmt_staging</v>
      </c>
      <c r="S302" t="str">
        <f t="shared" si="80"/>
        <v>LLC_BI__UCC_State_Filing__c</v>
      </c>
      <c r="T302" s="8" t="str">
        <f t="shared" si="81"/>
        <v>n/a</v>
      </c>
      <c r="U302" s="8" t="str">
        <f t="shared" si="82"/>
        <v>yes</v>
      </c>
      <c r="V302" s="2" t="str">
        <f>IFERROR(VLOOKUP($N302,'nCino | BigQuery Type Lookup'!$A:$F,3,FALSE),"(not found)")</f>
        <v>STRING</v>
      </c>
      <c r="W302" s="8">
        <f>IFERROR(VLOOKUP($N302,'nCino | BigQuery Type Lookup'!$A:$F,4,FALSE),"(not found)")</f>
        <v>20</v>
      </c>
      <c r="X302" s="8" t="str">
        <f>IFERROR(VLOOKUP($N302,'nCino | BigQuery Type Lookup'!$A:$F,5,FALSE),"(not found)")</f>
        <v>n/a</v>
      </c>
      <c r="Y302" s="8" t="str">
        <f>IFERROR(VLOOKUP($N302,'nCino | BigQuery Type Lookup'!$A:$F,6,FALSE),"(not found)")</f>
        <v>n/a</v>
      </c>
      <c r="Z302" t="str">
        <f>IFERROR(VLOOKUP('nCino | Field Mappings'!$A302,'nCino | Object Info'!$A:$H,7,FALSE),"(not found)")</f>
        <v>rskcsp_ds_css_collateral_mgmt_curated</v>
      </c>
      <c r="AA302" t="str">
        <f t="shared" si="83"/>
        <v>LLC_BI__UCC_State_Filing__c</v>
      </c>
      <c r="AB302" s="8" t="str">
        <f t="shared" si="84"/>
        <v>n/a</v>
      </c>
      <c r="AC302" s="8" t="str">
        <f t="shared" si="85"/>
        <v>yes</v>
      </c>
      <c r="AD302" s="2" t="str">
        <f t="shared" si="86"/>
        <v>STRING</v>
      </c>
      <c r="AE302" s="8">
        <f t="shared" si="91"/>
        <v>20</v>
      </c>
      <c r="AF302" s="8" t="str">
        <f t="shared" si="92"/>
        <v>n/a</v>
      </c>
      <c r="AG302" s="8" t="str">
        <f t="shared" si="93"/>
        <v>n/a</v>
      </c>
      <c r="AH302" t="str">
        <f>IFERROR(VLOOKUP('nCino | Field Mappings'!$A302,'nCino | Object Info'!$A:$H,8,FALSE),"(not found)")</f>
        <v>rskcsp_ds_css_collateral_mgmt_consumption</v>
      </c>
      <c r="AI302" t="str">
        <f t="shared" si="87"/>
        <v>LLC_BI__UCC_State_Filing__c</v>
      </c>
      <c r="AJ302" s="8" t="str">
        <f t="shared" si="88"/>
        <v>n/a</v>
      </c>
      <c r="AK302" s="8" t="str">
        <f t="shared" si="89"/>
        <v>yes</v>
      </c>
      <c r="AL302" s="2" t="str">
        <f t="shared" si="90"/>
        <v>STRING</v>
      </c>
      <c r="AM302" s="8">
        <f t="shared" si="94"/>
        <v>20</v>
      </c>
      <c r="AN302" s="8" t="str">
        <f t="shared" si="95"/>
        <v>n/a</v>
      </c>
      <c r="AO302" s="8" t="str">
        <f t="shared" si="96"/>
        <v>n/a</v>
      </c>
    </row>
    <row r="303" spans="1:41">
      <c r="A303" s="2" t="s">
        <v>50</v>
      </c>
      <c r="B303" s="2" t="s">
        <v>51</v>
      </c>
      <c r="C303" s="1" t="s">
        <v>914</v>
      </c>
      <c r="D303" s="1" t="s">
        <v>915</v>
      </c>
      <c r="E303" s="1" t="s">
        <v>916</v>
      </c>
      <c r="F303" s="2" t="str">
        <f>IF(ISERROR(VLOOKUP($C303,'DMW | Collateral Fields'!$K:$L, 1, FALSE)),"No", "Yes")</f>
        <v>No</v>
      </c>
      <c r="G303" s="1" t="str">
        <f>IFERROR(VLOOKUP($C303,'DMW | Collateral Fields'!$K:$L, 2, FALSE),"(not found)")</f>
        <v>(not found)</v>
      </c>
      <c r="H303" s="2" t="s">
        <v>136</v>
      </c>
      <c r="I303" s="2" t="s">
        <v>144</v>
      </c>
      <c r="J303" s="1" t="s">
        <v>140</v>
      </c>
      <c r="K303" s="2">
        <v>80</v>
      </c>
      <c r="L303" s="2">
        <v>0</v>
      </c>
      <c r="M303" s="2">
        <v>0</v>
      </c>
      <c r="N303" s="2" t="str">
        <f t="shared" si="78"/>
        <v>string|80|0|0</v>
      </c>
      <c r="O303" t="str">
        <f>IFERROR(VLOOKUP('nCino | Field Mappings'!$A303,'nCino | Object Info'!$A:$H,5,FALSE),"(not found)")</f>
        <v>rskcsp_ds_css_collateral_mgmt</v>
      </c>
      <c r="P303" t="str">
        <f t="shared" si="79"/>
        <v>LLC_BI__VIN__c</v>
      </c>
      <c r="Q303" s="8">
        <f>IFERROR(VLOOKUP($N303,'nCino | BigQuery Type Lookup'!$A:$F,2,FALSE),"(not found)")</f>
        <v>80</v>
      </c>
      <c r="R303" t="str">
        <f>IFERROR(VLOOKUP('nCino | Field Mappings'!$A303,'nCino | Object Info'!$A:$H,6,FALSE),"(not found)")</f>
        <v>rskcsp_ds_css_collateral_mgmt_staging</v>
      </c>
      <c r="S303" t="str">
        <f t="shared" si="80"/>
        <v>LLC_BI__VIN__c</v>
      </c>
      <c r="T303" s="8" t="str">
        <f t="shared" si="81"/>
        <v>n/a</v>
      </c>
      <c r="U303" s="8" t="str">
        <f t="shared" si="82"/>
        <v>yes</v>
      </c>
      <c r="V303" s="2" t="str">
        <f>IFERROR(VLOOKUP($N303,'nCino | BigQuery Type Lookup'!$A:$F,3,FALSE),"(not found)")</f>
        <v>STRING</v>
      </c>
      <c r="W303" s="8">
        <f>IFERROR(VLOOKUP($N303,'nCino | BigQuery Type Lookup'!$A:$F,4,FALSE),"(not found)")</f>
        <v>80</v>
      </c>
      <c r="X303" s="8" t="str">
        <f>IFERROR(VLOOKUP($N303,'nCino | BigQuery Type Lookup'!$A:$F,5,FALSE),"(not found)")</f>
        <v>n/a</v>
      </c>
      <c r="Y303" s="8" t="str">
        <f>IFERROR(VLOOKUP($N303,'nCino | BigQuery Type Lookup'!$A:$F,6,FALSE),"(not found)")</f>
        <v>n/a</v>
      </c>
      <c r="Z303" t="str">
        <f>IFERROR(VLOOKUP('nCino | Field Mappings'!$A303,'nCino | Object Info'!$A:$H,7,FALSE),"(not found)")</f>
        <v>rskcsp_ds_css_collateral_mgmt_curated</v>
      </c>
      <c r="AA303" t="str">
        <f t="shared" si="83"/>
        <v>LLC_BI__VIN__c</v>
      </c>
      <c r="AB303" s="8" t="str">
        <f t="shared" si="84"/>
        <v>n/a</v>
      </c>
      <c r="AC303" s="8" t="str">
        <f t="shared" si="85"/>
        <v>yes</v>
      </c>
      <c r="AD303" s="2" t="str">
        <f t="shared" si="86"/>
        <v>STRING</v>
      </c>
      <c r="AE303" s="8">
        <f t="shared" si="91"/>
        <v>80</v>
      </c>
      <c r="AF303" s="8" t="str">
        <f t="shared" si="92"/>
        <v>n/a</v>
      </c>
      <c r="AG303" s="8" t="str">
        <f t="shared" si="93"/>
        <v>n/a</v>
      </c>
      <c r="AH303" t="str">
        <f>IFERROR(VLOOKUP('nCino | Field Mappings'!$A303,'nCino | Object Info'!$A:$H,8,FALSE),"(not found)")</f>
        <v>rskcsp_ds_css_collateral_mgmt_consumption</v>
      </c>
      <c r="AI303" t="str">
        <f t="shared" si="87"/>
        <v>LLC_BI__VIN__c</v>
      </c>
      <c r="AJ303" s="8" t="str">
        <f t="shared" si="88"/>
        <v>n/a</v>
      </c>
      <c r="AK303" s="8" t="str">
        <f t="shared" si="89"/>
        <v>yes</v>
      </c>
      <c r="AL303" s="2" t="str">
        <f t="shared" si="90"/>
        <v>STRING</v>
      </c>
      <c r="AM303" s="8">
        <f t="shared" si="94"/>
        <v>80</v>
      </c>
      <c r="AN303" s="8" t="str">
        <f t="shared" si="95"/>
        <v>n/a</v>
      </c>
      <c r="AO303" s="8" t="str">
        <f t="shared" si="96"/>
        <v>n/a</v>
      </c>
    </row>
    <row r="304" spans="1:41">
      <c r="A304" s="2" t="s">
        <v>50</v>
      </c>
      <c r="B304" s="2" t="s">
        <v>51</v>
      </c>
      <c r="C304" s="1" t="s">
        <v>917</v>
      </c>
      <c r="D304" s="1" t="s">
        <v>544</v>
      </c>
      <c r="E304" s="1" t="s">
        <v>918</v>
      </c>
      <c r="F304" s="2" t="str">
        <f>IF(ISERROR(VLOOKUP($C304,'DMW | Collateral Fields'!$K:$L, 1, FALSE)),"No", "Yes")</f>
        <v>Yes</v>
      </c>
      <c r="G304" s="1" t="str">
        <f>IFERROR(VLOOKUP($C304,'DMW | Collateral Fields'!$K:$L, 2, FALSE),"(not found)")</f>
        <v>This field captures the gross value amount of Security in GBP.</v>
      </c>
      <c r="H304" s="2" t="s">
        <v>136</v>
      </c>
      <c r="I304" s="2" t="s">
        <v>144</v>
      </c>
      <c r="J304" s="1" t="s">
        <v>215</v>
      </c>
      <c r="K304" s="2">
        <v>0</v>
      </c>
      <c r="L304" s="2">
        <v>18</v>
      </c>
      <c r="M304" s="2">
        <v>2</v>
      </c>
      <c r="N304" s="2" t="str">
        <f t="shared" si="78"/>
        <v>currency|0|18|2</v>
      </c>
      <c r="O304" t="str">
        <f>IFERROR(VLOOKUP('nCino | Field Mappings'!$A304,'nCino | Object Info'!$A:$H,5,FALSE),"(not found)")</f>
        <v>rskcsp_ds_css_collateral_mgmt</v>
      </c>
      <c r="P304" t="str">
        <f t="shared" si="79"/>
        <v>LLC_BI__Value__c</v>
      </c>
      <c r="Q304" s="8">
        <f>IFERROR(VLOOKUP($N304,'nCino | BigQuery Type Lookup'!$A:$F,2,FALSE),"(not found)")</f>
        <v>21</v>
      </c>
      <c r="R304" t="str">
        <f>IFERROR(VLOOKUP('nCino | Field Mappings'!$A304,'nCino | Object Info'!$A:$H,6,FALSE),"(not found)")</f>
        <v>rskcsp_ds_css_collateral_mgmt_staging</v>
      </c>
      <c r="S304" t="str">
        <f t="shared" si="80"/>
        <v>LLC_BI__Value__c</v>
      </c>
      <c r="T304" s="8" t="str">
        <f t="shared" si="81"/>
        <v>n/a</v>
      </c>
      <c r="U304" s="8" t="str">
        <f t="shared" si="82"/>
        <v>yes</v>
      </c>
      <c r="V304" s="2" t="str">
        <f>IFERROR(VLOOKUP($N304,'nCino | BigQuery Type Lookup'!$A:$F,3,FALSE),"(not found)")</f>
        <v>NUMERIC</v>
      </c>
      <c r="W304" s="8" t="str">
        <f>IFERROR(VLOOKUP($N304,'nCino | BigQuery Type Lookup'!$A:$F,4,FALSE),"(not found)")</f>
        <v>n/a</v>
      </c>
      <c r="X304" s="8">
        <f>IFERROR(VLOOKUP($N304,'nCino | BigQuery Type Lookup'!$A:$F,5,FALSE),"(not found)")</f>
        <v>18</v>
      </c>
      <c r="Y304" s="8">
        <f>IFERROR(VLOOKUP($N304,'nCino | BigQuery Type Lookup'!$A:$F,6,FALSE),"(not found)")</f>
        <v>2</v>
      </c>
      <c r="Z304" t="str">
        <f>IFERROR(VLOOKUP('nCino | Field Mappings'!$A304,'nCino | Object Info'!$A:$H,7,FALSE),"(not found)")</f>
        <v>rskcsp_ds_css_collateral_mgmt_curated</v>
      </c>
      <c r="AA304" t="str">
        <f t="shared" si="83"/>
        <v>LLC_BI__Value__c</v>
      </c>
      <c r="AB304" s="8" t="str">
        <f t="shared" si="84"/>
        <v>n/a</v>
      </c>
      <c r="AC304" s="8" t="str">
        <f t="shared" si="85"/>
        <v>yes</v>
      </c>
      <c r="AD304" s="2" t="str">
        <f t="shared" si="86"/>
        <v>NUMERIC</v>
      </c>
      <c r="AE304" s="8" t="str">
        <f t="shared" si="91"/>
        <v>n/a</v>
      </c>
      <c r="AF304" s="8">
        <f t="shared" si="92"/>
        <v>18</v>
      </c>
      <c r="AG304" s="8">
        <f t="shared" si="93"/>
        <v>2</v>
      </c>
      <c r="AH304" t="str">
        <f>IFERROR(VLOOKUP('nCino | Field Mappings'!$A304,'nCino | Object Info'!$A:$H,8,FALSE),"(not found)")</f>
        <v>rskcsp_ds_css_collateral_mgmt_consumption</v>
      </c>
      <c r="AI304" t="str">
        <f t="shared" si="87"/>
        <v>LLC_BI__Value__c</v>
      </c>
      <c r="AJ304" s="8" t="str">
        <f t="shared" si="88"/>
        <v>n/a</v>
      </c>
      <c r="AK304" s="8" t="str">
        <f t="shared" si="89"/>
        <v>yes</v>
      </c>
      <c r="AL304" s="2" t="str">
        <f t="shared" si="90"/>
        <v>NUMERIC</v>
      </c>
      <c r="AM304" s="8" t="str">
        <f t="shared" si="94"/>
        <v>n/a</v>
      </c>
      <c r="AN304" s="8">
        <f t="shared" si="95"/>
        <v>18</v>
      </c>
      <c r="AO304" s="8">
        <f t="shared" si="96"/>
        <v>2</v>
      </c>
    </row>
    <row r="305" spans="1:41">
      <c r="A305" s="2" t="s">
        <v>50</v>
      </c>
      <c r="B305" s="2" t="s">
        <v>51</v>
      </c>
      <c r="C305" s="1" t="s">
        <v>919</v>
      </c>
      <c r="D305" s="1" t="s">
        <v>920</v>
      </c>
      <c r="E305" s="1" t="s">
        <v>921</v>
      </c>
      <c r="F305" s="2" t="str">
        <f>IF(ISERROR(VLOOKUP($C305,'DMW | Collateral Fields'!$K:$L, 1, FALSE)),"No", "Yes")</f>
        <v>No</v>
      </c>
      <c r="G305" s="1" t="str">
        <f>IFERROR(VLOOKUP($C305,'DMW | Collateral Fields'!$K:$L, 2, FALSE),"(not found)")</f>
        <v>(not found)</v>
      </c>
      <c r="H305" s="2" t="s">
        <v>136</v>
      </c>
      <c r="I305" s="2" t="s">
        <v>144</v>
      </c>
      <c r="J305" s="1" t="s">
        <v>140</v>
      </c>
      <c r="K305" s="2">
        <v>255</v>
      </c>
      <c r="L305" s="2">
        <v>0</v>
      </c>
      <c r="M305" s="2">
        <v>0</v>
      </c>
      <c r="N305" s="2" t="str">
        <f t="shared" si="78"/>
        <v>string|255|0|0</v>
      </c>
      <c r="O305" t="str">
        <f>IFERROR(VLOOKUP('nCino | Field Mappings'!$A305,'nCino | Object Info'!$A:$H,5,FALSE),"(not found)")</f>
        <v>rskcsp_ds_css_collateral_mgmt</v>
      </c>
      <c r="P305" t="str">
        <f t="shared" si="79"/>
        <v>LLC_BI__Vessel_Name__c</v>
      </c>
      <c r="Q305" s="8">
        <f>IFERROR(VLOOKUP($N305,'nCino | BigQuery Type Lookup'!$A:$F,2,FALSE),"(not found)")</f>
        <v>255</v>
      </c>
      <c r="R305" t="str">
        <f>IFERROR(VLOOKUP('nCino | Field Mappings'!$A305,'nCino | Object Info'!$A:$H,6,FALSE),"(not found)")</f>
        <v>rskcsp_ds_css_collateral_mgmt_staging</v>
      </c>
      <c r="S305" t="str">
        <f t="shared" si="80"/>
        <v>LLC_BI__Vessel_Name__c</v>
      </c>
      <c r="T305" s="8" t="str">
        <f t="shared" si="81"/>
        <v>n/a</v>
      </c>
      <c r="U305" s="8" t="str">
        <f t="shared" si="82"/>
        <v>yes</v>
      </c>
      <c r="V305" s="2" t="str">
        <f>IFERROR(VLOOKUP($N305,'nCino | BigQuery Type Lookup'!$A:$F,3,FALSE),"(not found)")</f>
        <v>STRING</v>
      </c>
      <c r="W305" s="8">
        <f>IFERROR(VLOOKUP($N305,'nCino | BigQuery Type Lookup'!$A:$F,4,FALSE),"(not found)")</f>
        <v>255</v>
      </c>
      <c r="X305" s="8" t="str">
        <f>IFERROR(VLOOKUP($N305,'nCino | BigQuery Type Lookup'!$A:$F,5,FALSE),"(not found)")</f>
        <v>n/a</v>
      </c>
      <c r="Y305" s="8" t="str">
        <f>IFERROR(VLOOKUP($N305,'nCino | BigQuery Type Lookup'!$A:$F,6,FALSE),"(not found)")</f>
        <v>n/a</v>
      </c>
      <c r="Z305" t="str">
        <f>IFERROR(VLOOKUP('nCino | Field Mappings'!$A305,'nCino | Object Info'!$A:$H,7,FALSE),"(not found)")</f>
        <v>rskcsp_ds_css_collateral_mgmt_curated</v>
      </c>
      <c r="AA305" t="str">
        <f t="shared" si="83"/>
        <v>LLC_BI__Vessel_Name__c</v>
      </c>
      <c r="AB305" s="8" t="str">
        <f t="shared" si="84"/>
        <v>n/a</v>
      </c>
      <c r="AC305" s="8" t="str">
        <f t="shared" si="85"/>
        <v>yes</v>
      </c>
      <c r="AD305" s="2" t="str">
        <f t="shared" si="86"/>
        <v>STRING</v>
      </c>
      <c r="AE305" s="8">
        <f t="shared" si="91"/>
        <v>255</v>
      </c>
      <c r="AF305" s="8" t="str">
        <f t="shared" si="92"/>
        <v>n/a</v>
      </c>
      <c r="AG305" s="8" t="str">
        <f t="shared" si="93"/>
        <v>n/a</v>
      </c>
      <c r="AH305" t="str">
        <f>IFERROR(VLOOKUP('nCino | Field Mappings'!$A305,'nCino | Object Info'!$A:$H,8,FALSE),"(not found)")</f>
        <v>rskcsp_ds_css_collateral_mgmt_consumption</v>
      </c>
      <c r="AI305" t="str">
        <f t="shared" si="87"/>
        <v>LLC_BI__Vessel_Name__c</v>
      </c>
      <c r="AJ305" s="8" t="str">
        <f t="shared" si="88"/>
        <v>n/a</v>
      </c>
      <c r="AK305" s="8" t="str">
        <f t="shared" si="89"/>
        <v>yes</v>
      </c>
      <c r="AL305" s="2" t="str">
        <f t="shared" si="90"/>
        <v>STRING</v>
      </c>
      <c r="AM305" s="8">
        <f t="shared" si="94"/>
        <v>255</v>
      </c>
      <c r="AN305" s="8" t="str">
        <f t="shared" si="95"/>
        <v>n/a</v>
      </c>
      <c r="AO305" s="8" t="str">
        <f t="shared" si="96"/>
        <v>n/a</v>
      </c>
    </row>
    <row r="306" spans="1:41">
      <c r="A306" s="2" t="s">
        <v>50</v>
      </c>
      <c r="B306" s="2" t="s">
        <v>51</v>
      </c>
      <c r="C306" s="1" t="s">
        <v>922</v>
      </c>
      <c r="D306" s="1" t="s">
        <v>923</v>
      </c>
      <c r="E306" s="1" t="s">
        <v>924</v>
      </c>
      <c r="F306" s="2" t="str">
        <f>IF(ISERROR(VLOOKUP($C306,'DMW | Collateral Fields'!$K:$L, 1, FALSE)),"No", "Yes")</f>
        <v>No</v>
      </c>
      <c r="G306" s="1" t="str">
        <f>IFERROR(VLOOKUP($C306,'DMW | Collateral Fields'!$K:$L, 2, FALSE),"(not found)")</f>
        <v>(not found)</v>
      </c>
      <c r="H306" s="2" t="s">
        <v>136</v>
      </c>
      <c r="I306" s="2" t="s">
        <v>144</v>
      </c>
      <c r="J306" s="1" t="s">
        <v>140</v>
      </c>
      <c r="K306" s="2">
        <v>4</v>
      </c>
      <c r="L306" s="2">
        <v>0</v>
      </c>
      <c r="M306" s="2">
        <v>0</v>
      </c>
      <c r="N306" s="2" t="str">
        <f t="shared" si="78"/>
        <v>string|4|0|0</v>
      </c>
      <c r="O306" t="str">
        <f>IFERROR(VLOOKUP('nCino | Field Mappings'!$A306,'nCino | Object Info'!$A:$H,5,FALSE),"(not found)")</f>
        <v>rskcsp_ds_css_collateral_mgmt</v>
      </c>
      <c r="P306" t="str">
        <f t="shared" si="79"/>
        <v>LLC_BI__Year_Built__c</v>
      </c>
      <c r="Q306" s="8">
        <f>IFERROR(VLOOKUP($N306,'nCino | BigQuery Type Lookup'!$A:$F,2,FALSE),"(not found)")</f>
        <v>4</v>
      </c>
      <c r="R306" t="str">
        <f>IFERROR(VLOOKUP('nCino | Field Mappings'!$A306,'nCino | Object Info'!$A:$H,6,FALSE),"(not found)")</f>
        <v>rskcsp_ds_css_collateral_mgmt_staging</v>
      </c>
      <c r="S306" t="str">
        <f t="shared" si="80"/>
        <v>LLC_BI__Year_Built__c</v>
      </c>
      <c r="T306" s="8" t="str">
        <f t="shared" si="81"/>
        <v>n/a</v>
      </c>
      <c r="U306" s="8" t="str">
        <f t="shared" si="82"/>
        <v>yes</v>
      </c>
      <c r="V306" s="2" t="str">
        <f>IFERROR(VLOOKUP($N306,'nCino | BigQuery Type Lookup'!$A:$F,3,FALSE),"(not found)")</f>
        <v>STRING</v>
      </c>
      <c r="W306" s="8">
        <f>IFERROR(VLOOKUP($N306,'nCino | BigQuery Type Lookup'!$A:$F,4,FALSE),"(not found)")</f>
        <v>4</v>
      </c>
      <c r="X306" s="8" t="str">
        <f>IFERROR(VLOOKUP($N306,'nCino | BigQuery Type Lookup'!$A:$F,5,FALSE),"(not found)")</f>
        <v>n/a</v>
      </c>
      <c r="Y306" s="8" t="str">
        <f>IFERROR(VLOOKUP($N306,'nCino | BigQuery Type Lookup'!$A:$F,6,FALSE),"(not found)")</f>
        <v>n/a</v>
      </c>
      <c r="Z306" t="str">
        <f>IFERROR(VLOOKUP('nCino | Field Mappings'!$A306,'nCino | Object Info'!$A:$H,7,FALSE),"(not found)")</f>
        <v>rskcsp_ds_css_collateral_mgmt_curated</v>
      </c>
      <c r="AA306" t="str">
        <f t="shared" si="83"/>
        <v>LLC_BI__Year_Built__c</v>
      </c>
      <c r="AB306" s="8" t="str">
        <f t="shared" si="84"/>
        <v>n/a</v>
      </c>
      <c r="AC306" s="8" t="str">
        <f t="shared" si="85"/>
        <v>yes</v>
      </c>
      <c r="AD306" s="2" t="str">
        <f t="shared" si="86"/>
        <v>STRING</v>
      </c>
      <c r="AE306" s="8">
        <f t="shared" si="91"/>
        <v>4</v>
      </c>
      <c r="AF306" s="8" t="str">
        <f t="shared" si="92"/>
        <v>n/a</v>
      </c>
      <c r="AG306" s="8" t="str">
        <f t="shared" si="93"/>
        <v>n/a</v>
      </c>
      <c r="AH306" t="str">
        <f>IFERROR(VLOOKUP('nCino | Field Mappings'!$A306,'nCino | Object Info'!$A:$H,8,FALSE),"(not found)")</f>
        <v>rskcsp_ds_css_collateral_mgmt_consumption</v>
      </c>
      <c r="AI306" t="str">
        <f t="shared" si="87"/>
        <v>LLC_BI__Year_Built__c</v>
      </c>
      <c r="AJ306" s="8" t="str">
        <f t="shared" si="88"/>
        <v>n/a</v>
      </c>
      <c r="AK306" s="8" t="str">
        <f t="shared" si="89"/>
        <v>yes</v>
      </c>
      <c r="AL306" s="2" t="str">
        <f t="shared" si="90"/>
        <v>STRING</v>
      </c>
      <c r="AM306" s="8">
        <f t="shared" si="94"/>
        <v>4</v>
      </c>
      <c r="AN306" s="8" t="str">
        <f t="shared" si="95"/>
        <v>n/a</v>
      </c>
      <c r="AO306" s="8" t="str">
        <f t="shared" si="96"/>
        <v>n/a</v>
      </c>
    </row>
    <row r="307" spans="1:41">
      <c r="A307" s="2" t="s">
        <v>50</v>
      </c>
      <c r="B307" s="2" t="s">
        <v>51</v>
      </c>
      <c r="C307" s="1" t="s">
        <v>925</v>
      </c>
      <c r="D307" s="1" t="s">
        <v>926</v>
      </c>
      <c r="E307" s="1" t="s">
        <v>927</v>
      </c>
      <c r="F307" s="2" t="str">
        <f>IF(ISERROR(VLOOKUP($C307,'DMW | Collateral Fields'!$K:$L, 1, FALSE)),"No", "Yes")</f>
        <v>No</v>
      </c>
      <c r="G307" s="1" t="str">
        <f>IFERROR(VLOOKUP($C307,'DMW | Collateral Fields'!$K:$L, 2, FALSE),"(not found)")</f>
        <v>(not found)</v>
      </c>
      <c r="H307" s="2" t="s">
        <v>136</v>
      </c>
      <c r="I307" s="2" t="s">
        <v>144</v>
      </c>
      <c r="J307" s="1" t="s">
        <v>140</v>
      </c>
      <c r="K307" s="2">
        <v>4</v>
      </c>
      <c r="L307" s="2">
        <v>0</v>
      </c>
      <c r="M307" s="2">
        <v>0</v>
      </c>
      <c r="N307" s="2" t="str">
        <f t="shared" si="78"/>
        <v>string|4|0|0</v>
      </c>
      <c r="O307" t="str">
        <f>IFERROR(VLOOKUP('nCino | Field Mappings'!$A307,'nCino | Object Info'!$A:$H,5,FALSE),"(not found)")</f>
        <v>rskcsp_ds_css_collateral_mgmt</v>
      </c>
      <c r="P307" t="str">
        <f>D307</f>
        <v>LLC_BI__Year__c</v>
      </c>
      <c r="Q307" s="8">
        <f>IFERROR(VLOOKUP($N307,'nCino | BigQuery Type Lookup'!$A:$F,2,FALSE),"(not found)")</f>
        <v>4</v>
      </c>
      <c r="R307" t="str">
        <f>IFERROR(VLOOKUP('nCino | Field Mappings'!$A307,'nCino | Object Info'!$A:$H,6,FALSE),"(not found)")</f>
        <v>rskcsp_ds_css_collateral_mgmt_staging</v>
      </c>
      <c r="S307" t="str">
        <f t="shared" si="80"/>
        <v>LLC_BI__Year__c</v>
      </c>
      <c r="T307" s="8" t="str">
        <f t="shared" si="81"/>
        <v>n/a</v>
      </c>
      <c r="U307" s="8" t="str">
        <f t="shared" si="82"/>
        <v>yes</v>
      </c>
      <c r="V307" s="2" t="str">
        <f>IFERROR(VLOOKUP($N307,'nCino | BigQuery Type Lookup'!$A:$F,3,FALSE),"(not found)")</f>
        <v>STRING</v>
      </c>
      <c r="W307" s="8">
        <f>IFERROR(VLOOKUP($N307,'nCino | BigQuery Type Lookup'!$A:$F,4,FALSE),"(not found)")</f>
        <v>4</v>
      </c>
      <c r="X307" s="8" t="str">
        <f>IFERROR(VLOOKUP($N307,'nCino | BigQuery Type Lookup'!$A:$F,5,FALSE),"(not found)")</f>
        <v>n/a</v>
      </c>
      <c r="Y307" s="8" t="str">
        <f>IFERROR(VLOOKUP($N307,'nCino | BigQuery Type Lookup'!$A:$F,6,FALSE),"(not found)")</f>
        <v>n/a</v>
      </c>
      <c r="Z307" t="str">
        <f>IFERROR(VLOOKUP('nCino | Field Mappings'!$A307,'nCino | Object Info'!$A:$H,7,FALSE),"(not found)")</f>
        <v>rskcsp_ds_css_collateral_mgmt_curated</v>
      </c>
      <c r="AA307" t="str">
        <f t="shared" si="83"/>
        <v>LLC_BI__Year__c</v>
      </c>
      <c r="AB307" s="8" t="str">
        <f t="shared" si="84"/>
        <v>n/a</v>
      </c>
      <c r="AC307" s="8" t="str">
        <f t="shared" si="85"/>
        <v>yes</v>
      </c>
      <c r="AD307" s="2" t="str">
        <f t="shared" si="86"/>
        <v>STRING</v>
      </c>
      <c r="AE307" s="8">
        <f t="shared" si="91"/>
        <v>4</v>
      </c>
      <c r="AF307" s="8" t="str">
        <f t="shared" si="92"/>
        <v>n/a</v>
      </c>
      <c r="AG307" s="8" t="str">
        <f t="shared" si="93"/>
        <v>n/a</v>
      </c>
      <c r="AH307" t="str">
        <f>IFERROR(VLOOKUP('nCino | Field Mappings'!$A307,'nCino | Object Info'!$A:$H,8,FALSE),"(not found)")</f>
        <v>rskcsp_ds_css_collateral_mgmt_consumption</v>
      </c>
      <c r="AI307" t="str">
        <f t="shared" si="87"/>
        <v>LLC_BI__Year__c</v>
      </c>
      <c r="AJ307" s="8" t="str">
        <f t="shared" si="88"/>
        <v>n/a</v>
      </c>
      <c r="AK307" s="8" t="str">
        <f t="shared" si="89"/>
        <v>yes</v>
      </c>
      <c r="AL307" s="2" t="str">
        <f t="shared" si="90"/>
        <v>STRING</v>
      </c>
      <c r="AM307" s="8">
        <f t="shared" si="94"/>
        <v>4</v>
      </c>
      <c r="AN307" s="8" t="str">
        <f t="shared" si="95"/>
        <v>n/a</v>
      </c>
      <c r="AO307" s="8" t="str">
        <f t="shared" si="96"/>
        <v>n/a</v>
      </c>
    </row>
    <row r="308" spans="1:41">
      <c r="A308" s="2" t="s">
        <v>50</v>
      </c>
      <c r="B308" s="2" t="s">
        <v>51</v>
      </c>
      <c r="C308" s="1" t="s">
        <v>928</v>
      </c>
      <c r="D308" s="1" t="s">
        <v>929</v>
      </c>
      <c r="E308" s="1" t="s">
        <v>297</v>
      </c>
      <c r="F308" s="2" t="str">
        <f>IF(ISERROR(VLOOKUP($C308,'DMW | Collateral Fields'!$K:$L, 1, FALSE)),"No", "Yes")</f>
        <v>Yes</v>
      </c>
      <c r="G308" s="1" t="str">
        <f>IFERROR(VLOOKUP($C308,'DMW | Collateral Fields'!$K:$L, 2, FALSE),"(not found)")</f>
        <v>This field captures the postcode of the security.</v>
      </c>
      <c r="H308" s="2" t="s">
        <v>136</v>
      </c>
      <c r="I308" s="2" t="s">
        <v>144</v>
      </c>
      <c r="J308" s="1" t="s">
        <v>140</v>
      </c>
      <c r="K308" s="2">
        <v>10</v>
      </c>
      <c r="L308" s="2">
        <v>0</v>
      </c>
      <c r="M308" s="2">
        <v>0</v>
      </c>
      <c r="N308" s="2" t="str">
        <f t="shared" si="78"/>
        <v>string|10|0|0</v>
      </c>
      <c r="O308" t="str">
        <f>IFERROR(VLOOKUP('nCino | Field Mappings'!$A308,'nCino | Object Info'!$A:$H,5,FALSE),"(not found)")</f>
        <v>rskcsp_ds_css_collateral_mgmt</v>
      </c>
      <c r="P308" t="str">
        <f t="shared" si="79"/>
        <v>LLC_BI__Zip_Code__c</v>
      </c>
      <c r="Q308" s="8">
        <f>IFERROR(VLOOKUP($N308,'nCino | BigQuery Type Lookup'!$A:$F,2,FALSE),"(not found)")</f>
        <v>10</v>
      </c>
      <c r="R308" t="str">
        <f>IFERROR(VLOOKUP('nCino | Field Mappings'!$A308,'nCino | Object Info'!$A:$H,6,FALSE),"(not found)")</f>
        <v>rskcsp_ds_css_collateral_mgmt_staging</v>
      </c>
      <c r="S308" t="str">
        <f t="shared" si="80"/>
        <v>LLC_BI__Zip_Code__c</v>
      </c>
      <c r="T308" s="8" t="str">
        <f t="shared" si="81"/>
        <v>n/a</v>
      </c>
      <c r="U308" s="8" t="str">
        <f t="shared" si="82"/>
        <v>yes</v>
      </c>
      <c r="V308" s="2" t="str">
        <f>IFERROR(VLOOKUP($N308,'nCino | BigQuery Type Lookup'!$A:$F,3,FALSE),"(not found)")</f>
        <v>STRING</v>
      </c>
      <c r="W308" s="8">
        <f>IFERROR(VLOOKUP($N308,'nCino | BigQuery Type Lookup'!$A:$F,4,FALSE),"(not found)")</f>
        <v>10</v>
      </c>
      <c r="X308" s="8" t="str">
        <f>IFERROR(VLOOKUP($N308,'nCino | BigQuery Type Lookup'!$A:$F,5,FALSE),"(not found)")</f>
        <v>n/a</v>
      </c>
      <c r="Y308" s="8" t="str">
        <f>IFERROR(VLOOKUP($N308,'nCino | BigQuery Type Lookup'!$A:$F,6,FALSE),"(not found)")</f>
        <v>n/a</v>
      </c>
      <c r="Z308" t="str">
        <f>IFERROR(VLOOKUP('nCino | Field Mappings'!$A308,'nCino | Object Info'!$A:$H,7,FALSE),"(not found)")</f>
        <v>rskcsp_ds_css_collateral_mgmt_curated</v>
      </c>
      <c r="AA308" t="str">
        <f t="shared" si="83"/>
        <v>LLC_BI__Zip_Code__c</v>
      </c>
      <c r="AB308" s="8" t="str">
        <f t="shared" si="84"/>
        <v>n/a</v>
      </c>
      <c r="AC308" s="8" t="str">
        <f t="shared" si="85"/>
        <v>yes</v>
      </c>
      <c r="AD308" s="2" t="str">
        <f t="shared" si="86"/>
        <v>STRING</v>
      </c>
      <c r="AE308" s="8">
        <f t="shared" si="91"/>
        <v>10</v>
      </c>
      <c r="AF308" s="8" t="str">
        <f t="shared" si="92"/>
        <v>n/a</v>
      </c>
      <c r="AG308" s="8" t="str">
        <f t="shared" si="93"/>
        <v>n/a</v>
      </c>
      <c r="AH308" t="str">
        <f>IFERROR(VLOOKUP('nCino | Field Mappings'!$A308,'nCino | Object Info'!$A:$H,8,FALSE),"(not found)")</f>
        <v>rskcsp_ds_css_collateral_mgmt_consumption</v>
      </c>
      <c r="AI308" t="str">
        <f t="shared" si="87"/>
        <v>LLC_BI__Zip_Code__c</v>
      </c>
      <c r="AJ308" s="8" t="str">
        <f t="shared" si="88"/>
        <v>n/a</v>
      </c>
      <c r="AK308" s="8" t="str">
        <f t="shared" si="89"/>
        <v>yes</v>
      </c>
      <c r="AL308" s="2" t="str">
        <f t="shared" si="90"/>
        <v>STRING</v>
      </c>
      <c r="AM308" s="8">
        <f t="shared" si="94"/>
        <v>10</v>
      </c>
      <c r="AN308" s="8" t="str">
        <f t="shared" si="95"/>
        <v>n/a</v>
      </c>
      <c r="AO308" s="8" t="str">
        <f t="shared" si="96"/>
        <v>n/a</v>
      </c>
    </row>
    <row r="309" spans="1:41">
      <c r="A309" s="2" t="s">
        <v>50</v>
      </c>
      <c r="B309" s="2" t="s">
        <v>51</v>
      </c>
      <c r="C309" s="1" t="s">
        <v>930</v>
      </c>
      <c r="D309" s="1" t="s">
        <v>931</v>
      </c>
      <c r="E309" s="1" t="s">
        <v>932</v>
      </c>
      <c r="F309" s="2" t="str">
        <f>IF(ISERROR(VLOOKUP($C309,'DMW | Collateral Fields'!$K:$L, 1, FALSE)),"No", "Yes")</f>
        <v>No</v>
      </c>
      <c r="G309" s="1" t="str">
        <f>IFERROR(VLOOKUP($C309,'DMW | Collateral Fields'!$K:$L, 2, FALSE),"(not found)")</f>
        <v>(not found)</v>
      </c>
      <c r="H309" s="2" t="s">
        <v>136</v>
      </c>
      <c r="I309" s="2" t="s">
        <v>131</v>
      </c>
      <c r="J309" s="1" t="s">
        <v>137</v>
      </c>
      <c r="K309" s="2">
        <v>0</v>
      </c>
      <c r="L309" s="2">
        <v>0</v>
      </c>
      <c r="M309" s="2">
        <v>0</v>
      </c>
      <c r="N309" s="2" t="str">
        <f t="shared" si="78"/>
        <v>boolean|0|0|0</v>
      </c>
      <c r="O309" t="str">
        <f>IFERROR(VLOOKUP('nCino | Field Mappings'!$A309,'nCino | Object Info'!$A:$H,5,FALSE),"(not found)")</f>
        <v>rskcsp_ds_css_collateral_mgmt</v>
      </c>
      <c r="P309" t="str">
        <f t="shared" si="79"/>
        <v>LLC_BI__isFutureContext__c</v>
      </c>
      <c r="Q309" s="8">
        <f>IFERROR(VLOOKUP($N309,'nCino | BigQuery Type Lookup'!$A:$F,2,FALSE),"(not found)")</f>
        <v>1</v>
      </c>
      <c r="R309" t="str">
        <f>IFERROR(VLOOKUP('nCino | Field Mappings'!$A309,'nCino | Object Info'!$A:$H,6,FALSE),"(not found)")</f>
        <v>rskcsp_ds_css_collateral_mgmt_staging</v>
      </c>
      <c r="S309" t="str">
        <f t="shared" si="80"/>
        <v>LLC_BI__isFutureContext__c</v>
      </c>
      <c r="T309" s="8" t="str">
        <f t="shared" si="81"/>
        <v>n/a</v>
      </c>
      <c r="U309" s="8" t="str">
        <f t="shared" si="82"/>
        <v>no</v>
      </c>
      <c r="V309" s="2" t="str">
        <f>IFERROR(VLOOKUP($N309,'nCino | BigQuery Type Lookup'!$A:$F,3,FALSE),"(not found)")</f>
        <v>BOOL</v>
      </c>
      <c r="W309" s="8" t="str">
        <f>IFERROR(VLOOKUP($N309,'nCino | BigQuery Type Lookup'!$A:$F,4,FALSE),"(not found)")</f>
        <v>n/a</v>
      </c>
      <c r="X309" s="8" t="str">
        <f>IFERROR(VLOOKUP($N309,'nCino | BigQuery Type Lookup'!$A:$F,5,FALSE),"(not found)")</f>
        <v>n/a</v>
      </c>
      <c r="Y309" s="8" t="str">
        <f>IFERROR(VLOOKUP($N309,'nCino | BigQuery Type Lookup'!$A:$F,6,FALSE),"(not found)")</f>
        <v>n/a</v>
      </c>
      <c r="Z309" t="str">
        <f>IFERROR(VLOOKUP('nCino | Field Mappings'!$A309,'nCino | Object Info'!$A:$H,7,FALSE),"(not found)")</f>
        <v>rskcsp_ds_css_collateral_mgmt_curated</v>
      </c>
      <c r="AA309" t="str">
        <f t="shared" si="83"/>
        <v>LLC_BI__isFutureContext__c</v>
      </c>
      <c r="AB309" s="8" t="str">
        <f t="shared" si="84"/>
        <v>n/a</v>
      </c>
      <c r="AC309" s="8" t="str">
        <f t="shared" si="85"/>
        <v>no</v>
      </c>
      <c r="AD309" s="2" t="str">
        <f t="shared" si="86"/>
        <v>BOOL</v>
      </c>
      <c r="AE309" s="8" t="str">
        <f t="shared" si="91"/>
        <v>n/a</v>
      </c>
      <c r="AF309" s="8" t="str">
        <f t="shared" si="92"/>
        <v>n/a</v>
      </c>
      <c r="AG309" s="8" t="str">
        <f t="shared" si="93"/>
        <v>n/a</v>
      </c>
      <c r="AH309" t="str">
        <f>IFERROR(VLOOKUP('nCino | Field Mappings'!$A309,'nCino | Object Info'!$A:$H,8,FALSE),"(not found)")</f>
        <v>rskcsp_ds_css_collateral_mgmt_consumption</v>
      </c>
      <c r="AI309" t="str">
        <f t="shared" si="87"/>
        <v>LLC_BI__isFutureContext__c</v>
      </c>
      <c r="AJ309" s="8" t="str">
        <f t="shared" si="88"/>
        <v>n/a</v>
      </c>
      <c r="AK309" s="8" t="str">
        <f t="shared" si="89"/>
        <v>no</v>
      </c>
      <c r="AL309" s="2" t="str">
        <f t="shared" si="90"/>
        <v>BOOL</v>
      </c>
      <c r="AM309" s="8" t="str">
        <f t="shared" si="94"/>
        <v>n/a</v>
      </c>
      <c r="AN309" s="8" t="str">
        <f t="shared" si="95"/>
        <v>n/a</v>
      </c>
      <c r="AO309" s="8" t="str">
        <f t="shared" si="96"/>
        <v>n/a</v>
      </c>
    </row>
    <row r="310" spans="1:41">
      <c r="A310" s="2" t="s">
        <v>50</v>
      </c>
      <c r="B310" s="2" t="s">
        <v>51</v>
      </c>
      <c r="C310" s="1" t="s">
        <v>933</v>
      </c>
      <c r="D310" s="1" t="s">
        <v>468</v>
      </c>
      <c r="E310" s="1" t="s">
        <v>934</v>
      </c>
      <c r="F310" s="2" t="str">
        <f>IF(ISERROR(VLOOKUP($C310,'DMW | Collateral Fields'!$K:$L, 1, FALSE)),"No", "Yes")</f>
        <v>No</v>
      </c>
      <c r="G310" s="1" t="str">
        <f>IFERROR(VLOOKUP($C310,'DMW | Collateral Fields'!$K:$L, 2, FALSE),"(not found)")</f>
        <v>(not found)</v>
      </c>
      <c r="H310" s="2" t="s">
        <v>136</v>
      </c>
      <c r="I310" s="2" t="s">
        <v>144</v>
      </c>
      <c r="J310" s="1" t="s">
        <v>140</v>
      </c>
      <c r="K310" s="2">
        <v>255</v>
      </c>
      <c r="L310" s="2">
        <v>0</v>
      </c>
      <c r="M310" s="2">
        <v>0</v>
      </c>
      <c r="N310" s="2" t="str">
        <f t="shared" si="78"/>
        <v>string|255|0|0</v>
      </c>
      <c r="O310" t="str">
        <f>IFERROR(VLOOKUP('nCino | Field Mappings'!$A310,'nCino | Object Info'!$A:$H,5,FALSE),"(not found)")</f>
        <v>rskcsp_ds_css_collateral_mgmt</v>
      </c>
      <c r="P310" t="str">
        <f t="shared" si="79"/>
        <v>LLC_BI__lookupKey__c</v>
      </c>
      <c r="Q310" s="8">
        <f>IFERROR(VLOOKUP($N310,'nCino | BigQuery Type Lookup'!$A:$F,2,FALSE),"(not found)")</f>
        <v>255</v>
      </c>
      <c r="R310" t="str">
        <f>IFERROR(VLOOKUP('nCino | Field Mappings'!$A310,'nCino | Object Info'!$A:$H,6,FALSE),"(not found)")</f>
        <v>rskcsp_ds_css_collateral_mgmt_staging</v>
      </c>
      <c r="S310" t="str">
        <f t="shared" si="80"/>
        <v>LLC_BI__lookupKey__c</v>
      </c>
      <c r="T310" s="8" t="str">
        <f t="shared" si="81"/>
        <v>n/a</v>
      </c>
      <c r="U310" s="8" t="str">
        <f t="shared" si="82"/>
        <v>yes</v>
      </c>
      <c r="V310" s="2" t="str">
        <f>IFERROR(VLOOKUP($N310,'nCino | BigQuery Type Lookup'!$A:$F,3,FALSE),"(not found)")</f>
        <v>STRING</v>
      </c>
      <c r="W310" s="8">
        <f>IFERROR(VLOOKUP($N310,'nCino | BigQuery Type Lookup'!$A:$F,4,FALSE),"(not found)")</f>
        <v>255</v>
      </c>
      <c r="X310" s="8" t="str">
        <f>IFERROR(VLOOKUP($N310,'nCino | BigQuery Type Lookup'!$A:$F,5,FALSE),"(not found)")</f>
        <v>n/a</v>
      </c>
      <c r="Y310" s="8" t="str">
        <f>IFERROR(VLOOKUP($N310,'nCino | BigQuery Type Lookup'!$A:$F,6,FALSE),"(not found)")</f>
        <v>n/a</v>
      </c>
      <c r="Z310" t="str">
        <f>IFERROR(VLOOKUP('nCino | Field Mappings'!$A310,'nCino | Object Info'!$A:$H,7,FALSE),"(not found)")</f>
        <v>rskcsp_ds_css_collateral_mgmt_curated</v>
      </c>
      <c r="AA310" t="str">
        <f t="shared" si="83"/>
        <v>LLC_BI__lookupKey__c</v>
      </c>
      <c r="AB310" s="8" t="str">
        <f t="shared" si="84"/>
        <v>n/a</v>
      </c>
      <c r="AC310" s="8" t="str">
        <f t="shared" si="85"/>
        <v>yes</v>
      </c>
      <c r="AD310" s="2" t="str">
        <f t="shared" si="86"/>
        <v>STRING</v>
      </c>
      <c r="AE310" s="8">
        <f t="shared" si="91"/>
        <v>255</v>
      </c>
      <c r="AF310" s="8" t="str">
        <f t="shared" si="92"/>
        <v>n/a</v>
      </c>
      <c r="AG310" s="8" t="str">
        <f t="shared" si="93"/>
        <v>n/a</v>
      </c>
      <c r="AH310" t="str">
        <f>IFERROR(VLOOKUP('nCino | Field Mappings'!$A310,'nCino | Object Info'!$A:$H,8,FALSE),"(not found)")</f>
        <v>rskcsp_ds_css_collateral_mgmt_consumption</v>
      </c>
      <c r="AI310" t="str">
        <f t="shared" si="87"/>
        <v>LLC_BI__lookupKey__c</v>
      </c>
      <c r="AJ310" s="8" t="str">
        <f t="shared" si="88"/>
        <v>n/a</v>
      </c>
      <c r="AK310" s="8" t="str">
        <f t="shared" si="89"/>
        <v>yes</v>
      </c>
      <c r="AL310" s="2" t="str">
        <f t="shared" si="90"/>
        <v>STRING</v>
      </c>
      <c r="AM310" s="8">
        <f t="shared" si="94"/>
        <v>255</v>
      </c>
      <c r="AN310" s="8" t="str">
        <f t="shared" si="95"/>
        <v>n/a</v>
      </c>
      <c r="AO310" s="8" t="str">
        <f t="shared" si="96"/>
        <v>n/a</v>
      </c>
    </row>
    <row r="311" spans="1:41">
      <c r="A311" s="2" t="s">
        <v>50</v>
      </c>
      <c r="B311" s="2" t="s">
        <v>51</v>
      </c>
      <c r="C311" s="1" t="s">
        <v>935</v>
      </c>
      <c r="D311" s="1" t="s">
        <v>936</v>
      </c>
      <c r="E311" s="1" t="s">
        <v>937</v>
      </c>
      <c r="F311" s="2" t="str">
        <f>IF(ISERROR(VLOOKUP($C311,'DMW | Collateral Fields'!$K:$L, 1, FALSE)),"No", "Yes")</f>
        <v>No</v>
      </c>
      <c r="G311" s="1" t="str">
        <f>IFERROR(VLOOKUP($C311,'DMW | Collateral Fields'!$K:$L, 2, FALSE),"(not found)")</f>
        <v>(not found)</v>
      </c>
      <c r="H311" s="2" t="s">
        <v>136</v>
      </c>
      <c r="I311" s="2" t="s">
        <v>144</v>
      </c>
      <c r="J311" s="1" t="s">
        <v>174</v>
      </c>
      <c r="K311" s="2">
        <v>0</v>
      </c>
      <c r="L311" s="2">
        <v>18</v>
      </c>
      <c r="M311" s="2">
        <v>0</v>
      </c>
      <c r="N311" s="2" t="str">
        <f t="shared" si="78"/>
        <v>double|0|18|0</v>
      </c>
      <c r="O311" t="str">
        <f>IFERROR(VLOOKUP('nCino | Field Mappings'!$A311,'nCino | Object Info'!$A:$H,5,FALSE),"(not found)")</f>
        <v>rskcsp_ds_css_collateral_mgmt</v>
      </c>
      <c r="P311" t="str">
        <f t="shared" si="79"/>
        <v>LLC_BI__Authority_Number__c</v>
      </c>
      <c r="Q311" s="8">
        <f>IFERROR(VLOOKUP($N311,'nCino | BigQuery Type Lookup'!$A:$F,2,FALSE),"(not found)")</f>
        <v>18</v>
      </c>
      <c r="R311" t="str">
        <f>IFERROR(VLOOKUP('nCino | Field Mappings'!$A311,'nCino | Object Info'!$A:$H,6,FALSE),"(not found)")</f>
        <v>rskcsp_ds_css_collateral_mgmt_staging</v>
      </c>
      <c r="S311" t="str">
        <f t="shared" si="80"/>
        <v>LLC_BI__Authority_Number__c</v>
      </c>
      <c r="T311" s="8" t="str">
        <f t="shared" si="81"/>
        <v>n/a</v>
      </c>
      <c r="U311" s="8" t="str">
        <f t="shared" si="82"/>
        <v>yes</v>
      </c>
      <c r="V311" s="2" t="str">
        <f>IFERROR(VLOOKUP($N311,'nCino | BigQuery Type Lookup'!$A:$F,3,FALSE),"(not found)")</f>
        <v>INT64</v>
      </c>
      <c r="W311" s="8" t="str">
        <f>IFERROR(VLOOKUP($N311,'nCino | BigQuery Type Lookup'!$A:$F,4,FALSE),"(not found)")</f>
        <v>n/a</v>
      </c>
      <c r="X311" s="8" t="str">
        <f>IFERROR(VLOOKUP($N311,'nCino | BigQuery Type Lookup'!$A:$F,5,FALSE),"(not found)")</f>
        <v>n/a</v>
      </c>
      <c r="Y311" s="8" t="str">
        <f>IFERROR(VLOOKUP($N311,'nCino | BigQuery Type Lookup'!$A:$F,6,FALSE),"(not found)")</f>
        <v>n/a</v>
      </c>
      <c r="Z311" t="str">
        <f>IFERROR(VLOOKUP('nCino | Field Mappings'!$A311,'nCino | Object Info'!$A:$H,7,FALSE),"(not found)")</f>
        <v>rskcsp_ds_css_collateral_mgmt_curated</v>
      </c>
      <c r="AA311" t="str">
        <f t="shared" si="83"/>
        <v>LLC_BI__Authority_Number__c</v>
      </c>
      <c r="AB311" s="8" t="str">
        <f t="shared" si="84"/>
        <v>n/a</v>
      </c>
      <c r="AC311" s="8" t="str">
        <f t="shared" si="85"/>
        <v>yes</v>
      </c>
      <c r="AD311" s="2" t="str">
        <f t="shared" si="86"/>
        <v>INT64</v>
      </c>
      <c r="AE311" s="8" t="str">
        <f t="shared" si="91"/>
        <v>n/a</v>
      </c>
      <c r="AF311" s="8" t="str">
        <f t="shared" si="92"/>
        <v>n/a</v>
      </c>
      <c r="AG311" s="8" t="str">
        <f t="shared" si="93"/>
        <v>n/a</v>
      </c>
      <c r="AH311" t="str">
        <f>IFERROR(VLOOKUP('nCino | Field Mappings'!$A311,'nCino | Object Info'!$A:$H,8,FALSE),"(not found)")</f>
        <v>rskcsp_ds_css_collateral_mgmt_consumption</v>
      </c>
      <c r="AI311" t="str">
        <f t="shared" si="87"/>
        <v>LLC_BI__Authority_Number__c</v>
      </c>
      <c r="AJ311" s="8" t="str">
        <f t="shared" si="88"/>
        <v>n/a</v>
      </c>
      <c r="AK311" s="8" t="str">
        <f t="shared" si="89"/>
        <v>yes</v>
      </c>
      <c r="AL311" s="2" t="str">
        <f t="shared" si="90"/>
        <v>INT64</v>
      </c>
      <c r="AM311" s="8" t="str">
        <f t="shared" si="94"/>
        <v>n/a</v>
      </c>
      <c r="AN311" s="8" t="str">
        <f t="shared" si="95"/>
        <v>n/a</v>
      </c>
      <c r="AO311" s="8" t="str">
        <f t="shared" si="96"/>
        <v>n/a</v>
      </c>
    </row>
    <row r="312" spans="1:41">
      <c r="A312" s="2" t="s">
        <v>50</v>
      </c>
      <c r="B312" s="2" t="s">
        <v>51</v>
      </c>
      <c r="C312" s="1" t="s">
        <v>938</v>
      </c>
      <c r="D312" s="1" t="s">
        <v>939</v>
      </c>
      <c r="E312" s="1" t="s">
        <v>940</v>
      </c>
      <c r="F312" s="2" t="str">
        <f>IF(ISERROR(VLOOKUP($C312,'DMW | Collateral Fields'!$K:$L, 1, FALSE)),"No", "Yes")</f>
        <v>No</v>
      </c>
      <c r="G312" s="1" t="str">
        <f>IFERROR(VLOOKUP($C312,'DMW | Collateral Fields'!$K:$L, 2, FALSE),"(not found)")</f>
        <v>(not found)</v>
      </c>
      <c r="H312" s="2" t="s">
        <v>136</v>
      </c>
      <c r="I312" s="2" t="s">
        <v>144</v>
      </c>
      <c r="J312" s="1" t="s">
        <v>215</v>
      </c>
      <c r="K312" s="2">
        <v>0</v>
      </c>
      <c r="L312" s="2">
        <v>18</v>
      </c>
      <c r="M312" s="2">
        <v>2</v>
      </c>
      <c r="N312" s="2" t="str">
        <f t="shared" si="78"/>
        <v>currency|0|18|2</v>
      </c>
      <c r="O312" t="str">
        <f>IFERROR(VLOOKUP('nCino | Field Mappings'!$A312,'nCino | Object Info'!$A:$H,5,FALSE),"(not found)")</f>
        <v>rskcsp_ds_css_collateral_mgmt</v>
      </c>
      <c r="P312" t="str">
        <f t="shared" si="79"/>
        <v>LLC_BI__First_Lien_Position_Value__c</v>
      </c>
      <c r="Q312" s="8">
        <f>IFERROR(VLOOKUP($N312,'nCino | BigQuery Type Lookup'!$A:$F,2,FALSE),"(not found)")</f>
        <v>21</v>
      </c>
      <c r="R312" t="str">
        <f>IFERROR(VLOOKUP('nCino | Field Mappings'!$A312,'nCino | Object Info'!$A:$H,6,FALSE),"(not found)")</f>
        <v>rskcsp_ds_css_collateral_mgmt_staging</v>
      </c>
      <c r="S312" t="str">
        <f t="shared" si="80"/>
        <v>LLC_BI__First_Lien_Position_Value__c</v>
      </c>
      <c r="T312" s="8" t="str">
        <f t="shared" si="81"/>
        <v>n/a</v>
      </c>
      <c r="U312" s="8" t="str">
        <f t="shared" si="82"/>
        <v>yes</v>
      </c>
      <c r="V312" s="2" t="str">
        <f>IFERROR(VLOOKUP($N312,'nCino | BigQuery Type Lookup'!$A:$F,3,FALSE),"(not found)")</f>
        <v>NUMERIC</v>
      </c>
      <c r="W312" s="8" t="str">
        <f>IFERROR(VLOOKUP($N312,'nCino | BigQuery Type Lookup'!$A:$F,4,FALSE),"(not found)")</f>
        <v>n/a</v>
      </c>
      <c r="X312" s="8">
        <f>IFERROR(VLOOKUP($N312,'nCino | BigQuery Type Lookup'!$A:$F,5,FALSE),"(not found)")</f>
        <v>18</v>
      </c>
      <c r="Y312" s="8">
        <f>IFERROR(VLOOKUP($N312,'nCino | BigQuery Type Lookup'!$A:$F,6,FALSE),"(not found)")</f>
        <v>2</v>
      </c>
      <c r="Z312" t="str">
        <f>IFERROR(VLOOKUP('nCino | Field Mappings'!$A312,'nCino | Object Info'!$A:$H,7,FALSE),"(not found)")</f>
        <v>rskcsp_ds_css_collateral_mgmt_curated</v>
      </c>
      <c r="AA312" t="str">
        <f t="shared" si="83"/>
        <v>LLC_BI__First_Lien_Position_Value__c</v>
      </c>
      <c r="AB312" s="8" t="str">
        <f t="shared" si="84"/>
        <v>n/a</v>
      </c>
      <c r="AC312" s="8" t="str">
        <f t="shared" si="85"/>
        <v>yes</v>
      </c>
      <c r="AD312" s="2" t="str">
        <f t="shared" si="86"/>
        <v>NUMERIC</v>
      </c>
      <c r="AE312" s="8" t="str">
        <f t="shared" si="91"/>
        <v>n/a</v>
      </c>
      <c r="AF312" s="8">
        <f t="shared" si="92"/>
        <v>18</v>
      </c>
      <c r="AG312" s="8">
        <f t="shared" si="93"/>
        <v>2</v>
      </c>
      <c r="AH312" t="str">
        <f>IFERROR(VLOOKUP('nCino | Field Mappings'!$A312,'nCino | Object Info'!$A:$H,8,FALSE),"(not found)")</f>
        <v>rskcsp_ds_css_collateral_mgmt_consumption</v>
      </c>
      <c r="AI312" t="str">
        <f t="shared" si="87"/>
        <v>LLC_BI__First_Lien_Position_Value__c</v>
      </c>
      <c r="AJ312" s="8" t="str">
        <f t="shared" si="88"/>
        <v>n/a</v>
      </c>
      <c r="AK312" s="8" t="str">
        <f t="shared" si="89"/>
        <v>yes</v>
      </c>
      <c r="AL312" s="2" t="str">
        <f t="shared" si="90"/>
        <v>NUMERIC</v>
      </c>
      <c r="AM312" s="8" t="str">
        <f t="shared" si="94"/>
        <v>n/a</v>
      </c>
      <c r="AN312" s="8">
        <f t="shared" si="95"/>
        <v>18</v>
      </c>
      <c r="AO312" s="8">
        <f t="shared" si="96"/>
        <v>2</v>
      </c>
    </row>
    <row r="313" spans="1:41">
      <c r="A313" s="2" t="s">
        <v>50</v>
      </c>
      <c r="B313" s="2" t="s">
        <v>51</v>
      </c>
      <c r="C313" s="1" t="s">
        <v>941</v>
      </c>
      <c r="D313" s="1" t="s">
        <v>942</v>
      </c>
      <c r="E313" s="1" t="s">
        <v>943</v>
      </c>
      <c r="F313" s="2" t="str">
        <f>IF(ISERROR(VLOOKUP($C313,'DMW | Collateral Fields'!$K:$L, 1, FALSE)),"No", "Yes")</f>
        <v>No</v>
      </c>
      <c r="G313" s="1" t="str">
        <f>IFERROR(VLOOKUP($C313,'DMW | Collateral Fields'!$K:$L, 2, FALSE),"(not found)")</f>
        <v>(not found)</v>
      </c>
      <c r="H313" s="2" t="s">
        <v>136</v>
      </c>
      <c r="I313" s="2" t="s">
        <v>144</v>
      </c>
      <c r="J313" s="1" t="s">
        <v>215</v>
      </c>
      <c r="K313" s="2">
        <v>0</v>
      </c>
      <c r="L313" s="2">
        <v>18</v>
      </c>
      <c r="M313" s="2">
        <v>2</v>
      </c>
      <c r="N313" s="2" t="str">
        <f t="shared" si="78"/>
        <v>currency|0|18|2</v>
      </c>
      <c r="O313" t="str">
        <f>IFERROR(VLOOKUP('nCino | Field Mappings'!$A313,'nCino | Object Info'!$A:$H,5,FALSE),"(not found)")</f>
        <v>rskcsp_ds_css_collateral_mgmt</v>
      </c>
      <c r="P313" t="str">
        <f t="shared" si="79"/>
        <v>LLC_BI__Other_Lien_Position_Value__c</v>
      </c>
      <c r="Q313" s="8">
        <f>IFERROR(VLOOKUP($N313,'nCino | BigQuery Type Lookup'!$A:$F,2,FALSE),"(not found)")</f>
        <v>21</v>
      </c>
      <c r="R313" t="str">
        <f>IFERROR(VLOOKUP('nCino | Field Mappings'!$A313,'nCino | Object Info'!$A:$H,6,FALSE),"(not found)")</f>
        <v>rskcsp_ds_css_collateral_mgmt_staging</v>
      </c>
      <c r="S313" t="str">
        <f t="shared" si="80"/>
        <v>LLC_BI__Other_Lien_Position_Value__c</v>
      </c>
      <c r="T313" s="8" t="str">
        <f t="shared" si="81"/>
        <v>n/a</v>
      </c>
      <c r="U313" s="8" t="str">
        <f t="shared" si="82"/>
        <v>yes</v>
      </c>
      <c r="V313" s="2" t="str">
        <f>IFERROR(VLOOKUP($N313,'nCino | BigQuery Type Lookup'!$A:$F,3,FALSE),"(not found)")</f>
        <v>NUMERIC</v>
      </c>
      <c r="W313" s="8" t="str">
        <f>IFERROR(VLOOKUP($N313,'nCino | BigQuery Type Lookup'!$A:$F,4,FALSE),"(not found)")</f>
        <v>n/a</v>
      </c>
      <c r="X313" s="8">
        <f>IFERROR(VLOOKUP($N313,'nCino | BigQuery Type Lookup'!$A:$F,5,FALSE),"(not found)")</f>
        <v>18</v>
      </c>
      <c r="Y313" s="8">
        <f>IFERROR(VLOOKUP($N313,'nCino | BigQuery Type Lookup'!$A:$F,6,FALSE),"(not found)")</f>
        <v>2</v>
      </c>
      <c r="Z313" t="str">
        <f>IFERROR(VLOOKUP('nCino | Field Mappings'!$A313,'nCino | Object Info'!$A:$H,7,FALSE),"(not found)")</f>
        <v>rskcsp_ds_css_collateral_mgmt_curated</v>
      </c>
      <c r="AA313" t="str">
        <f t="shared" si="83"/>
        <v>LLC_BI__Other_Lien_Position_Value__c</v>
      </c>
      <c r="AB313" s="8" t="str">
        <f t="shared" si="84"/>
        <v>n/a</v>
      </c>
      <c r="AC313" s="8" t="str">
        <f t="shared" si="85"/>
        <v>yes</v>
      </c>
      <c r="AD313" s="2" t="str">
        <f t="shared" si="86"/>
        <v>NUMERIC</v>
      </c>
      <c r="AE313" s="8" t="str">
        <f t="shared" si="91"/>
        <v>n/a</v>
      </c>
      <c r="AF313" s="8">
        <f t="shared" si="92"/>
        <v>18</v>
      </c>
      <c r="AG313" s="8">
        <f t="shared" si="93"/>
        <v>2</v>
      </c>
      <c r="AH313" t="str">
        <f>IFERROR(VLOOKUP('nCino | Field Mappings'!$A313,'nCino | Object Info'!$A:$H,8,FALSE),"(not found)")</f>
        <v>rskcsp_ds_css_collateral_mgmt_consumption</v>
      </c>
      <c r="AI313" t="str">
        <f t="shared" si="87"/>
        <v>LLC_BI__Other_Lien_Position_Value__c</v>
      </c>
      <c r="AJ313" s="8" t="str">
        <f t="shared" si="88"/>
        <v>n/a</v>
      </c>
      <c r="AK313" s="8" t="str">
        <f t="shared" si="89"/>
        <v>yes</v>
      </c>
      <c r="AL313" s="2" t="str">
        <f t="shared" si="90"/>
        <v>NUMERIC</v>
      </c>
      <c r="AM313" s="8" t="str">
        <f t="shared" si="94"/>
        <v>n/a</v>
      </c>
      <c r="AN313" s="8">
        <f t="shared" si="95"/>
        <v>18</v>
      </c>
      <c r="AO313" s="8">
        <f t="shared" si="96"/>
        <v>2</v>
      </c>
    </row>
    <row r="314" spans="1:41">
      <c r="A314" s="2" t="s">
        <v>50</v>
      </c>
      <c r="B314" s="2" t="s">
        <v>51</v>
      </c>
      <c r="C314" s="1" t="s">
        <v>944</v>
      </c>
      <c r="D314" s="1" t="s">
        <v>945</v>
      </c>
      <c r="E314" s="1" t="s">
        <v>946</v>
      </c>
      <c r="F314" s="2" t="str">
        <f>IF(ISERROR(VLOOKUP($C314,'DMW | Collateral Fields'!$K:$L, 1, FALSE)),"No", "Yes")</f>
        <v>No</v>
      </c>
      <c r="G314" s="1" t="str">
        <f>IFERROR(VLOOKUP($C314,'DMW | Collateral Fields'!$K:$L, 2, FALSE),"(not found)")</f>
        <v>(not found)</v>
      </c>
      <c r="H314" s="2" t="s">
        <v>136</v>
      </c>
      <c r="I314" s="2" t="s">
        <v>144</v>
      </c>
      <c r="J314" s="1" t="s">
        <v>215</v>
      </c>
      <c r="K314" s="2">
        <v>0</v>
      </c>
      <c r="L314" s="2">
        <v>18</v>
      </c>
      <c r="M314" s="2">
        <v>2</v>
      </c>
      <c r="N314" s="2" t="str">
        <f t="shared" si="78"/>
        <v>currency|0|18|2</v>
      </c>
      <c r="O314" t="str">
        <f>IFERROR(VLOOKUP('nCino | Field Mappings'!$A314,'nCino | Object Info'!$A:$H,5,FALSE),"(not found)")</f>
        <v>rskcsp_ds_css_collateral_mgmt</v>
      </c>
      <c r="P314" t="str">
        <f t="shared" si="79"/>
        <v>LLC_BI__Second_Lien_Position_Value__c</v>
      </c>
      <c r="Q314" s="8">
        <f>IFERROR(VLOOKUP($N314,'nCino | BigQuery Type Lookup'!$A:$F,2,FALSE),"(not found)")</f>
        <v>21</v>
      </c>
      <c r="R314" t="str">
        <f>IFERROR(VLOOKUP('nCino | Field Mappings'!$A314,'nCino | Object Info'!$A:$H,6,FALSE),"(not found)")</f>
        <v>rskcsp_ds_css_collateral_mgmt_staging</v>
      </c>
      <c r="S314" t="str">
        <f t="shared" si="80"/>
        <v>LLC_BI__Second_Lien_Position_Value__c</v>
      </c>
      <c r="T314" s="8" t="str">
        <f t="shared" si="81"/>
        <v>n/a</v>
      </c>
      <c r="U314" s="8" t="str">
        <f t="shared" si="82"/>
        <v>yes</v>
      </c>
      <c r="V314" s="2" t="str">
        <f>IFERROR(VLOOKUP($N314,'nCino | BigQuery Type Lookup'!$A:$F,3,FALSE),"(not found)")</f>
        <v>NUMERIC</v>
      </c>
      <c r="W314" s="8" t="str">
        <f>IFERROR(VLOOKUP($N314,'nCino | BigQuery Type Lookup'!$A:$F,4,FALSE),"(not found)")</f>
        <v>n/a</v>
      </c>
      <c r="X314" s="8">
        <f>IFERROR(VLOOKUP($N314,'nCino | BigQuery Type Lookup'!$A:$F,5,FALSE),"(not found)")</f>
        <v>18</v>
      </c>
      <c r="Y314" s="8">
        <f>IFERROR(VLOOKUP($N314,'nCino | BigQuery Type Lookup'!$A:$F,6,FALSE),"(not found)")</f>
        <v>2</v>
      </c>
      <c r="Z314" t="str">
        <f>IFERROR(VLOOKUP('nCino | Field Mappings'!$A314,'nCino | Object Info'!$A:$H,7,FALSE),"(not found)")</f>
        <v>rskcsp_ds_css_collateral_mgmt_curated</v>
      </c>
      <c r="AA314" t="str">
        <f t="shared" si="83"/>
        <v>LLC_BI__Second_Lien_Position_Value__c</v>
      </c>
      <c r="AB314" s="8" t="str">
        <f t="shared" si="84"/>
        <v>n/a</v>
      </c>
      <c r="AC314" s="8" t="str">
        <f t="shared" si="85"/>
        <v>yes</v>
      </c>
      <c r="AD314" s="2" t="str">
        <f t="shared" si="86"/>
        <v>NUMERIC</v>
      </c>
      <c r="AE314" s="8" t="str">
        <f t="shared" si="91"/>
        <v>n/a</v>
      </c>
      <c r="AF314" s="8">
        <f t="shared" si="92"/>
        <v>18</v>
      </c>
      <c r="AG314" s="8">
        <f t="shared" si="93"/>
        <v>2</v>
      </c>
      <c r="AH314" t="str">
        <f>IFERROR(VLOOKUP('nCino | Field Mappings'!$A314,'nCino | Object Info'!$A:$H,8,FALSE),"(not found)")</f>
        <v>rskcsp_ds_css_collateral_mgmt_consumption</v>
      </c>
      <c r="AI314" t="str">
        <f t="shared" si="87"/>
        <v>LLC_BI__Second_Lien_Position_Value__c</v>
      </c>
      <c r="AJ314" s="8" t="str">
        <f t="shared" si="88"/>
        <v>n/a</v>
      </c>
      <c r="AK314" s="8" t="str">
        <f t="shared" si="89"/>
        <v>yes</v>
      </c>
      <c r="AL314" s="2" t="str">
        <f t="shared" si="90"/>
        <v>NUMERIC</v>
      </c>
      <c r="AM314" s="8" t="str">
        <f t="shared" si="94"/>
        <v>n/a</v>
      </c>
      <c r="AN314" s="8">
        <f t="shared" si="95"/>
        <v>18</v>
      </c>
      <c r="AO314" s="8">
        <f t="shared" si="96"/>
        <v>2</v>
      </c>
    </row>
    <row r="315" spans="1:41">
      <c r="A315" s="2" t="s">
        <v>50</v>
      </c>
      <c r="B315" s="2" t="s">
        <v>51</v>
      </c>
      <c r="C315" s="1" t="s">
        <v>947</v>
      </c>
      <c r="D315" s="1" t="s">
        <v>948</v>
      </c>
      <c r="E315" s="1" t="s">
        <v>949</v>
      </c>
      <c r="F315" s="2" t="str">
        <f>IF(ISERROR(VLOOKUP($C315,'DMW | Collateral Fields'!$K:$L, 1, FALSE)),"No", "Yes")</f>
        <v>No</v>
      </c>
      <c r="G315" s="1" t="str">
        <f>IFERROR(VLOOKUP($C315,'DMW | Collateral Fields'!$K:$L, 2, FALSE),"(not found)")</f>
        <v>(not found)</v>
      </c>
      <c r="H315" s="2" t="s">
        <v>136</v>
      </c>
      <c r="I315" s="2" t="s">
        <v>144</v>
      </c>
      <c r="J315" s="1" t="s">
        <v>215</v>
      </c>
      <c r="K315" s="2">
        <v>0</v>
      </c>
      <c r="L315" s="2">
        <v>18</v>
      </c>
      <c r="M315" s="2">
        <v>2</v>
      </c>
      <c r="N315" s="2" t="str">
        <f t="shared" si="78"/>
        <v>currency|0|18|2</v>
      </c>
      <c r="O315" t="str">
        <f>IFERROR(VLOOKUP('nCino | Field Mappings'!$A315,'nCino | Object Info'!$A:$H,5,FALSE),"(not found)")</f>
        <v>rskcsp_ds_css_collateral_mgmt</v>
      </c>
      <c r="P315" t="str">
        <f t="shared" si="79"/>
        <v>LLC_BI__Third_Lien_Position_Value__c</v>
      </c>
      <c r="Q315" s="8">
        <f>IFERROR(VLOOKUP($N315,'nCino | BigQuery Type Lookup'!$A:$F,2,FALSE),"(not found)")</f>
        <v>21</v>
      </c>
      <c r="R315" t="str">
        <f>IFERROR(VLOOKUP('nCino | Field Mappings'!$A315,'nCino | Object Info'!$A:$H,6,FALSE),"(not found)")</f>
        <v>rskcsp_ds_css_collateral_mgmt_staging</v>
      </c>
      <c r="S315" t="str">
        <f t="shared" si="80"/>
        <v>LLC_BI__Third_Lien_Position_Value__c</v>
      </c>
      <c r="T315" s="8" t="str">
        <f t="shared" si="81"/>
        <v>n/a</v>
      </c>
      <c r="U315" s="8" t="str">
        <f t="shared" si="82"/>
        <v>yes</v>
      </c>
      <c r="V315" s="2" t="str">
        <f>IFERROR(VLOOKUP($N315,'nCino | BigQuery Type Lookup'!$A:$F,3,FALSE),"(not found)")</f>
        <v>NUMERIC</v>
      </c>
      <c r="W315" s="8" t="str">
        <f>IFERROR(VLOOKUP($N315,'nCino | BigQuery Type Lookup'!$A:$F,4,FALSE),"(not found)")</f>
        <v>n/a</v>
      </c>
      <c r="X315" s="8">
        <f>IFERROR(VLOOKUP($N315,'nCino | BigQuery Type Lookup'!$A:$F,5,FALSE),"(not found)")</f>
        <v>18</v>
      </c>
      <c r="Y315" s="8">
        <f>IFERROR(VLOOKUP($N315,'nCino | BigQuery Type Lookup'!$A:$F,6,FALSE),"(not found)")</f>
        <v>2</v>
      </c>
      <c r="Z315" t="str">
        <f>IFERROR(VLOOKUP('nCino | Field Mappings'!$A315,'nCino | Object Info'!$A:$H,7,FALSE),"(not found)")</f>
        <v>rskcsp_ds_css_collateral_mgmt_curated</v>
      </c>
      <c r="AA315" t="str">
        <f t="shared" si="83"/>
        <v>LLC_BI__Third_Lien_Position_Value__c</v>
      </c>
      <c r="AB315" s="8" t="str">
        <f t="shared" si="84"/>
        <v>n/a</v>
      </c>
      <c r="AC315" s="8" t="str">
        <f t="shared" si="85"/>
        <v>yes</v>
      </c>
      <c r="AD315" s="2" t="str">
        <f t="shared" si="86"/>
        <v>NUMERIC</v>
      </c>
      <c r="AE315" s="8" t="str">
        <f t="shared" si="91"/>
        <v>n/a</v>
      </c>
      <c r="AF315" s="8">
        <f t="shared" si="92"/>
        <v>18</v>
      </c>
      <c r="AG315" s="8">
        <f t="shared" si="93"/>
        <v>2</v>
      </c>
      <c r="AH315" t="str">
        <f>IFERROR(VLOOKUP('nCino | Field Mappings'!$A315,'nCino | Object Info'!$A:$H,8,FALSE),"(not found)")</f>
        <v>rskcsp_ds_css_collateral_mgmt_consumption</v>
      </c>
      <c r="AI315" t="str">
        <f t="shared" si="87"/>
        <v>LLC_BI__Third_Lien_Position_Value__c</v>
      </c>
      <c r="AJ315" s="8" t="str">
        <f t="shared" si="88"/>
        <v>n/a</v>
      </c>
      <c r="AK315" s="8" t="str">
        <f t="shared" si="89"/>
        <v>yes</v>
      </c>
      <c r="AL315" s="2" t="str">
        <f t="shared" si="90"/>
        <v>NUMERIC</v>
      </c>
      <c r="AM315" s="8" t="str">
        <f t="shared" si="94"/>
        <v>n/a</v>
      </c>
      <c r="AN315" s="8">
        <f t="shared" si="95"/>
        <v>18</v>
      </c>
      <c r="AO315" s="8">
        <f t="shared" si="96"/>
        <v>2</v>
      </c>
    </row>
    <row r="316" spans="1:41">
      <c r="A316" s="2" t="s">
        <v>50</v>
      </c>
      <c r="B316" s="2" t="s">
        <v>51</v>
      </c>
      <c r="C316" s="1" t="s">
        <v>950</v>
      </c>
      <c r="D316" s="1" t="s">
        <v>951</v>
      </c>
      <c r="E316" s="1" t="s">
        <v>952</v>
      </c>
      <c r="F316" s="2" t="str">
        <f>IF(ISERROR(VLOOKUP($C316,'DMW | Collateral Fields'!$K:$L, 1, FALSE)),"No", "Yes")</f>
        <v>No</v>
      </c>
      <c r="G316" s="1" t="str">
        <f>IFERROR(VLOOKUP($C316,'DMW | Collateral Fields'!$K:$L, 2, FALSE),"(not found)")</f>
        <v>(not found)</v>
      </c>
      <c r="H316" s="2" t="s">
        <v>136</v>
      </c>
      <c r="I316" s="2" t="s">
        <v>144</v>
      </c>
      <c r="J316" s="1" t="s">
        <v>215</v>
      </c>
      <c r="K316" s="2">
        <v>0</v>
      </c>
      <c r="L316" s="2">
        <v>18</v>
      </c>
      <c r="M316" s="2">
        <v>2</v>
      </c>
      <c r="N316" s="2" t="str">
        <f t="shared" si="78"/>
        <v>currency|0|18|2</v>
      </c>
      <c r="O316" t="str">
        <f>IFERROR(VLOOKUP('nCino | Field Mappings'!$A316,'nCino | Object Info'!$A:$H,5,FALSE),"(not found)")</f>
        <v>rskcsp_ds_css_collateral_mgmt</v>
      </c>
      <c r="P316" t="str">
        <f t="shared" si="79"/>
        <v>LLC_BI__Total_Excluded_Lien_Amount__c</v>
      </c>
      <c r="Q316" s="8">
        <f>IFERROR(VLOOKUP($N316,'nCino | BigQuery Type Lookup'!$A:$F,2,FALSE),"(not found)")</f>
        <v>21</v>
      </c>
      <c r="R316" t="str">
        <f>IFERROR(VLOOKUP('nCino | Field Mappings'!$A316,'nCino | Object Info'!$A:$H,6,FALSE),"(not found)")</f>
        <v>rskcsp_ds_css_collateral_mgmt_staging</v>
      </c>
      <c r="S316" t="str">
        <f t="shared" si="80"/>
        <v>LLC_BI__Total_Excluded_Lien_Amount__c</v>
      </c>
      <c r="T316" s="8" t="str">
        <f t="shared" si="81"/>
        <v>n/a</v>
      </c>
      <c r="U316" s="8" t="str">
        <f t="shared" si="82"/>
        <v>yes</v>
      </c>
      <c r="V316" s="2" t="str">
        <f>IFERROR(VLOOKUP($N316,'nCino | BigQuery Type Lookup'!$A:$F,3,FALSE),"(not found)")</f>
        <v>NUMERIC</v>
      </c>
      <c r="W316" s="8" t="str">
        <f>IFERROR(VLOOKUP($N316,'nCino | BigQuery Type Lookup'!$A:$F,4,FALSE),"(not found)")</f>
        <v>n/a</v>
      </c>
      <c r="X316" s="8">
        <f>IFERROR(VLOOKUP($N316,'nCino | BigQuery Type Lookup'!$A:$F,5,FALSE),"(not found)")</f>
        <v>18</v>
      </c>
      <c r="Y316" s="8">
        <f>IFERROR(VLOOKUP($N316,'nCino | BigQuery Type Lookup'!$A:$F,6,FALSE),"(not found)")</f>
        <v>2</v>
      </c>
      <c r="Z316" t="str">
        <f>IFERROR(VLOOKUP('nCino | Field Mappings'!$A316,'nCino | Object Info'!$A:$H,7,FALSE),"(not found)")</f>
        <v>rskcsp_ds_css_collateral_mgmt_curated</v>
      </c>
      <c r="AA316" t="str">
        <f t="shared" si="83"/>
        <v>LLC_BI__Total_Excluded_Lien_Amount__c</v>
      </c>
      <c r="AB316" s="8" t="str">
        <f t="shared" si="84"/>
        <v>n/a</v>
      </c>
      <c r="AC316" s="8" t="str">
        <f t="shared" si="85"/>
        <v>yes</v>
      </c>
      <c r="AD316" s="2" t="str">
        <f t="shared" si="86"/>
        <v>NUMERIC</v>
      </c>
      <c r="AE316" s="8" t="str">
        <f t="shared" si="91"/>
        <v>n/a</v>
      </c>
      <c r="AF316" s="8">
        <f t="shared" si="92"/>
        <v>18</v>
      </c>
      <c r="AG316" s="8">
        <f t="shared" si="93"/>
        <v>2</v>
      </c>
      <c r="AH316" t="str">
        <f>IFERROR(VLOOKUP('nCino | Field Mappings'!$A316,'nCino | Object Info'!$A:$H,8,FALSE),"(not found)")</f>
        <v>rskcsp_ds_css_collateral_mgmt_consumption</v>
      </c>
      <c r="AI316" t="str">
        <f t="shared" si="87"/>
        <v>LLC_BI__Total_Excluded_Lien_Amount__c</v>
      </c>
      <c r="AJ316" s="8" t="str">
        <f t="shared" si="88"/>
        <v>n/a</v>
      </c>
      <c r="AK316" s="8" t="str">
        <f t="shared" si="89"/>
        <v>yes</v>
      </c>
      <c r="AL316" s="2" t="str">
        <f t="shared" si="90"/>
        <v>NUMERIC</v>
      </c>
      <c r="AM316" s="8" t="str">
        <f t="shared" si="94"/>
        <v>n/a</v>
      </c>
      <c r="AN316" s="8">
        <f t="shared" si="95"/>
        <v>18</v>
      </c>
      <c r="AO316" s="8">
        <f t="shared" si="96"/>
        <v>2</v>
      </c>
    </row>
    <row r="317" spans="1:41">
      <c r="A317" s="2" t="s">
        <v>50</v>
      </c>
      <c r="B317" s="2" t="s">
        <v>51</v>
      </c>
      <c r="C317" s="1" t="s">
        <v>953</v>
      </c>
      <c r="D317" s="1" t="s">
        <v>954</v>
      </c>
      <c r="E317" s="1" t="s">
        <v>955</v>
      </c>
      <c r="F317" s="2" t="str">
        <f>IF(ISERROR(VLOOKUP($C317,'DMW | Collateral Fields'!$K:$L, 1, FALSE)),"No", "Yes")</f>
        <v>No</v>
      </c>
      <c r="G317" s="1" t="str">
        <f>IFERROR(VLOOKUP($C317,'DMW | Collateral Fields'!$K:$L, 2, FALSE),"(not found)")</f>
        <v>(not found)</v>
      </c>
      <c r="H317" s="2" t="s">
        <v>136</v>
      </c>
      <c r="I317" s="2" t="s">
        <v>144</v>
      </c>
      <c r="J317" s="1" t="s">
        <v>215</v>
      </c>
      <c r="K317" s="2">
        <v>0</v>
      </c>
      <c r="L317" s="2">
        <v>18</v>
      </c>
      <c r="M317" s="2">
        <v>2</v>
      </c>
      <c r="N317" s="2" t="str">
        <f t="shared" si="78"/>
        <v>currency|0|18|2</v>
      </c>
      <c r="O317" t="str">
        <f>IFERROR(VLOOKUP('nCino | Field Mappings'!$A317,'nCino | Object Info'!$A:$H,5,FALSE),"(not found)")</f>
        <v>rskcsp_ds_css_collateral_mgmt</v>
      </c>
      <c r="P317" t="str">
        <f t="shared" si="79"/>
        <v>LLC_BI__Total_Excluded_Pledge_Amount__c</v>
      </c>
      <c r="Q317" s="8">
        <f>IFERROR(VLOOKUP($N317,'nCino | BigQuery Type Lookup'!$A:$F,2,FALSE),"(not found)")</f>
        <v>21</v>
      </c>
      <c r="R317" t="str">
        <f>IFERROR(VLOOKUP('nCino | Field Mappings'!$A317,'nCino | Object Info'!$A:$H,6,FALSE),"(not found)")</f>
        <v>rskcsp_ds_css_collateral_mgmt_staging</v>
      </c>
      <c r="S317" t="str">
        <f t="shared" si="80"/>
        <v>LLC_BI__Total_Excluded_Pledge_Amount__c</v>
      </c>
      <c r="T317" s="8" t="str">
        <f t="shared" si="81"/>
        <v>n/a</v>
      </c>
      <c r="U317" s="8" t="str">
        <f t="shared" si="82"/>
        <v>yes</v>
      </c>
      <c r="V317" s="2" t="str">
        <f>IFERROR(VLOOKUP($N317,'nCino | BigQuery Type Lookup'!$A:$F,3,FALSE),"(not found)")</f>
        <v>NUMERIC</v>
      </c>
      <c r="W317" s="8" t="str">
        <f>IFERROR(VLOOKUP($N317,'nCino | BigQuery Type Lookup'!$A:$F,4,FALSE),"(not found)")</f>
        <v>n/a</v>
      </c>
      <c r="X317" s="8">
        <f>IFERROR(VLOOKUP($N317,'nCino | BigQuery Type Lookup'!$A:$F,5,FALSE),"(not found)")</f>
        <v>18</v>
      </c>
      <c r="Y317" s="8">
        <f>IFERROR(VLOOKUP($N317,'nCino | BigQuery Type Lookup'!$A:$F,6,FALSE),"(not found)")</f>
        <v>2</v>
      </c>
      <c r="Z317" t="str">
        <f>IFERROR(VLOOKUP('nCino | Field Mappings'!$A317,'nCino | Object Info'!$A:$H,7,FALSE),"(not found)")</f>
        <v>rskcsp_ds_css_collateral_mgmt_curated</v>
      </c>
      <c r="AA317" t="str">
        <f t="shared" si="83"/>
        <v>LLC_BI__Total_Excluded_Pledge_Amount__c</v>
      </c>
      <c r="AB317" s="8" t="str">
        <f t="shared" si="84"/>
        <v>n/a</v>
      </c>
      <c r="AC317" s="8" t="str">
        <f t="shared" si="85"/>
        <v>yes</v>
      </c>
      <c r="AD317" s="2" t="str">
        <f t="shared" si="86"/>
        <v>NUMERIC</v>
      </c>
      <c r="AE317" s="8" t="str">
        <f t="shared" si="91"/>
        <v>n/a</v>
      </c>
      <c r="AF317" s="8">
        <f t="shared" si="92"/>
        <v>18</v>
      </c>
      <c r="AG317" s="8">
        <f t="shared" si="93"/>
        <v>2</v>
      </c>
      <c r="AH317" t="str">
        <f>IFERROR(VLOOKUP('nCino | Field Mappings'!$A317,'nCino | Object Info'!$A:$H,8,FALSE),"(not found)")</f>
        <v>rskcsp_ds_css_collateral_mgmt_consumption</v>
      </c>
      <c r="AI317" t="str">
        <f t="shared" si="87"/>
        <v>LLC_BI__Total_Excluded_Pledge_Amount__c</v>
      </c>
      <c r="AJ317" s="8" t="str">
        <f t="shared" si="88"/>
        <v>n/a</v>
      </c>
      <c r="AK317" s="8" t="str">
        <f t="shared" si="89"/>
        <v>yes</v>
      </c>
      <c r="AL317" s="2" t="str">
        <f t="shared" si="90"/>
        <v>NUMERIC</v>
      </c>
      <c r="AM317" s="8" t="str">
        <f t="shared" si="94"/>
        <v>n/a</v>
      </c>
      <c r="AN317" s="8">
        <f t="shared" si="95"/>
        <v>18</v>
      </c>
      <c r="AO317" s="8">
        <f t="shared" si="96"/>
        <v>2</v>
      </c>
    </row>
    <row r="318" spans="1:41">
      <c r="A318" s="2" t="s">
        <v>50</v>
      </c>
      <c r="B318" s="2" t="s">
        <v>51</v>
      </c>
      <c r="C318" s="1" t="s">
        <v>956</v>
      </c>
      <c r="D318" s="1" t="s">
        <v>957</v>
      </c>
      <c r="E318" s="1" t="s">
        <v>958</v>
      </c>
      <c r="F318" s="2" t="str">
        <f>IF(ISERROR(VLOOKUP($C318,'DMW | Collateral Fields'!$K:$L, 1, FALSE)),"No", "Yes")</f>
        <v>No</v>
      </c>
      <c r="G318" s="1" t="str">
        <f>IFERROR(VLOOKUP($C318,'DMW | Collateral Fields'!$K:$L, 2, FALSE),"(not found)")</f>
        <v>(not found)</v>
      </c>
      <c r="H318" s="2" t="s">
        <v>136</v>
      </c>
      <c r="I318" s="2" t="s">
        <v>144</v>
      </c>
      <c r="J318" s="1" t="s">
        <v>215</v>
      </c>
      <c r="K318" s="2">
        <v>0</v>
      </c>
      <c r="L318" s="2">
        <v>18</v>
      </c>
      <c r="M318" s="2">
        <v>2</v>
      </c>
      <c r="N318" s="2" t="str">
        <f t="shared" si="78"/>
        <v>currency|0|18|2</v>
      </c>
      <c r="O318" t="str">
        <f>IFERROR(VLOOKUP('nCino | Field Mappings'!$A318,'nCino | Object Info'!$A:$H,5,FALSE),"(not found)")</f>
        <v>rskcsp_ds_css_collateral_mgmt</v>
      </c>
      <c r="P318" t="str">
        <f t="shared" si="79"/>
        <v>LLC_BI__Total_Lien_Amount__c</v>
      </c>
      <c r="Q318" s="8">
        <f>IFERROR(VLOOKUP($N318,'nCino | BigQuery Type Lookup'!$A:$F,2,FALSE),"(not found)")</f>
        <v>21</v>
      </c>
      <c r="R318" t="str">
        <f>IFERROR(VLOOKUP('nCino | Field Mappings'!$A318,'nCino | Object Info'!$A:$H,6,FALSE),"(not found)")</f>
        <v>rskcsp_ds_css_collateral_mgmt_staging</v>
      </c>
      <c r="S318" t="str">
        <f t="shared" si="80"/>
        <v>LLC_BI__Total_Lien_Amount__c</v>
      </c>
      <c r="T318" s="8" t="str">
        <f t="shared" si="81"/>
        <v>n/a</v>
      </c>
      <c r="U318" s="8" t="str">
        <f t="shared" si="82"/>
        <v>yes</v>
      </c>
      <c r="V318" s="2" t="str">
        <f>IFERROR(VLOOKUP($N318,'nCino | BigQuery Type Lookup'!$A:$F,3,FALSE),"(not found)")</f>
        <v>NUMERIC</v>
      </c>
      <c r="W318" s="8" t="str">
        <f>IFERROR(VLOOKUP($N318,'nCino | BigQuery Type Lookup'!$A:$F,4,FALSE),"(not found)")</f>
        <v>n/a</v>
      </c>
      <c r="X318" s="8">
        <f>IFERROR(VLOOKUP($N318,'nCino | BigQuery Type Lookup'!$A:$F,5,FALSE),"(not found)")</f>
        <v>18</v>
      </c>
      <c r="Y318" s="8">
        <f>IFERROR(VLOOKUP($N318,'nCino | BigQuery Type Lookup'!$A:$F,6,FALSE),"(not found)")</f>
        <v>2</v>
      </c>
      <c r="Z318" t="str">
        <f>IFERROR(VLOOKUP('nCino | Field Mappings'!$A318,'nCino | Object Info'!$A:$H,7,FALSE),"(not found)")</f>
        <v>rskcsp_ds_css_collateral_mgmt_curated</v>
      </c>
      <c r="AA318" t="str">
        <f t="shared" si="83"/>
        <v>LLC_BI__Total_Lien_Amount__c</v>
      </c>
      <c r="AB318" s="8" t="str">
        <f t="shared" si="84"/>
        <v>n/a</v>
      </c>
      <c r="AC318" s="8" t="str">
        <f t="shared" si="85"/>
        <v>yes</v>
      </c>
      <c r="AD318" s="2" t="str">
        <f t="shared" si="86"/>
        <v>NUMERIC</v>
      </c>
      <c r="AE318" s="8" t="str">
        <f t="shared" si="91"/>
        <v>n/a</v>
      </c>
      <c r="AF318" s="8">
        <f t="shared" si="92"/>
        <v>18</v>
      </c>
      <c r="AG318" s="8">
        <f t="shared" si="93"/>
        <v>2</v>
      </c>
      <c r="AH318" t="str">
        <f>IFERROR(VLOOKUP('nCino | Field Mappings'!$A318,'nCino | Object Info'!$A:$H,8,FALSE),"(not found)")</f>
        <v>rskcsp_ds_css_collateral_mgmt_consumption</v>
      </c>
      <c r="AI318" t="str">
        <f t="shared" si="87"/>
        <v>LLC_BI__Total_Lien_Amount__c</v>
      </c>
      <c r="AJ318" s="8" t="str">
        <f t="shared" si="88"/>
        <v>n/a</v>
      </c>
      <c r="AK318" s="8" t="str">
        <f t="shared" si="89"/>
        <v>yes</v>
      </c>
      <c r="AL318" s="2" t="str">
        <f t="shared" si="90"/>
        <v>NUMERIC</v>
      </c>
      <c r="AM318" s="8" t="str">
        <f t="shared" si="94"/>
        <v>n/a</v>
      </c>
      <c r="AN318" s="8">
        <f t="shared" si="95"/>
        <v>18</v>
      </c>
      <c r="AO318" s="8">
        <f t="shared" si="96"/>
        <v>2</v>
      </c>
    </row>
    <row r="319" spans="1:41">
      <c r="A319" s="2" t="s">
        <v>50</v>
      </c>
      <c r="B319" s="2" t="s">
        <v>51</v>
      </c>
      <c r="C319" s="1" t="s">
        <v>959</v>
      </c>
      <c r="D319" s="1" t="s">
        <v>960</v>
      </c>
      <c r="E319" s="1" t="s">
        <v>961</v>
      </c>
      <c r="F319" s="2" t="str">
        <f>IF(ISERROR(VLOOKUP($C319,'DMW | Collateral Fields'!$K:$L, 1, FALSE)),"No", "Yes")</f>
        <v>No</v>
      </c>
      <c r="G319" s="1" t="str">
        <f>IFERROR(VLOOKUP($C319,'DMW | Collateral Fields'!$K:$L, 2, FALSE),"(not found)")</f>
        <v>(not found)</v>
      </c>
      <c r="H319" s="2" t="s">
        <v>136</v>
      </c>
      <c r="I319" s="2" t="s">
        <v>144</v>
      </c>
      <c r="J319" s="1" t="s">
        <v>215</v>
      </c>
      <c r="K319" s="2">
        <v>0</v>
      </c>
      <c r="L319" s="2">
        <v>18</v>
      </c>
      <c r="M319" s="2">
        <v>2</v>
      </c>
      <c r="N319" s="2" t="str">
        <f t="shared" si="78"/>
        <v>currency|0|18|2</v>
      </c>
      <c r="O319" t="str">
        <f>IFERROR(VLOOKUP('nCino | Field Mappings'!$A319,'nCino | Object Info'!$A:$H,5,FALSE),"(not found)")</f>
        <v>rskcsp_ds_css_collateral_mgmt</v>
      </c>
      <c r="P319" t="str">
        <f t="shared" si="79"/>
        <v>LLC_BI__Total_Pledge_Amount__c</v>
      </c>
      <c r="Q319" s="8">
        <f>IFERROR(VLOOKUP($N319,'nCino | BigQuery Type Lookup'!$A:$F,2,FALSE),"(not found)")</f>
        <v>21</v>
      </c>
      <c r="R319" t="str">
        <f>IFERROR(VLOOKUP('nCino | Field Mappings'!$A319,'nCino | Object Info'!$A:$H,6,FALSE),"(not found)")</f>
        <v>rskcsp_ds_css_collateral_mgmt_staging</v>
      </c>
      <c r="S319" t="str">
        <f t="shared" si="80"/>
        <v>LLC_BI__Total_Pledge_Amount__c</v>
      </c>
      <c r="T319" s="8" t="str">
        <f t="shared" si="81"/>
        <v>n/a</v>
      </c>
      <c r="U319" s="8" t="str">
        <f t="shared" si="82"/>
        <v>yes</v>
      </c>
      <c r="V319" s="2" t="str">
        <f>IFERROR(VLOOKUP($N319,'nCino | BigQuery Type Lookup'!$A:$F,3,FALSE),"(not found)")</f>
        <v>NUMERIC</v>
      </c>
      <c r="W319" s="8" t="str">
        <f>IFERROR(VLOOKUP($N319,'nCino | BigQuery Type Lookup'!$A:$F,4,FALSE),"(not found)")</f>
        <v>n/a</v>
      </c>
      <c r="X319" s="8">
        <f>IFERROR(VLOOKUP($N319,'nCino | BigQuery Type Lookup'!$A:$F,5,FALSE),"(not found)")</f>
        <v>18</v>
      </c>
      <c r="Y319" s="8">
        <f>IFERROR(VLOOKUP($N319,'nCino | BigQuery Type Lookup'!$A:$F,6,FALSE),"(not found)")</f>
        <v>2</v>
      </c>
      <c r="Z319" t="str">
        <f>IFERROR(VLOOKUP('nCino | Field Mappings'!$A319,'nCino | Object Info'!$A:$H,7,FALSE),"(not found)")</f>
        <v>rskcsp_ds_css_collateral_mgmt_curated</v>
      </c>
      <c r="AA319" t="str">
        <f t="shared" si="83"/>
        <v>LLC_BI__Total_Pledge_Amount__c</v>
      </c>
      <c r="AB319" s="8" t="str">
        <f t="shared" si="84"/>
        <v>n/a</v>
      </c>
      <c r="AC319" s="8" t="str">
        <f t="shared" si="85"/>
        <v>yes</v>
      </c>
      <c r="AD319" s="2" t="str">
        <f t="shared" si="86"/>
        <v>NUMERIC</v>
      </c>
      <c r="AE319" s="8" t="str">
        <f t="shared" si="91"/>
        <v>n/a</v>
      </c>
      <c r="AF319" s="8">
        <f t="shared" si="92"/>
        <v>18</v>
      </c>
      <c r="AG319" s="8">
        <f t="shared" si="93"/>
        <v>2</v>
      </c>
      <c r="AH319" t="str">
        <f>IFERROR(VLOOKUP('nCino | Field Mappings'!$A319,'nCino | Object Info'!$A:$H,8,FALSE),"(not found)")</f>
        <v>rskcsp_ds_css_collateral_mgmt_consumption</v>
      </c>
      <c r="AI319" t="str">
        <f t="shared" si="87"/>
        <v>LLC_BI__Total_Pledge_Amount__c</v>
      </c>
      <c r="AJ319" s="8" t="str">
        <f t="shared" si="88"/>
        <v>n/a</v>
      </c>
      <c r="AK319" s="8" t="str">
        <f t="shared" si="89"/>
        <v>yes</v>
      </c>
      <c r="AL319" s="2" t="str">
        <f t="shared" si="90"/>
        <v>NUMERIC</v>
      </c>
      <c r="AM319" s="8" t="str">
        <f t="shared" si="94"/>
        <v>n/a</v>
      </c>
      <c r="AN319" s="8">
        <f t="shared" si="95"/>
        <v>18</v>
      </c>
      <c r="AO319" s="8">
        <f t="shared" si="96"/>
        <v>2</v>
      </c>
    </row>
    <row r="320" spans="1:41">
      <c r="A320" s="2" t="s">
        <v>50</v>
      </c>
      <c r="B320" s="2" t="s">
        <v>51</v>
      </c>
      <c r="C320" s="1" t="s">
        <v>962</v>
      </c>
      <c r="D320" s="1" t="s">
        <v>963</v>
      </c>
      <c r="E320" s="1" t="s">
        <v>964</v>
      </c>
      <c r="F320" s="2" t="str">
        <f>IF(ISERROR(VLOOKUP($C320,'DMW | Collateral Fields'!$K:$L, 1, FALSE)),"No", "Yes")</f>
        <v>No</v>
      </c>
      <c r="G320" s="1" t="str">
        <f>IFERROR(VLOOKUP($C320,'DMW | Collateral Fields'!$K:$L, 2, FALSE),"(not found)")</f>
        <v>(not found)</v>
      </c>
      <c r="H320" s="2" t="s">
        <v>136</v>
      </c>
      <c r="I320" s="2" t="s">
        <v>144</v>
      </c>
      <c r="J320" s="1" t="s">
        <v>140</v>
      </c>
      <c r="K320" s="2">
        <v>255</v>
      </c>
      <c r="L320" s="2">
        <v>0</v>
      </c>
      <c r="M320" s="2">
        <v>0</v>
      </c>
      <c r="N320" s="2" t="str">
        <f t="shared" si="78"/>
        <v>string|255|0|0</v>
      </c>
      <c r="O320" t="str">
        <f>IFERROR(VLOOKUP('nCino | Field Mappings'!$A320,'nCino | Object Info'!$A:$H,5,FALSE),"(not found)")</f>
        <v>rskcsp_ds_css_collateral_mgmt</v>
      </c>
      <c r="P320" t="str">
        <f t="shared" si="79"/>
        <v>LLC_BI__County__c</v>
      </c>
      <c r="Q320" s="8">
        <f>IFERROR(VLOOKUP($N320,'nCino | BigQuery Type Lookup'!$A:$F,2,FALSE),"(not found)")</f>
        <v>255</v>
      </c>
      <c r="R320" t="str">
        <f>IFERROR(VLOOKUP('nCino | Field Mappings'!$A320,'nCino | Object Info'!$A:$H,6,FALSE),"(not found)")</f>
        <v>rskcsp_ds_css_collateral_mgmt_staging</v>
      </c>
      <c r="S320" t="str">
        <f t="shared" si="80"/>
        <v>LLC_BI__County__c</v>
      </c>
      <c r="T320" s="8" t="str">
        <f t="shared" si="81"/>
        <v>n/a</v>
      </c>
      <c r="U320" s="8" t="str">
        <f t="shared" si="82"/>
        <v>yes</v>
      </c>
      <c r="V320" s="2" t="str">
        <f>IFERROR(VLOOKUP($N320,'nCino | BigQuery Type Lookup'!$A:$F,3,FALSE),"(not found)")</f>
        <v>STRING</v>
      </c>
      <c r="W320" s="8">
        <f>IFERROR(VLOOKUP($N320,'nCino | BigQuery Type Lookup'!$A:$F,4,FALSE),"(not found)")</f>
        <v>255</v>
      </c>
      <c r="X320" s="8" t="str">
        <f>IFERROR(VLOOKUP($N320,'nCino | BigQuery Type Lookup'!$A:$F,5,FALSE),"(not found)")</f>
        <v>n/a</v>
      </c>
      <c r="Y320" s="8" t="str">
        <f>IFERROR(VLOOKUP($N320,'nCino | BigQuery Type Lookup'!$A:$F,6,FALSE),"(not found)")</f>
        <v>n/a</v>
      </c>
      <c r="Z320" t="str">
        <f>IFERROR(VLOOKUP('nCino | Field Mappings'!$A320,'nCino | Object Info'!$A:$H,7,FALSE),"(not found)")</f>
        <v>rskcsp_ds_css_collateral_mgmt_curated</v>
      </c>
      <c r="AA320" t="str">
        <f t="shared" si="83"/>
        <v>LLC_BI__County__c</v>
      </c>
      <c r="AB320" s="8" t="str">
        <f t="shared" si="84"/>
        <v>n/a</v>
      </c>
      <c r="AC320" s="8" t="str">
        <f t="shared" si="85"/>
        <v>yes</v>
      </c>
      <c r="AD320" s="2" t="str">
        <f t="shared" si="86"/>
        <v>STRING</v>
      </c>
      <c r="AE320" s="8">
        <f t="shared" si="91"/>
        <v>255</v>
      </c>
      <c r="AF320" s="8" t="str">
        <f t="shared" si="92"/>
        <v>n/a</v>
      </c>
      <c r="AG320" s="8" t="str">
        <f t="shared" si="93"/>
        <v>n/a</v>
      </c>
      <c r="AH320" t="str">
        <f>IFERROR(VLOOKUP('nCino | Field Mappings'!$A320,'nCino | Object Info'!$A:$H,8,FALSE),"(not found)")</f>
        <v>rskcsp_ds_css_collateral_mgmt_consumption</v>
      </c>
      <c r="AI320" t="str">
        <f t="shared" si="87"/>
        <v>LLC_BI__County__c</v>
      </c>
      <c r="AJ320" s="8" t="str">
        <f t="shared" si="88"/>
        <v>n/a</v>
      </c>
      <c r="AK320" s="8" t="str">
        <f t="shared" si="89"/>
        <v>yes</v>
      </c>
      <c r="AL320" s="2" t="str">
        <f t="shared" si="90"/>
        <v>STRING</v>
      </c>
      <c r="AM320" s="8">
        <f t="shared" si="94"/>
        <v>255</v>
      </c>
      <c r="AN320" s="8" t="str">
        <f t="shared" si="95"/>
        <v>n/a</v>
      </c>
      <c r="AO320" s="8" t="str">
        <f t="shared" si="96"/>
        <v>n/a</v>
      </c>
    </row>
    <row r="321" spans="1:41">
      <c r="A321" s="2" t="s">
        <v>50</v>
      </c>
      <c r="B321" s="2" t="s">
        <v>51</v>
      </c>
      <c r="C321" s="1" t="s">
        <v>965</v>
      </c>
      <c r="D321" s="1" t="s">
        <v>966</v>
      </c>
      <c r="E321" s="1" t="s">
        <v>967</v>
      </c>
      <c r="F321" s="2" t="str">
        <f>IF(ISERROR(VLOOKUP($C321,'DMW | Collateral Fields'!$K:$L, 1, FALSE)),"No", "Yes")</f>
        <v>No</v>
      </c>
      <c r="G321" s="1" t="str">
        <f>IFERROR(VLOOKUP($C321,'DMW | Collateral Fields'!$K:$L, 2, FALSE),"(not found)")</f>
        <v>(not found)</v>
      </c>
      <c r="H321" s="2" t="s">
        <v>136</v>
      </c>
      <c r="I321" s="2" t="s">
        <v>144</v>
      </c>
      <c r="J321" s="1" t="s">
        <v>140</v>
      </c>
      <c r="K321" s="2">
        <v>255</v>
      </c>
      <c r="L321" s="2">
        <v>0</v>
      </c>
      <c r="M321" s="2">
        <v>0</v>
      </c>
      <c r="N321" s="2" t="str">
        <f t="shared" si="78"/>
        <v>string|255|0|0</v>
      </c>
      <c r="O321" t="str">
        <f>IFERROR(VLOOKUP('nCino | Field Mappings'!$A321,'nCino | Object Info'!$A:$H,5,FALSE),"(not found)")</f>
        <v>rskcsp_ds_css_collateral_mgmt</v>
      </c>
      <c r="P321" t="str">
        <f t="shared" si="79"/>
        <v>LLC_BI__Collateral_Name__c</v>
      </c>
      <c r="Q321" s="8">
        <f>IFERROR(VLOOKUP($N321,'nCino | BigQuery Type Lookup'!$A:$F,2,FALSE),"(not found)")</f>
        <v>255</v>
      </c>
      <c r="R321" t="str">
        <f>IFERROR(VLOOKUP('nCino | Field Mappings'!$A321,'nCino | Object Info'!$A:$H,6,FALSE),"(not found)")</f>
        <v>rskcsp_ds_css_collateral_mgmt_staging</v>
      </c>
      <c r="S321" t="str">
        <f t="shared" si="80"/>
        <v>LLC_BI__Collateral_Name__c</v>
      </c>
      <c r="T321" s="8" t="str">
        <f t="shared" si="81"/>
        <v>n/a</v>
      </c>
      <c r="U321" s="8" t="str">
        <f t="shared" si="82"/>
        <v>yes</v>
      </c>
      <c r="V321" s="2" t="str">
        <f>IFERROR(VLOOKUP($N321,'nCino | BigQuery Type Lookup'!$A:$F,3,FALSE),"(not found)")</f>
        <v>STRING</v>
      </c>
      <c r="W321" s="8">
        <f>IFERROR(VLOOKUP($N321,'nCino | BigQuery Type Lookup'!$A:$F,4,FALSE),"(not found)")</f>
        <v>255</v>
      </c>
      <c r="X321" s="8" t="str">
        <f>IFERROR(VLOOKUP($N321,'nCino | BigQuery Type Lookup'!$A:$F,5,FALSE),"(not found)")</f>
        <v>n/a</v>
      </c>
      <c r="Y321" s="8" t="str">
        <f>IFERROR(VLOOKUP($N321,'nCino | BigQuery Type Lookup'!$A:$F,6,FALSE),"(not found)")</f>
        <v>n/a</v>
      </c>
      <c r="Z321" t="str">
        <f>IFERROR(VLOOKUP('nCino | Field Mappings'!$A321,'nCino | Object Info'!$A:$H,7,FALSE),"(not found)")</f>
        <v>rskcsp_ds_css_collateral_mgmt_curated</v>
      </c>
      <c r="AA321" t="str">
        <f t="shared" si="83"/>
        <v>LLC_BI__Collateral_Name__c</v>
      </c>
      <c r="AB321" s="8" t="str">
        <f t="shared" si="84"/>
        <v>n/a</v>
      </c>
      <c r="AC321" s="8" t="str">
        <f t="shared" si="85"/>
        <v>yes</v>
      </c>
      <c r="AD321" s="2" t="str">
        <f t="shared" si="86"/>
        <v>STRING</v>
      </c>
      <c r="AE321" s="8">
        <f t="shared" si="91"/>
        <v>255</v>
      </c>
      <c r="AF321" s="8" t="str">
        <f t="shared" si="92"/>
        <v>n/a</v>
      </c>
      <c r="AG321" s="8" t="str">
        <f t="shared" si="93"/>
        <v>n/a</v>
      </c>
      <c r="AH321" t="str">
        <f>IFERROR(VLOOKUP('nCino | Field Mappings'!$A321,'nCino | Object Info'!$A:$H,8,FALSE),"(not found)")</f>
        <v>rskcsp_ds_css_collateral_mgmt_consumption</v>
      </c>
      <c r="AI321" t="str">
        <f t="shared" si="87"/>
        <v>LLC_BI__Collateral_Name__c</v>
      </c>
      <c r="AJ321" s="8" t="str">
        <f t="shared" si="88"/>
        <v>n/a</v>
      </c>
      <c r="AK321" s="8" t="str">
        <f t="shared" si="89"/>
        <v>yes</v>
      </c>
      <c r="AL321" s="2" t="str">
        <f t="shared" si="90"/>
        <v>STRING</v>
      </c>
      <c r="AM321" s="8">
        <f t="shared" si="94"/>
        <v>255</v>
      </c>
      <c r="AN321" s="8" t="str">
        <f t="shared" si="95"/>
        <v>n/a</v>
      </c>
      <c r="AO321" s="8" t="str">
        <f t="shared" si="96"/>
        <v>n/a</v>
      </c>
    </row>
    <row r="322" spans="1:41">
      <c r="A322" s="2" t="s">
        <v>50</v>
      </c>
      <c r="B322" s="2" t="s">
        <v>51</v>
      </c>
      <c r="C322" s="1" t="s">
        <v>968</v>
      </c>
      <c r="D322" s="1" t="s">
        <v>969</v>
      </c>
      <c r="E322" s="1" t="s">
        <v>211</v>
      </c>
      <c r="F322" s="2" t="str">
        <f>IF(ISERROR(VLOOKUP($C322,'DMW | Collateral Fields'!$K:$L, 1, FALSE)),"No", "Yes")</f>
        <v>No</v>
      </c>
      <c r="G322" s="1" t="str">
        <f>IFERROR(VLOOKUP($C322,'DMW | Collateral Fields'!$K:$L, 2, FALSE),"(not found)")</f>
        <v>(not found)</v>
      </c>
      <c r="H322" s="2" t="s">
        <v>136</v>
      </c>
      <c r="I322" s="2" t="s">
        <v>144</v>
      </c>
      <c r="J322" s="1" t="s">
        <v>140</v>
      </c>
      <c r="K322" s="2">
        <v>255</v>
      </c>
      <c r="L322" s="2">
        <v>0</v>
      </c>
      <c r="M322" s="2">
        <v>0</v>
      </c>
      <c r="N322" s="2" t="str">
        <f t="shared" si="78"/>
        <v>string|255|0|0</v>
      </c>
      <c r="O322" t="str">
        <f>IFERROR(VLOOKUP('nCino | Field Mappings'!$A322,'nCino | Object Info'!$A:$H,5,FALSE),"(not found)")</f>
        <v>rskcsp_ds_css_collateral_mgmt</v>
      </c>
      <c r="P322" t="str">
        <f t="shared" si="79"/>
        <v>LLC_BI__Full_Address_NE__c</v>
      </c>
      <c r="Q322" s="8">
        <f>IFERROR(VLOOKUP($N322,'nCino | BigQuery Type Lookup'!$A:$F,2,FALSE),"(not found)")</f>
        <v>255</v>
      </c>
      <c r="R322" t="str">
        <f>IFERROR(VLOOKUP('nCino | Field Mappings'!$A322,'nCino | Object Info'!$A:$H,6,FALSE),"(not found)")</f>
        <v>rskcsp_ds_css_collateral_mgmt_staging</v>
      </c>
      <c r="S322" t="str">
        <f t="shared" si="80"/>
        <v>LLC_BI__Full_Address_NE__c</v>
      </c>
      <c r="T322" s="8" t="str">
        <f t="shared" si="81"/>
        <v>n/a</v>
      </c>
      <c r="U322" s="8" t="str">
        <f t="shared" si="82"/>
        <v>yes</v>
      </c>
      <c r="V322" s="2" t="str">
        <f>IFERROR(VLOOKUP($N322,'nCino | BigQuery Type Lookup'!$A:$F,3,FALSE),"(not found)")</f>
        <v>STRING</v>
      </c>
      <c r="W322" s="8">
        <f>IFERROR(VLOOKUP($N322,'nCino | BigQuery Type Lookup'!$A:$F,4,FALSE),"(not found)")</f>
        <v>255</v>
      </c>
      <c r="X322" s="8" t="str">
        <f>IFERROR(VLOOKUP($N322,'nCino | BigQuery Type Lookup'!$A:$F,5,FALSE),"(not found)")</f>
        <v>n/a</v>
      </c>
      <c r="Y322" s="8" t="str">
        <f>IFERROR(VLOOKUP($N322,'nCino | BigQuery Type Lookup'!$A:$F,6,FALSE),"(not found)")</f>
        <v>n/a</v>
      </c>
      <c r="Z322" t="str">
        <f>IFERROR(VLOOKUP('nCino | Field Mappings'!$A322,'nCino | Object Info'!$A:$H,7,FALSE),"(not found)")</f>
        <v>rskcsp_ds_css_collateral_mgmt_curated</v>
      </c>
      <c r="AA322" t="str">
        <f t="shared" si="83"/>
        <v>LLC_BI__Full_Address_NE__c</v>
      </c>
      <c r="AB322" s="8" t="str">
        <f t="shared" si="84"/>
        <v>n/a</v>
      </c>
      <c r="AC322" s="8" t="str">
        <f t="shared" si="85"/>
        <v>yes</v>
      </c>
      <c r="AD322" s="2" t="str">
        <f t="shared" si="86"/>
        <v>STRING</v>
      </c>
      <c r="AE322" s="8">
        <f t="shared" si="91"/>
        <v>255</v>
      </c>
      <c r="AF322" s="8" t="str">
        <f t="shared" si="92"/>
        <v>n/a</v>
      </c>
      <c r="AG322" s="8" t="str">
        <f t="shared" si="93"/>
        <v>n/a</v>
      </c>
      <c r="AH322" t="str">
        <f>IFERROR(VLOOKUP('nCino | Field Mappings'!$A322,'nCino | Object Info'!$A:$H,8,FALSE),"(not found)")</f>
        <v>rskcsp_ds_css_collateral_mgmt_consumption</v>
      </c>
      <c r="AI322" t="str">
        <f t="shared" si="87"/>
        <v>LLC_BI__Full_Address_NE__c</v>
      </c>
      <c r="AJ322" s="8" t="str">
        <f t="shared" si="88"/>
        <v>n/a</v>
      </c>
      <c r="AK322" s="8" t="str">
        <f t="shared" si="89"/>
        <v>yes</v>
      </c>
      <c r="AL322" s="2" t="str">
        <f t="shared" si="90"/>
        <v>STRING</v>
      </c>
      <c r="AM322" s="8">
        <f t="shared" si="94"/>
        <v>255</v>
      </c>
      <c r="AN322" s="8" t="str">
        <f t="shared" si="95"/>
        <v>n/a</v>
      </c>
      <c r="AO322" s="8" t="str">
        <f t="shared" si="96"/>
        <v>n/a</v>
      </c>
    </row>
    <row r="323" spans="1:41">
      <c r="A323" s="2" t="s">
        <v>50</v>
      </c>
      <c r="B323" s="2" t="s">
        <v>51</v>
      </c>
      <c r="C323" s="1" t="s">
        <v>970</v>
      </c>
      <c r="D323" s="1" t="s">
        <v>971</v>
      </c>
      <c r="E323" s="1" t="s">
        <v>211</v>
      </c>
      <c r="F323" s="2" t="str">
        <f>IF(ISERROR(VLOOKUP($C323,'DMW | Collateral Fields'!$K:$L, 1, FALSE)),"No", "Yes")</f>
        <v>No</v>
      </c>
      <c r="G323" s="1" t="str">
        <f>IFERROR(VLOOKUP($C323,'DMW | Collateral Fields'!$K:$L, 2, FALSE),"(not found)")</f>
        <v>(not found)</v>
      </c>
      <c r="H323" s="2" t="s">
        <v>136</v>
      </c>
      <c r="I323" s="2" t="s">
        <v>144</v>
      </c>
      <c r="J323" s="1" t="s">
        <v>140</v>
      </c>
      <c r="K323" s="2">
        <v>255</v>
      </c>
      <c r="L323" s="2">
        <v>0</v>
      </c>
      <c r="M323" s="2">
        <v>0</v>
      </c>
      <c r="N323" s="2" t="str">
        <f t="shared" ref="N323:N386" si="97">_xlfn.CONCAT(J323,"|",K323,"|",L323,"|",M323)</f>
        <v>string|255|0|0</v>
      </c>
      <c r="O323" t="str">
        <f>IFERROR(VLOOKUP('nCino | Field Mappings'!$A323,'nCino | Object Info'!$A:$H,5,FALSE),"(not found)")</f>
        <v>rskcsp_ds_css_collateral_mgmt</v>
      </c>
      <c r="P323" t="str">
        <f t="shared" ref="P323:P386" si="98">D323</f>
        <v>LLC_BI__Full_Address_PE__c</v>
      </c>
      <c r="Q323" s="8">
        <f>IFERROR(VLOOKUP($N323,'nCino | BigQuery Type Lookup'!$A:$F,2,FALSE),"(not found)")</f>
        <v>255</v>
      </c>
      <c r="R323" t="str">
        <f>IFERROR(VLOOKUP('nCino | Field Mappings'!$A323,'nCino | Object Info'!$A:$H,6,FALSE),"(not found)")</f>
        <v>rskcsp_ds_css_collateral_mgmt_staging</v>
      </c>
      <c r="S323" t="str">
        <f t="shared" ref="S323:S386" si="99">D323</f>
        <v>LLC_BI__Full_Address_PE__c</v>
      </c>
      <c r="T323" s="8" t="str">
        <f t="shared" ref="T323:T386" si="100">H323</f>
        <v>n/a</v>
      </c>
      <c r="U323" s="8" t="str">
        <f t="shared" ref="U323:U386" si="101">I323</f>
        <v>yes</v>
      </c>
      <c r="V323" s="2" t="str">
        <f>IFERROR(VLOOKUP($N323,'nCino | BigQuery Type Lookup'!$A:$F,3,FALSE),"(not found)")</f>
        <v>STRING</v>
      </c>
      <c r="W323" s="8">
        <f>IFERROR(VLOOKUP($N323,'nCino | BigQuery Type Lookup'!$A:$F,4,FALSE),"(not found)")</f>
        <v>255</v>
      </c>
      <c r="X323" s="8" t="str">
        <f>IFERROR(VLOOKUP($N323,'nCino | BigQuery Type Lookup'!$A:$F,5,FALSE),"(not found)")</f>
        <v>n/a</v>
      </c>
      <c r="Y323" s="8" t="str">
        <f>IFERROR(VLOOKUP($N323,'nCino | BigQuery Type Lookup'!$A:$F,6,FALSE),"(not found)")</f>
        <v>n/a</v>
      </c>
      <c r="Z323" t="str">
        <f>IFERROR(VLOOKUP('nCino | Field Mappings'!$A323,'nCino | Object Info'!$A:$H,7,FALSE),"(not found)")</f>
        <v>rskcsp_ds_css_collateral_mgmt_curated</v>
      </c>
      <c r="AA323" t="str">
        <f t="shared" ref="AA323:AA386" si="102">D323</f>
        <v>LLC_BI__Full_Address_PE__c</v>
      </c>
      <c r="AB323" s="8" t="str">
        <f t="shared" ref="AB323:AB386" si="103">H323</f>
        <v>n/a</v>
      </c>
      <c r="AC323" s="8" t="str">
        <f t="shared" ref="AC323:AC386" si="104">U323</f>
        <v>yes</v>
      </c>
      <c r="AD323" s="2" t="str">
        <f t="shared" ref="AD323:AD386" si="105">V323</f>
        <v>STRING</v>
      </c>
      <c r="AE323" s="8">
        <f t="shared" si="91"/>
        <v>255</v>
      </c>
      <c r="AF323" s="8" t="str">
        <f t="shared" si="92"/>
        <v>n/a</v>
      </c>
      <c r="AG323" s="8" t="str">
        <f t="shared" si="93"/>
        <v>n/a</v>
      </c>
      <c r="AH323" t="str">
        <f>IFERROR(VLOOKUP('nCino | Field Mappings'!$A323,'nCino | Object Info'!$A:$H,8,FALSE),"(not found)")</f>
        <v>rskcsp_ds_css_collateral_mgmt_consumption</v>
      </c>
      <c r="AI323" t="str">
        <f t="shared" ref="AI323:AI386" si="106">D323</f>
        <v>LLC_BI__Full_Address_PE__c</v>
      </c>
      <c r="AJ323" s="8" t="str">
        <f t="shared" ref="AJ323:AJ386" si="107">H323</f>
        <v>n/a</v>
      </c>
      <c r="AK323" s="8" t="str">
        <f t="shared" ref="AK323:AK386" si="108">U323</f>
        <v>yes</v>
      </c>
      <c r="AL323" s="2" t="str">
        <f t="shared" ref="AL323:AL386" si="109">V323</f>
        <v>STRING</v>
      </c>
      <c r="AM323" s="8">
        <f t="shared" si="94"/>
        <v>255</v>
      </c>
      <c r="AN323" s="8" t="str">
        <f t="shared" si="95"/>
        <v>n/a</v>
      </c>
      <c r="AO323" s="8" t="str">
        <f t="shared" si="96"/>
        <v>n/a</v>
      </c>
    </row>
    <row r="324" spans="1:41">
      <c r="A324" s="2" t="s">
        <v>50</v>
      </c>
      <c r="B324" s="2" t="s">
        <v>51</v>
      </c>
      <c r="C324" s="1" t="s">
        <v>972</v>
      </c>
      <c r="D324" s="1" t="s">
        <v>973</v>
      </c>
      <c r="E324" s="1" t="s">
        <v>974</v>
      </c>
      <c r="F324" s="2" t="str">
        <f>IF(ISERROR(VLOOKUP($C324,'DMW | Collateral Fields'!$K:$L, 1, FALSE)),"No", "Yes")</f>
        <v>No</v>
      </c>
      <c r="G324" s="1" t="str">
        <f>IFERROR(VLOOKUP($C324,'DMW | Collateral Fields'!$K:$L, 2, FALSE),"(not found)")</f>
        <v>(not found)</v>
      </c>
      <c r="H324" s="2" t="s">
        <v>136</v>
      </c>
      <c r="I324" s="2" t="s">
        <v>144</v>
      </c>
      <c r="J324" s="1" t="s">
        <v>140</v>
      </c>
      <c r="K324" s="2">
        <v>18</v>
      </c>
      <c r="L324" s="2">
        <v>0</v>
      </c>
      <c r="M324" s="2">
        <v>0</v>
      </c>
      <c r="N324" s="2" t="str">
        <f t="shared" si="97"/>
        <v>string|18|0|0</v>
      </c>
      <c r="O324" t="str">
        <f>IFERROR(VLOOKUP('nCino | Field Mappings'!$A324,'nCino | Object Info'!$A:$H,5,FALSE),"(not found)")</f>
        <v>rskcsp_ds_css_collateral_mgmt</v>
      </c>
      <c r="P324" t="str">
        <f t="shared" si="98"/>
        <v>Migration_ID__c</v>
      </c>
      <c r="Q324" s="8">
        <f>IFERROR(VLOOKUP($N324,'nCino | BigQuery Type Lookup'!$A:$F,2,FALSE),"(not found)")</f>
        <v>18</v>
      </c>
      <c r="R324" t="str">
        <f>IFERROR(VLOOKUP('nCino | Field Mappings'!$A324,'nCino | Object Info'!$A:$H,6,FALSE),"(not found)")</f>
        <v>rskcsp_ds_css_collateral_mgmt_staging</v>
      </c>
      <c r="S324" t="str">
        <f t="shared" si="99"/>
        <v>Migration_ID__c</v>
      </c>
      <c r="T324" s="8" t="str">
        <f t="shared" si="100"/>
        <v>n/a</v>
      </c>
      <c r="U324" s="8" t="str">
        <f t="shared" si="101"/>
        <v>yes</v>
      </c>
      <c r="V324" s="2" t="str">
        <f>IFERROR(VLOOKUP($N324,'nCino | BigQuery Type Lookup'!$A:$F,3,FALSE),"(not found)")</f>
        <v>STRING</v>
      </c>
      <c r="W324" s="8">
        <f>IFERROR(VLOOKUP($N324,'nCino | BigQuery Type Lookup'!$A:$F,4,FALSE),"(not found)")</f>
        <v>18</v>
      </c>
      <c r="X324" s="8" t="str">
        <f>IFERROR(VLOOKUP($N324,'nCino | BigQuery Type Lookup'!$A:$F,5,FALSE),"(not found)")</f>
        <v>n/a</v>
      </c>
      <c r="Y324" s="8" t="str">
        <f>IFERROR(VLOOKUP($N324,'nCino | BigQuery Type Lookup'!$A:$F,6,FALSE),"(not found)")</f>
        <v>n/a</v>
      </c>
      <c r="Z324" t="str">
        <f>IFERROR(VLOOKUP('nCino | Field Mappings'!$A324,'nCino | Object Info'!$A:$H,7,FALSE),"(not found)")</f>
        <v>rskcsp_ds_css_collateral_mgmt_curated</v>
      </c>
      <c r="AA324" t="str">
        <f t="shared" si="102"/>
        <v>Migration_ID__c</v>
      </c>
      <c r="AB324" s="8" t="str">
        <f t="shared" si="103"/>
        <v>n/a</v>
      </c>
      <c r="AC324" s="8" t="str">
        <f t="shared" si="104"/>
        <v>yes</v>
      </c>
      <c r="AD324" s="2" t="str">
        <f t="shared" si="105"/>
        <v>STRING</v>
      </c>
      <c r="AE324" s="8">
        <f t="shared" ref="AE324:AE387" si="110">W324</f>
        <v>18</v>
      </c>
      <c r="AF324" s="8" t="str">
        <f t="shared" ref="AF324:AF387" si="111">X324</f>
        <v>n/a</v>
      </c>
      <c r="AG324" s="8" t="str">
        <f t="shared" ref="AG324:AG387" si="112">Y324</f>
        <v>n/a</v>
      </c>
      <c r="AH324" t="str">
        <f>IFERROR(VLOOKUP('nCino | Field Mappings'!$A324,'nCino | Object Info'!$A:$H,8,FALSE),"(not found)")</f>
        <v>rskcsp_ds_css_collateral_mgmt_consumption</v>
      </c>
      <c r="AI324" t="str">
        <f t="shared" si="106"/>
        <v>Migration_ID__c</v>
      </c>
      <c r="AJ324" s="8" t="str">
        <f t="shared" si="107"/>
        <v>n/a</v>
      </c>
      <c r="AK324" s="8" t="str">
        <f t="shared" si="108"/>
        <v>yes</v>
      </c>
      <c r="AL324" s="2" t="str">
        <f t="shared" si="109"/>
        <v>STRING</v>
      </c>
      <c r="AM324" s="8">
        <f t="shared" ref="AM324:AM387" si="113">W324</f>
        <v>18</v>
      </c>
      <c r="AN324" s="8" t="str">
        <f t="shared" ref="AN324:AN387" si="114">X324</f>
        <v>n/a</v>
      </c>
      <c r="AO324" s="8" t="str">
        <f t="shared" ref="AO324:AO387" si="115">Y324</f>
        <v>n/a</v>
      </c>
    </row>
    <row r="325" spans="1:41">
      <c r="A325" s="2" t="s">
        <v>50</v>
      </c>
      <c r="B325" s="2" t="s">
        <v>51</v>
      </c>
      <c r="C325" s="1" t="s">
        <v>975</v>
      </c>
      <c r="D325" s="1" t="s">
        <v>976</v>
      </c>
      <c r="E325" s="1" t="s">
        <v>977</v>
      </c>
      <c r="F325" s="2" t="str">
        <f>IF(ISERROR(VLOOKUP($C325,'DMW | Collateral Fields'!$K:$L, 1, FALSE)),"No", "Yes")</f>
        <v>No</v>
      </c>
      <c r="G325" s="1" t="str">
        <f>IFERROR(VLOOKUP($C325,'DMW | Collateral Fields'!$K:$L, 2, FALSE),"(not found)")</f>
        <v>(not found)</v>
      </c>
      <c r="H325" s="2" t="s">
        <v>136</v>
      </c>
      <c r="I325" s="2" t="s">
        <v>144</v>
      </c>
      <c r="J325" s="1" t="s">
        <v>140</v>
      </c>
      <c r="K325" s="2">
        <v>255</v>
      </c>
      <c r="L325" s="2">
        <v>0</v>
      </c>
      <c r="M325" s="2">
        <v>0</v>
      </c>
      <c r="N325" s="2" t="str">
        <f t="shared" si="97"/>
        <v>string|255|0|0</v>
      </c>
      <c r="O325" t="str">
        <f>IFERROR(VLOOKUP('nCino | Field Mappings'!$A325,'nCino | Object Info'!$A:$H,5,FALSE),"(not found)")</f>
        <v>rskcsp_ds_css_collateral_mgmt</v>
      </c>
      <c r="P325" t="str">
        <f t="shared" si="98"/>
        <v>Integration_Source__c</v>
      </c>
      <c r="Q325" s="8">
        <f>IFERROR(VLOOKUP($N325,'nCino | BigQuery Type Lookup'!$A:$F,2,FALSE),"(not found)")</f>
        <v>255</v>
      </c>
      <c r="R325" t="str">
        <f>IFERROR(VLOOKUP('nCino | Field Mappings'!$A325,'nCino | Object Info'!$A:$H,6,FALSE),"(not found)")</f>
        <v>rskcsp_ds_css_collateral_mgmt_staging</v>
      </c>
      <c r="S325" t="str">
        <f t="shared" si="99"/>
        <v>Integration_Source__c</v>
      </c>
      <c r="T325" s="8" t="str">
        <f t="shared" si="100"/>
        <v>n/a</v>
      </c>
      <c r="U325" s="8" t="str">
        <f t="shared" si="101"/>
        <v>yes</v>
      </c>
      <c r="V325" s="2" t="str">
        <f>IFERROR(VLOOKUP($N325,'nCino | BigQuery Type Lookup'!$A:$F,3,FALSE),"(not found)")</f>
        <v>STRING</v>
      </c>
      <c r="W325" s="8">
        <f>IFERROR(VLOOKUP($N325,'nCino | BigQuery Type Lookup'!$A:$F,4,FALSE),"(not found)")</f>
        <v>255</v>
      </c>
      <c r="X325" s="8" t="str">
        <f>IFERROR(VLOOKUP($N325,'nCino | BigQuery Type Lookup'!$A:$F,5,FALSE),"(not found)")</f>
        <v>n/a</v>
      </c>
      <c r="Y325" s="8" t="str">
        <f>IFERROR(VLOOKUP($N325,'nCino | BigQuery Type Lookup'!$A:$F,6,FALSE),"(not found)")</f>
        <v>n/a</v>
      </c>
      <c r="Z325" t="str">
        <f>IFERROR(VLOOKUP('nCino | Field Mappings'!$A325,'nCino | Object Info'!$A:$H,7,FALSE),"(not found)")</f>
        <v>rskcsp_ds_css_collateral_mgmt_curated</v>
      </c>
      <c r="AA325" t="str">
        <f t="shared" si="102"/>
        <v>Integration_Source__c</v>
      </c>
      <c r="AB325" s="8" t="str">
        <f t="shared" si="103"/>
        <v>n/a</v>
      </c>
      <c r="AC325" s="8" t="str">
        <f t="shared" si="104"/>
        <v>yes</v>
      </c>
      <c r="AD325" s="2" t="str">
        <f t="shared" si="105"/>
        <v>STRING</v>
      </c>
      <c r="AE325" s="8">
        <f t="shared" si="110"/>
        <v>255</v>
      </c>
      <c r="AF325" s="8" t="str">
        <f t="shared" si="111"/>
        <v>n/a</v>
      </c>
      <c r="AG325" s="8" t="str">
        <f t="shared" si="112"/>
        <v>n/a</v>
      </c>
      <c r="AH325" t="str">
        <f>IFERROR(VLOOKUP('nCino | Field Mappings'!$A325,'nCino | Object Info'!$A:$H,8,FALSE),"(not found)")</f>
        <v>rskcsp_ds_css_collateral_mgmt_consumption</v>
      </c>
      <c r="AI325" t="str">
        <f t="shared" si="106"/>
        <v>Integration_Source__c</v>
      </c>
      <c r="AJ325" s="8" t="str">
        <f t="shared" si="107"/>
        <v>n/a</v>
      </c>
      <c r="AK325" s="8" t="str">
        <f t="shared" si="108"/>
        <v>yes</v>
      </c>
      <c r="AL325" s="2" t="str">
        <f t="shared" si="109"/>
        <v>STRING</v>
      </c>
      <c r="AM325" s="8">
        <f t="shared" si="113"/>
        <v>255</v>
      </c>
      <c r="AN325" s="8" t="str">
        <f t="shared" si="114"/>
        <v>n/a</v>
      </c>
      <c r="AO325" s="8" t="str">
        <f t="shared" si="115"/>
        <v>n/a</v>
      </c>
    </row>
    <row r="326" spans="1:41">
      <c r="A326" s="2" t="s">
        <v>50</v>
      </c>
      <c r="B326" s="2" t="s">
        <v>51</v>
      </c>
      <c r="C326" s="1" t="s">
        <v>978</v>
      </c>
      <c r="D326" s="1" t="s">
        <v>979</v>
      </c>
      <c r="E326" s="1" t="s">
        <v>980</v>
      </c>
      <c r="F326" s="2" t="str">
        <f>IF(ISERROR(VLOOKUP($C326,'DMW | Collateral Fields'!$K:$L, 1, FALSE)),"No", "Yes")</f>
        <v>No</v>
      </c>
      <c r="G326" s="1" t="str">
        <f>IFERROR(VLOOKUP($C326,'DMW | Collateral Fields'!$K:$L, 2, FALSE),"(not found)")</f>
        <v>(not found)</v>
      </c>
      <c r="H326" s="2" t="s">
        <v>136</v>
      </c>
      <c r="I326" s="2" t="s">
        <v>144</v>
      </c>
      <c r="J326" s="1" t="s">
        <v>140</v>
      </c>
      <c r="K326" s="2">
        <v>255</v>
      </c>
      <c r="L326" s="2">
        <v>0</v>
      </c>
      <c r="M326" s="2">
        <v>0</v>
      </c>
      <c r="N326" s="2" t="str">
        <f t="shared" si="97"/>
        <v>string|255|0|0</v>
      </c>
      <c r="O326" t="str">
        <f>IFERROR(VLOOKUP('nCino | Field Mappings'!$A326,'nCino | Object Info'!$A:$H,5,FALSE),"(not found)")</f>
        <v>rskcsp_ds_css_collateral_mgmt</v>
      </c>
      <c r="P326" t="str">
        <f t="shared" si="98"/>
        <v>LLC_BI__Collateral_Image__c</v>
      </c>
      <c r="Q326" s="8">
        <f>IFERROR(VLOOKUP($N326,'nCino | BigQuery Type Lookup'!$A:$F,2,FALSE),"(not found)")</f>
        <v>255</v>
      </c>
      <c r="R326" t="str">
        <f>IFERROR(VLOOKUP('nCino | Field Mappings'!$A326,'nCino | Object Info'!$A:$H,6,FALSE),"(not found)")</f>
        <v>rskcsp_ds_css_collateral_mgmt_staging</v>
      </c>
      <c r="S326" t="str">
        <f t="shared" si="99"/>
        <v>LLC_BI__Collateral_Image__c</v>
      </c>
      <c r="T326" s="8" t="str">
        <f t="shared" si="100"/>
        <v>n/a</v>
      </c>
      <c r="U326" s="8" t="str">
        <f t="shared" si="101"/>
        <v>yes</v>
      </c>
      <c r="V326" s="2" t="str">
        <f>IFERROR(VLOOKUP($N326,'nCino | BigQuery Type Lookup'!$A:$F,3,FALSE),"(not found)")</f>
        <v>STRING</v>
      </c>
      <c r="W326" s="8">
        <f>IFERROR(VLOOKUP($N326,'nCino | BigQuery Type Lookup'!$A:$F,4,FALSE),"(not found)")</f>
        <v>255</v>
      </c>
      <c r="X326" s="8" t="str">
        <f>IFERROR(VLOOKUP($N326,'nCino | BigQuery Type Lookup'!$A:$F,5,FALSE),"(not found)")</f>
        <v>n/a</v>
      </c>
      <c r="Y326" s="8" t="str">
        <f>IFERROR(VLOOKUP($N326,'nCino | BigQuery Type Lookup'!$A:$F,6,FALSE),"(not found)")</f>
        <v>n/a</v>
      </c>
      <c r="Z326" t="str">
        <f>IFERROR(VLOOKUP('nCino | Field Mappings'!$A326,'nCino | Object Info'!$A:$H,7,FALSE),"(not found)")</f>
        <v>rskcsp_ds_css_collateral_mgmt_curated</v>
      </c>
      <c r="AA326" t="str">
        <f t="shared" si="102"/>
        <v>LLC_BI__Collateral_Image__c</v>
      </c>
      <c r="AB326" s="8" t="str">
        <f t="shared" si="103"/>
        <v>n/a</v>
      </c>
      <c r="AC326" s="8" t="str">
        <f t="shared" si="104"/>
        <v>yes</v>
      </c>
      <c r="AD326" s="2" t="str">
        <f t="shared" si="105"/>
        <v>STRING</v>
      </c>
      <c r="AE326" s="8">
        <f t="shared" si="110"/>
        <v>255</v>
      </c>
      <c r="AF326" s="8" t="str">
        <f t="shared" si="111"/>
        <v>n/a</v>
      </c>
      <c r="AG326" s="8" t="str">
        <f t="shared" si="112"/>
        <v>n/a</v>
      </c>
      <c r="AH326" t="str">
        <f>IFERROR(VLOOKUP('nCino | Field Mappings'!$A326,'nCino | Object Info'!$A:$H,8,FALSE),"(not found)")</f>
        <v>rskcsp_ds_css_collateral_mgmt_consumption</v>
      </c>
      <c r="AI326" t="str">
        <f t="shared" si="106"/>
        <v>LLC_BI__Collateral_Image__c</v>
      </c>
      <c r="AJ326" s="8" t="str">
        <f t="shared" si="107"/>
        <v>n/a</v>
      </c>
      <c r="AK326" s="8" t="str">
        <f t="shared" si="108"/>
        <v>yes</v>
      </c>
      <c r="AL326" s="2" t="str">
        <f t="shared" si="109"/>
        <v>STRING</v>
      </c>
      <c r="AM326" s="8">
        <f t="shared" si="113"/>
        <v>255</v>
      </c>
      <c r="AN326" s="8" t="str">
        <f t="shared" si="114"/>
        <v>n/a</v>
      </c>
      <c r="AO326" s="8" t="str">
        <f t="shared" si="115"/>
        <v>n/a</v>
      </c>
    </row>
    <row r="327" spans="1:41">
      <c r="A327" s="2" t="s">
        <v>50</v>
      </c>
      <c r="B327" s="2" t="s">
        <v>51</v>
      </c>
      <c r="C327" s="1" t="s">
        <v>981</v>
      </c>
      <c r="D327" s="1" t="s">
        <v>982</v>
      </c>
      <c r="E327" s="1" t="s">
        <v>983</v>
      </c>
      <c r="F327" s="2" t="str">
        <f>IF(ISERROR(VLOOKUP($C327,'DMW | Collateral Fields'!$K:$L, 1, FALSE)),"No", "Yes")</f>
        <v>No</v>
      </c>
      <c r="G327" s="1" t="str">
        <f>IFERROR(VLOOKUP($C327,'DMW | Collateral Fields'!$K:$L, 2, FALSE),"(not found)")</f>
        <v>(not found)</v>
      </c>
      <c r="H327" s="2" t="s">
        <v>136</v>
      </c>
      <c r="I327" s="2" t="s">
        <v>144</v>
      </c>
      <c r="J327" s="1" t="s">
        <v>174</v>
      </c>
      <c r="K327" s="2">
        <v>0</v>
      </c>
      <c r="L327" s="2">
        <v>18</v>
      </c>
      <c r="M327" s="2">
        <v>0</v>
      </c>
      <c r="N327" s="2" t="str">
        <f t="shared" si="97"/>
        <v>double|0|18|0</v>
      </c>
      <c r="O327" t="str">
        <f>IFERROR(VLOOKUP('nCino | Field Mappings'!$A327,'nCino | Object Info'!$A:$H,5,FALSE),"(not found)")</f>
        <v>rskcsp_ds_css_collateral_mgmt</v>
      </c>
      <c r="P327" t="str">
        <f t="shared" si="98"/>
        <v>LLC_BI__Collateral_Rollup_Count__c</v>
      </c>
      <c r="Q327" s="8">
        <f>IFERROR(VLOOKUP($N327,'nCino | BigQuery Type Lookup'!$A:$F,2,FALSE),"(not found)")</f>
        <v>18</v>
      </c>
      <c r="R327" t="str">
        <f>IFERROR(VLOOKUP('nCino | Field Mappings'!$A327,'nCino | Object Info'!$A:$H,6,FALSE),"(not found)")</f>
        <v>rskcsp_ds_css_collateral_mgmt_staging</v>
      </c>
      <c r="S327" t="str">
        <f t="shared" si="99"/>
        <v>LLC_BI__Collateral_Rollup_Count__c</v>
      </c>
      <c r="T327" s="8" t="str">
        <f t="shared" si="100"/>
        <v>n/a</v>
      </c>
      <c r="U327" s="8" t="str">
        <f t="shared" si="101"/>
        <v>yes</v>
      </c>
      <c r="V327" s="2" t="str">
        <f>IFERROR(VLOOKUP($N327,'nCino | BigQuery Type Lookup'!$A:$F,3,FALSE),"(not found)")</f>
        <v>INT64</v>
      </c>
      <c r="W327" s="8" t="str">
        <f>IFERROR(VLOOKUP($N327,'nCino | BigQuery Type Lookup'!$A:$F,4,FALSE),"(not found)")</f>
        <v>n/a</v>
      </c>
      <c r="X327" s="8" t="str">
        <f>IFERROR(VLOOKUP($N327,'nCino | BigQuery Type Lookup'!$A:$F,5,FALSE),"(not found)")</f>
        <v>n/a</v>
      </c>
      <c r="Y327" s="8" t="str">
        <f>IFERROR(VLOOKUP($N327,'nCino | BigQuery Type Lookup'!$A:$F,6,FALSE),"(not found)")</f>
        <v>n/a</v>
      </c>
      <c r="Z327" t="str">
        <f>IFERROR(VLOOKUP('nCino | Field Mappings'!$A327,'nCino | Object Info'!$A:$H,7,FALSE),"(not found)")</f>
        <v>rskcsp_ds_css_collateral_mgmt_curated</v>
      </c>
      <c r="AA327" t="str">
        <f t="shared" si="102"/>
        <v>LLC_BI__Collateral_Rollup_Count__c</v>
      </c>
      <c r="AB327" s="8" t="str">
        <f t="shared" si="103"/>
        <v>n/a</v>
      </c>
      <c r="AC327" s="8" t="str">
        <f t="shared" si="104"/>
        <v>yes</v>
      </c>
      <c r="AD327" s="2" t="str">
        <f t="shared" si="105"/>
        <v>INT64</v>
      </c>
      <c r="AE327" s="8" t="str">
        <f t="shared" si="110"/>
        <v>n/a</v>
      </c>
      <c r="AF327" s="8" t="str">
        <f t="shared" si="111"/>
        <v>n/a</v>
      </c>
      <c r="AG327" s="8" t="str">
        <f t="shared" si="112"/>
        <v>n/a</v>
      </c>
      <c r="AH327" t="str">
        <f>IFERROR(VLOOKUP('nCino | Field Mappings'!$A327,'nCino | Object Info'!$A:$H,8,FALSE),"(not found)")</f>
        <v>rskcsp_ds_css_collateral_mgmt_consumption</v>
      </c>
      <c r="AI327" t="str">
        <f t="shared" si="106"/>
        <v>LLC_BI__Collateral_Rollup_Count__c</v>
      </c>
      <c r="AJ327" s="8" t="str">
        <f t="shared" si="107"/>
        <v>n/a</v>
      </c>
      <c r="AK327" s="8" t="str">
        <f t="shared" si="108"/>
        <v>yes</v>
      </c>
      <c r="AL327" s="2" t="str">
        <f t="shared" si="109"/>
        <v>INT64</v>
      </c>
      <c r="AM327" s="8" t="str">
        <f t="shared" si="113"/>
        <v>n/a</v>
      </c>
      <c r="AN327" s="8" t="str">
        <f t="shared" si="114"/>
        <v>n/a</v>
      </c>
      <c r="AO327" s="8" t="str">
        <f t="shared" si="115"/>
        <v>n/a</v>
      </c>
    </row>
    <row r="328" spans="1:41">
      <c r="A328" s="2" t="s">
        <v>50</v>
      </c>
      <c r="B328" s="2" t="s">
        <v>51</v>
      </c>
      <c r="C328" s="1" t="s">
        <v>984</v>
      </c>
      <c r="D328" s="1" t="s">
        <v>985</v>
      </c>
      <c r="E328" s="1" t="s">
        <v>986</v>
      </c>
      <c r="F328" s="2" t="str">
        <f>IF(ISERROR(VLOOKUP($C328,'DMW | Collateral Fields'!$K:$L, 1, FALSE)),"No", "Yes")</f>
        <v>No</v>
      </c>
      <c r="G328" s="1" t="str">
        <f>IFERROR(VLOOKUP($C328,'DMW | Collateral Fields'!$K:$L, 2, FALSE),"(not found)")</f>
        <v>(not found)</v>
      </c>
      <c r="H328" s="2" t="s">
        <v>136</v>
      </c>
      <c r="I328" s="2" t="s">
        <v>144</v>
      </c>
      <c r="J328" s="1" t="s">
        <v>174</v>
      </c>
      <c r="K328" s="2">
        <v>0</v>
      </c>
      <c r="L328" s="2">
        <v>18</v>
      </c>
      <c r="M328" s="2">
        <v>0</v>
      </c>
      <c r="N328" s="2" t="str">
        <f t="shared" si="97"/>
        <v>double|0|18|0</v>
      </c>
      <c r="O328" t="str">
        <f>IFERROR(VLOOKUP('nCino | Field Mappings'!$A328,'nCino | Object Info'!$A:$H,5,FALSE),"(not found)")</f>
        <v>rskcsp_ds_css_collateral_mgmt</v>
      </c>
      <c r="P328" t="str">
        <f t="shared" si="98"/>
        <v>LLC_BI__Depth__c</v>
      </c>
      <c r="Q328" s="8">
        <f>IFERROR(VLOOKUP($N328,'nCino | BigQuery Type Lookup'!$A:$F,2,FALSE),"(not found)")</f>
        <v>18</v>
      </c>
      <c r="R328" t="str">
        <f>IFERROR(VLOOKUP('nCino | Field Mappings'!$A328,'nCino | Object Info'!$A:$H,6,FALSE),"(not found)")</f>
        <v>rskcsp_ds_css_collateral_mgmt_staging</v>
      </c>
      <c r="S328" t="str">
        <f t="shared" si="99"/>
        <v>LLC_BI__Depth__c</v>
      </c>
      <c r="T328" s="8" t="str">
        <f t="shared" si="100"/>
        <v>n/a</v>
      </c>
      <c r="U328" s="8" t="str">
        <f t="shared" si="101"/>
        <v>yes</v>
      </c>
      <c r="V328" s="2" t="str">
        <f>IFERROR(VLOOKUP($N328,'nCino | BigQuery Type Lookup'!$A:$F,3,FALSE),"(not found)")</f>
        <v>INT64</v>
      </c>
      <c r="W328" s="8" t="str">
        <f>IFERROR(VLOOKUP($N328,'nCino | BigQuery Type Lookup'!$A:$F,4,FALSE),"(not found)")</f>
        <v>n/a</v>
      </c>
      <c r="X328" s="8" t="str">
        <f>IFERROR(VLOOKUP($N328,'nCino | BigQuery Type Lookup'!$A:$F,5,FALSE),"(not found)")</f>
        <v>n/a</v>
      </c>
      <c r="Y328" s="8" t="str">
        <f>IFERROR(VLOOKUP($N328,'nCino | BigQuery Type Lookup'!$A:$F,6,FALSE),"(not found)")</f>
        <v>n/a</v>
      </c>
      <c r="Z328" t="str">
        <f>IFERROR(VLOOKUP('nCino | Field Mappings'!$A328,'nCino | Object Info'!$A:$H,7,FALSE),"(not found)")</f>
        <v>rskcsp_ds_css_collateral_mgmt_curated</v>
      </c>
      <c r="AA328" t="str">
        <f t="shared" si="102"/>
        <v>LLC_BI__Depth__c</v>
      </c>
      <c r="AB328" s="8" t="str">
        <f t="shared" si="103"/>
        <v>n/a</v>
      </c>
      <c r="AC328" s="8" t="str">
        <f t="shared" si="104"/>
        <v>yes</v>
      </c>
      <c r="AD328" s="2" t="str">
        <f t="shared" si="105"/>
        <v>INT64</v>
      </c>
      <c r="AE328" s="8" t="str">
        <f t="shared" si="110"/>
        <v>n/a</v>
      </c>
      <c r="AF328" s="8" t="str">
        <f t="shared" si="111"/>
        <v>n/a</v>
      </c>
      <c r="AG328" s="8" t="str">
        <f t="shared" si="112"/>
        <v>n/a</v>
      </c>
      <c r="AH328" t="str">
        <f>IFERROR(VLOOKUP('nCino | Field Mappings'!$A328,'nCino | Object Info'!$A:$H,8,FALSE),"(not found)")</f>
        <v>rskcsp_ds_css_collateral_mgmt_consumption</v>
      </c>
      <c r="AI328" t="str">
        <f t="shared" si="106"/>
        <v>LLC_BI__Depth__c</v>
      </c>
      <c r="AJ328" s="8" t="str">
        <f t="shared" si="107"/>
        <v>n/a</v>
      </c>
      <c r="AK328" s="8" t="str">
        <f t="shared" si="108"/>
        <v>yes</v>
      </c>
      <c r="AL328" s="2" t="str">
        <f t="shared" si="109"/>
        <v>INT64</v>
      </c>
      <c r="AM328" s="8" t="str">
        <f t="shared" si="113"/>
        <v>n/a</v>
      </c>
      <c r="AN328" s="8" t="str">
        <f t="shared" si="114"/>
        <v>n/a</v>
      </c>
      <c r="AO328" s="8" t="str">
        <f t="shared" si="115"/>
        <v>n/a</v>
      </c>
    </row>
    <row r="329" spans="1:41">
      <c r="A329" s="2" t="s">
        <v>50</v>
      </c>
      <c r="B329" s="2" t="s">
        <v>51</v>
      </c>
      <c r="C329" s="1" t="s">
        <v>987</v>
      </c>
      <c r="D329" s="1" t="s">
        <v>988</v>
      </c>
      <c r="E329" s="1" t="s">
        <v>989</v>
      </c>
      <c r="F329" s="2" t="str">
        <f>IF(ISERROR(VLOOKUP($C329,'DMW | Collateral Fields'!$K:$L, 1, FALSE)),"No", "Yes")</f>
        <v>No</v>
      </c>
      <c r="G329" s="1" t="str">
        <f>IFERROR(VLOOKUP($C329,'DMW | Collateral Fields'!$K:$L, 2, FALSE),"(not found)")</f>
        <v>(not found)</v>
      </c>
      <c r="H329" s="2" t="s">
        <v>153</v>
      </c>
      <c r="I329" s="2" t="s">
        <v>144</v>
      </c>
      <c r="J329" s="1" t="s">
        <v>180</v>
      </c>
      <c r="K329" s="2">
        <v>18</v>
      </c>
      <c r="L329" s="2">
        <v>0</v>
      </c>
      <c r="M329" s="2">
        <v>0</v>
      </c>
      <c r="N329" s="2" t="str">
        <f t="shared" si="97"/>
        <v>reference(LLC_BI__Collateral__c)|18|0|0</v>
      </c>
      <c r="O329" t="str">
        <f>IFERROR(VLOOKUP('nCino | Field Mappings'!$A329,'nCino | Object Info'!$A:$H,5,FALSE),"(not found)")</f>
        <v>rskcsp_ds_css_collateral_mgmt</v>
      </c>
      <c r="P329" t="str">
        <f t="shared" si="98"/>
        <v>LLC_BI__Highest__c</v>
      </c>
      <c r="Q329" s="8">
        <f>IFERROR(VLOOKUP($N329,'nCino | BigQuery Type Lookup'!$A:$F,2,FALSE),"(not found)")</f>
        <v>18</v>
      </c>
      <c r="R329" t="str">
        <f>IFERROR(VLOOKUP('nCino | Field Mappings'!$A329,'nCino | Object Info'!$A:$H,6,FALSE),"(not found)")</f>
        <v>rskcsp_ds_css_collateral_mgmt_staging</v>
      </c>
      <c r="S329" t="str">
        <f t="shared" si="99"/>
        <v>LLC_BI__Highest__c</v>
      </c>
      <c r="T329" s="8" t="str">
        <f t="shared" si="100"/>
        <v>Foreign</v>
      </c>
      <c r="U329" s="8" t="str">
        <f t="shared" si="101"/>
        <v>yes</v>
      </c>
      <c r="V329" s="2" t="str">
        <f>IFERROR(VLOOKUP($N329,'nCino | BigQuery Type Lookup'!$A:$F,3,FALSE),"(not found)")</f>
        <v>STRING</v>
      </c>
      <c r="W329" s="8">
        <f>IFERROR(VLOOKUP($N329,'nCino | BigQuery Type Lookup'!$A:$F,4,FALSE),"(not found)")</f>
        <v>18</v>
      </c>
      <c r="X329" s="8" t="str">
        <f>IFERROR(VLOOKUP($N329,'nCino | BigQuery Type Lookup'!$A:$F,5,FALSE),"(not found)")</f>
        <v>n/a</v>
      </c>
      <c r="Y329" s="8" t="str">
        <f>IFERROR(VLOOKUP($N329,'nCino | BigQuery Type Lookup'!$A:$F,6,FALSE),"(not found)")</f>
        <v>n/a</v>
      </c>
      <c r="Z329" t="str">
        <f>IFERROR(VLOOKUP('nCino | Field Mappings'!$A329,'nCino | Object Info'!$A:$H,7,FALSE),"(not found)")</f>
        <v>rskcsp_ds_css_collateral_mgmt_curated</v>
      </c>
      <c r="AA329" t="str">
        <f t="shared" si="102"/>
        <v>LLC_BI__Highest__c</v>
      </c>
      <c r="AB329" s="8" t="str">
        <f t="shared" si="103"/>
        <v>Foreign</v>
      </c>
      <c r="AC329" s="8" t="str">
        <f t="shared" si="104"/>
        <v>yes</v>
      </c>
      <c r="AD329" s="2" t="str">
        <f t="shared" si="105"/>
        <v>STRING</v>
      </c>
      <c r="AE329" s="8">
        <f t="shared" si="110"/>
        <v>18</v>
      </c>
      <c r="AF329" s="8" t="str">
        <f t="shared" si="111"/>
        <v>n/a</v>
      </c>
      <c r="AG329" s="8" t="str">
        <f t="shared" si="112"/>
        <v>n/a</v>
      </c>
      <c r="AH329" t="str">
        <f>IFERROR(VLOOKUP('nCino | Field Mappings'!$A329,'nCino | Object Info'!$A:$H,8,FALSE),"(not found)")</f>
        <v>rskcsp_ds_css_collateral_mgmt_consumption</v>
      </c>
      <c r="AI329" t="str">
        <f t="shared" si="106"/>
        <v>LLC_BI__Highest__c</v>
      </c>
      <c r="AJ329" s="8" t="str">
        <f t="shared" si="107"/>
        <v>Foreign</v>
      </c>
      <c r="AK329" s="8" t="str">
        <f t="shared" si="108"/>
        <v>yes</v>
      </c>
      <c r="AL329" s="2" t="str">
        <f t="shared" si="109"/>
        <v>STRING</v>
      </c>
      <c r="AM329" s="8">
        <f t="shared" si="113"/>
        <v>18</v>
      </c>
      <c r="AN329" s="8" t="str">
        <f t="shared" si="114"/>
        <v>n/a</v>
      </c>
      <c r="AO329" s="8" t="str">
        <f t="shared" si="115"/>
        <v>n/a</v>
      </c>
    </row>
    <row r="330" spans="1:41">
      <c r="A330" s="2" t="s">
        <v>50</v>
      </c>
      <c r="B330" s="2" t="s">
        <v>51</v>
      </c>
      <c r="C330" s="1" t="s">
        <v>990</v>
      </c>
      <c r="D330" s="1" t="s">
        <v>991</v>
      </c>
      <c r="E330" s="1" t="s">
        <v>992</v>
      </c>
      <c r="F330" s="2" t="str">
        <f>IF(ISERROR(VLOOKUP($C330,'DMW | Collateral Fields'!$K:$L, 1, FALSE)),"No", "Yes")</f>
        <v>No</v>
      </c>
      <c r="G330" s="1" t="str">
        <f>IFERROR(VLOOKUP($C330,'DMW | Collateral Fields'!$K:$L, 2, FALSE),"(not found)")</f>
        <v>(not found)</v>
      </c>
      <c r="H330" s="2" t="s">
        <v>136</v>
      </c>
      <c r="I330" s="2" t="s">
        <v>131</v>
      </c>
      <c r="J330" s="1" t="s">
        <v>137</v>
      </c>
      <c r="K330" s="2">
        <v>0</v>
      </c>
      <c r="L330" s="2">
        <v>0</v>
      </c>
      <c r="M330" s="2">
        <v>0</v>
      </c>
      <c r="N330" s="2" t="str">
        <f t="shared" si="97"/>
        <v>boolean|0|0|0</v>
      </c>
      <c r="O330" t="str">
        <f>IFERROR(VLOOKUP('nCino | Field Mappings'!$A330,'nCino | Object Info'!$A:$H,5,FALSE),"(not found)")</f>
        <v>rskcsp_ds_css_collateral_mgmt</v>
      </c>
      <c r="P330" t="str">
        <f t="shared" si="98"/>
        <v>LLC_BI__Is_Copy__c</v>
      </c>
      <c r="Q330" s="8">
        <f>IFERROR(VLOOKUP($N330,'nCino | BigQuery Type Lookup'!$A:$F,2,FALSE),"(not found)")</f>
        <v>1</v>
      </c>
      <c r="R330" t="str">
        <f>IFERROR(VLOOKUP('nCino | Field Mappings'!$A330,'nCino | Object Info'!$A:$H,6,FALSE),"(not found)")</f>
        <v>rskcsp_ds_css_collateral_mgmt_staging</v>
      </c>
      <c r="S330" t="str">
        <f t="shared" si="99"/>
        <v>LLC_BI__Is_Copy__c</v>
      </c>
      <c r="T330" s="8" t="str">
        <f t="shared" si="100"/>
        <v>n/a</v>
      </c>
      <c r="U330" s="8" t="str">
        <f t="shared" si="101"/>
        <v>no</v>
      </c>
      <c r="V330" s="2" t="str">
        <f>IFERROR(VLOOKUP($N330,'nCino | BigQuery Type Lookup'!$A:$F,3,FALSE),"(not found)")</f>
        <v>BOOL</v>
      </c>
      <c r="W330" s="8" t="str">
        <f>IFERROR(VLOOKUP($N330,'nCino | BigQuery Type Lookup'!$A:$F,4,FALSE),"(not found)")</f>
        <v>n/a</v>
      </c>
      <c r="X330" s="8" t="str">
        <f>IFERROR(VLOOKUP($N330,'nCino | BigQuery Type Lookup'!$A:$F,5,FALSE),"(not found)")</f>
        <v>n/a</v>
      </c>
      <c r="Y330" s="8" t="str">
        <f>IFERROR(VLOOKUP($N330,'nCino | BigQuery Type Lookup'!$A:$F,6,FALSE),"(not found)")</f>
        <v>n/a</v>
      </c>
      <c r="Z330" t="str">
        <f>IFERROR(VLOOKUP('nCino | Field Mappings'!$A330,'nCino | Object Info'!$A:$H,7,FALSE),"(not found)")</f>
        <v>rskcsp_ds_css_collateral_mgmt_curated</v>
      </c>
      <c r="AA330" t="str">
        <f t="shared" si="102"/>
        <v>LLC_BI__Is_Copy__c</v>
      </c>
      <c r="AB330" s="8" t="str">
        <f t="shared" si="103"/>
        <v>n/a</v>
      </c>
      <c r="AC330" s="8" t="str">
        <f t="shared" si="104"/>
        <v>no</v>
      </c>
      <c r="AD330" s="2" t="str">
        <f t="shared" si="105"/>
        <v>BOOL</v>
      </c>
      <c r="AE330" s="8" t="str">
        <f t="shared" si="110"/>
        <v>n/a</v>
      </c>
      <c r="AF330" s="8" t="str">
        <f t="shared" si="111"/>
        <v>n/a</v>
      </c>
      <c r="AG330" s="8" t="str">
        <f t="shared" si="112"/>
        <v>n/a</v>
      </c>
      <c r="AH330" t="str">
        <f>IFERROR(VLOOKUP('nCino | Field Mappings'!$A330,'nCino | Object Info'!$A:$H,8,FALSE),"(not found)")</f>
        <v>rskcsp_ds_css_collateral_mgmt_consumption</v>
      </c>
      <c r="AI330" t="str">
        <f t="shared" si="106"/>
        <v>LLC_BI__Is_Copy__c</v>
      </c>
      <c r="AJ330" s="8" t="str">
        <f t="shared" si="107"/>
        <v>n/a</v>
      </c>
      <c r="AK330" s="8" t="str">
        <f t="shared" si="108"/>
        <v>no</v>
      </c>
      <c r="AL330" s="2" t="str">
        <f t="shared" si="109"/>
        <v>BOOL</v>
      </c>
      <c r="AM330" s="8" t="str">
        <f t="shared" si="113"/>
        <v>n/a</v>
      </c>
      <c r="AN330" s="8" t="str">
        <f t="shared" si="114"/>
        <v>n/a</v>
      </c>
      <c r="AO330" s="8" t="str">
        <f t="shared" si="115"/>
        <v>n/a</v>
      </c>
    </row>
    <row r="331" spans="1:41">
      <c r="A331" s="2" t="s">
        <v>50</v>
      </c>
      <c r="B331" s="2" t="s">
        <v>51</v>
      </c>
      <c r="C331" s="1" t="s">
        <v>993</v>
      </c>
      <c r="D331" s="1" t="s">
        <v>994</v>
      </c>
      <c r="E331" s="1" t="s">
        <v>995</v>
      </c>
      <c r="F331" s="2" t="str">
        <f>IF(ISERROR(VLOOKUP($C331,'DMW | Collateral Fields'!$K:$L, 1, FALSE)),"No", "Yes")</f>
        <v>No</v>
      </c>
      <c r="G331" s="1" t="str">
        <f>IFERROR(VLOOKUP($C331,'DMW | Collateral Fields'!$K:$L, 2, FALSE),"(not found)")</f>
        <v>(not found)</v>
      </c>
      <c r="H331" s="2" t="s">
        <v>136</v>
      </c>
      <c r="I331" s="2" t="s">
        <v>144</v>
      </c>
      <c r="J331" s="1" t="s">
        <v>202</v>
      </c>
      <c r="K331" s="2">
        <v>0</v>
      </c>
      <c r="L331" s="2">
        <v>0</v>
      </c>
      <c r="M331" s="2">
        <v>0</v>
      </c>
      <c r="N331" s="2" t="str">
        <f t="shared" si="97"/>
        <v>date|0|0|0</v>
      </c>
      <c r="O331" t="str">
        <f>IFERROR(VLOOKUP('nCino | Field Mappings'!$A331,'nCino | Object Info'!$A:$H,5,FALSE),"(not found)")</f>
        <v>rskcsp_ds_css_collateral_mgmt</v>
      </c>
      <c r="P331" t="str">
        <f t="shared" si="98"/>
        <v>LLC_BI__Next_Revaluation_Due_Date__c</v>
      </c>
      <c r="Q331" s="8">
        <f>IFERROR(VLOOKUP($N331,'nCino | BigQuery Type Lookup'!$A:$F,2,FALSE),"(not found)")</f>
        <v>8</v>
      </c>
      <c r="R331" t="str">
        <f>IFERROR(VLOOKUP('nCino | Field Mappings'!$A331,'nCino | Object Info'!$A:$H,6,FALSE),"(not found)")</f>
        <v>rskcsp_ds_css_collateral_mgmt_staging</v>
      </c>
      <c r="S331" t="str">
        <f t="shared" si="99"/>
        <v>LLC_BI__Next_Revaluation_Due_Date__c</v>
      </c>
      <c r="T331" s="8" t="str">
        <f t="shared" si="100"/>
        <v>n/a</v>
      </c>
      <c r="U331" s="8" t="str">
        <f t="shared" si="101"/>
        <v>yes</v>
      </c>
      <c r="V331" s="2" t="str">
        <f>IFERROR(VLOOKUP($N331,'nCino | BigQuery Type Lookup'!$A:$F,3,FALSE),"(not found)")</f>
        <v>DATE</v>
      </c>
      <c r="W331" s="8" t="str">
        <f>IFERROR(VLOOKUP($N331,'nCino | BigQuery Type Lookup'!$A:$F,4,FALSE),"(not found)")</f>
        <v>n/a</v>
      </c>
      <c r="X331" s="8" t="str">
        <f>IFERROR(VLOOKUP($N331,'nCino | BigQuery Type Lookup'!$A:$F,5,FALSE),"(not found)")</f>
        <v>n/a</v>
      </c>
      <c r="Y331" s="8" t="str">
        <f>IFERROR(VLOOKUP($N331,'nCino | BigQuery Type Lookup'!$A:$F,6,FALSE),"(not found)")</f>
        <v>n/a</v>
      </c>
      <c r="Z331" t="str">
        <f>IFERROR(VLOOKUP('nCino | Field Mappings'!$A331,'nCino | Object Info'!$A:$H,7,FALSE),"(not found)")</f>
        <v>rskcsp_ds_css_collateral_mgmt_curated</v>
      </c>
      <c r="AA331" t="str">
        <f t="shared" si="102"/>
        <v>LLC_BI__Next_Revaluation_Due_Date__c</v>
      </c>
      <c r="AB331" s="8" t="str">
        <f t="shared" si="103"/>
        <v>n/a</v>
      </c>
      <c r="AC331" s="8" t="str">
        <f t="shared" si="104"/>
        <v>yes</v>
      </c>
      <c r="AD331" s="2" t="str">
        <f t="shared" si="105"/>
        <v>DATE</v>
      </c>
      <c r="AE331" s="8" t="str">
        <f t="shared" si="110"/>
        <v>n/a</v>
      </c>
      <c r="AF331" s="8" t="str">
        <f t="shared" si="111"/>
        <v>n/a</v>
      </c>
      <c r="AG331" s="8" t="str">
        <f t="shared" si="112"/>
        <v>n/a</v>
      </c>
      <c r="AH331" t="str">
        <f>IFERROR(VLOOKUP('nCino | Field Mappings'!$A331,'nCino | Object Info'!$A:$H,8,FALSE),"(not found)")</f>
        <v>rskcsp_ds_css_collateral_mgmt_consumption</v>
      </c>
      <c r="AI331" t="str">
        <f t="shared" si="106"/>
        <v>LLC_BI__Next_Revaluation_Due_Date__c</v>
      </c>
      <c r="AJ331" s="8" t="str">
        <f t="shared" si="107"/>
        <v>n/a</v>
      </c>
      <c r="AK331" s="8" t="str">
        <f t="shared" si="108"/>
        <v>yes</v>
      </c>
      <c r="AL331" s="2" t="str">
        <f t="shared" si="109"/>
        <v>DATE</v>
      </c>
      <c r="AM331" s="8" t="str">
        <f t="shared" si="113"/>
        <v>n/a</v>
      </c>
      <c r="AN331" s="8" t="str">
        <f t="shared" si="114"/>
        <v>n/a</v>
      </c>
      <c r="AO331" s="8" t="str">
        <f t="shared" si="115"/>
        <v>n/a</v>
      </c>
    </row>
    <row r="332" spans="1:41">
      <c r="A332" s="2" t="s">
        <v>50</v>
      </c>
      <c r="B332" s="2" t="s">
        <v>51</v>
      </c>
      <c r="C332" s="1" t="s">
        <v>996</v>
      </c>
      <c r="D332" s="1" t="s">
        <v>997</v>
      </c>
      <c r="E332" s="1" t="s">
        <v>998</v>
      </c>
      <c r="F332" s="2" t="str">
        <f>IF(ISERROR(VLOOKUP($C332,'DMW | Collateral Fields'!$K:$L, 1, FALSE)),"No", "Yes")</f>
        <v>No</v>
      </c>
      <c r="G332" s="1" t="str">
        <f>IFERROR(VLOOKUP($C332,'DMW | Collateral Fields'!$K:$L, 2, FALSE),"(not found)")</f>
        <v>(not found)</v>
      </c>
      <c r="H332" s="2" t="s">
        <v>153</v>
      </c>
      <c r="I332" s="2" t="s">
        <v>144</v>
      </c>
      <c r="J332" s="1" t="s">
        <v>180</v>
      </c>
      <c r="K332" s="2">
        <v>18</v>
      </c>
      <c r="L332" s="2">
        <v>0</v>
      </c>
      <c r="M332" s="2">
        <v>0</v>
      </c>
      <c r="N332" s="2" t="str">
        <f t="shared" si="97"/>
        <v>reference(LLC_BI__Collateral__c)|18|0|0</v>
      </c>
      <c r="O332" t="str">
        <f>IFERROR(VLOOKUP('nCino | Field Mappings'!$A332,'nCino | Object Info'!$A:$H,5,FALSE),"(not found)")</f>
        <v>rskcsp_ds_css_collateral_mgmt</v>
      </c>
      <c r="P332" t="str">
        <f t="shared" si="98"/>
        <v>LLC_BI__Parent_Collateral__c</v>
      </c>
      <c r="Q332" s="8">
        <f>IFERROR(VLOOKUP($N332,'nCino | BigQuery Type Lookup'!$A:$F,2,FALSE),"(not found)")</f>
        <v>18</v>
      </c>
      <c r="R332" t="str">
        <f>IFERROR(VLOOKUP('nCino | Field Mappings'!$A332,'nCino | Object Info'!$A:$H,6,FALSE),"(not found)")</f>
        <v>rskcsp_ds_css_collateral_mgmt_staging</v>
      </c>
      <c r="S332" t="str">
        <f t="shared" si="99"/>
        <v>LLC_BI__Parent_Collateral__c</v>
      </c>
      <c r="T332" s="8" t="str">
        <f t="shared" si="100"/>
        <v>Foreign</v>
      </c>
      <c r="U332" s="8" t="str">
        <f t="shared" si="101"/>
        <v>yes</v>
      </c>
      <c r="V332" s="2" t="str">
        <f>IFERROR(VLOOKUP($N332,'nCino | BigQuery Type Lookup'!$A:$F,3,FALSE),"(not found)")</f>
        <v>STRING</v>
      </c>
      <c r="W332" s="8">
        <f>IFERROR(VLOOKUP($N332,'nCino | BigQuery Type Lookup'!$A:$F,4,FALSE),"(not found)")</f>
        <v>18</v>
      </c>
      <c r="X332" s="8" t="str">
        <f>IFERROR(VLOOKUP($N332,'nCino | BigQuery Type Lookup'!$A:$F,5,FALSE),"(not found)")</f>
        <v>n/a</v>
      </c>
      <c r="Y332" s="8" t="str">
        <f>IFERROR(VLOOKUP($N332,'nCino | BigQuery Type Lookup'!$A:$F,6,FALSE),"(not found)")</f>
        <v>n/a</v>
      </c>
      <c r="Z332" t="str">
        <f>IFERROR(VLOOKUP('nCino | Field Mappings'!$A332,'nCino | Object Info'!$A:$H,7,FALSE),"(not found)")</f>
        <v>rskcsp_ds_css_collateral_mgmt_curated</v>
      </c>
      <c r="AA332" t="str">
        <f t="shared" si="102"/>
        <v>LLC_BI__Parent_Collateral__c</v>
      </c>
      <c r="AB332" s="8" t="str">
        <f t="shared" si="103"/>
        <v>Foreign</v>
      </c>
      <c r="AC332" s="8" t="str">
        <f t="shared" si="104"/>
        <v>yes</v>
      </c>
      <c r="AD332" s="2" t="str">
        <f t="shared" si="105"/>
        <v>STRING</v>
      </c>
      <c r="AE332" s="8">
        <f t="shared" si="110"/>
        <v>18</v>
      </c>
      <c r="AF332" s="8" t="str">
        <f t="shared" si="111"/>
        <v>n/a</v>
      </c>
      <c r="AG332" s="8" t="str">
        <f t="shared" si="112"/>
        <v>n/a</v>
      </c>
      <c r="AH332" t="str">
        <f>IFERROR(VLOOKUP('nCino | Field Mappings'!$A332,'nCino | Object Info'!$A:$H,8,FALSE),"(not found)")</f>
        <v>rskcsp_ds_css_collateral_mgmt_consumption</v>
      </c>
      <c r="AI332" t="str">
        <f t="shared" si="106"/>
        <v>LLC_BI__Parent_Collateral__c</v>
      </c>
      <c r="AJ332" s="8" t="str">
        <f t="shared" si="107"/>
        <v>Foreign</v>
      </c>
      <c r="AK332" s="8" t="str">
        <f t="shared" si="108"/>
        <v>yes</v>
      </c>
      <c r="AL332" s="2" t="str">
        <f t="shared" si="109"/>
        <v>STRING</v>
      </c>
      <c r="AM332" s="8">
        <f t="shared" si="113"/>
        <v>18</v>
      </c>
      <c r="AN332" s="8" t="str">
        <f t="shared" si="114"/>
        <v>n/a</v>
      </c>
      <c r="AO332" s="8" t="str">
        <f t="shared" si="115"/>
        <v>n/a</v>
      </c>
    </row>
    <row r="333" spans="1:41">
      <c r="A333" s="2" t="s">
        <v>50</v>
      </c>
      <c r="B333" s="2" t="s">
        <v>51</v>
      </c>
      <c r="C333" s="1" t="s">
        <v>999</v>
      </c>
      <c r="D333" s="1" t="s">
        <v>1000</v>
      </c>
      <c r="E333" s="1" t="s">
        <v>1001</v>
      </c>
      <c r="F333" s="2" t="str">
        <f>IF(ISERROR(VLOOKUP($C333,'DMW | Collateral Fields'!$K:$L, 1, FALSE)),"No", "Yes")</f>
        <v>No</v>
      </c>
      <c r="G333" s="1" t="str">
        <f>IFERROR(VLOOKUP($C333,'DMW | Collateral Fields'!$K:$L, 2, FALSE),"(not found)")</f>
        <v>(not found)</v>
      </c>
      <c r="H333" s="2" t="s">
        <v>136</v>
      </c>
      <c r="I333" s="2" t="s">
        <v>144</v>
      </c>
      <c r="J333" s="1" t="s">
        <v>145</v>
      </c>
      <c r="K333" s="2">
        <v>255</v>
      </c>
      <c r="L333" s="2">
        <v>0</v>
      </c>
      <c r="M333" s="2">
        <v>0</v>
      </c>
      <c r="N333" s="2" t="str">
        <f t="shared" si="97"/>
        <v>picklist|255|0|0</v>
      </c>
      <c r="O333" t="str">
        <f>IFERROR(VLOOKUP('nCino | Field Mappings'!$A333,'nCino | Object Info'!$A:$H,5,FALSE),"(not found)")</f>
        <v>rskcsp_ds_css_collateral_mgmt</v>
      </c>
      <c r="P333" t="str">
        <f t="shared" si="98"/>
        <v>LLC_BI__Status__c</v>
      </c>
      <c r="Q333" s="8">
        <f>IFERROR(VLOOKUP($N333,'nCino | BigQuery Type Lookup'!$A:$F,2,FALSE),"(not found)")</f>
        <v>255</v>
      </c>
      <c r="R333" t="str">
        <f>IFERROR(VLOOKUP('nCino | Field Mappings'!$A333,'nCino | Object Info'!$A:$H,6,FALSE),"(not found)")</f>
        <v>rskcsp_ds_css_collateral_mgmt_staging</v>
      </c>
      <c r="S333" t="str">
        <f t="shared" si="99"/>
        <v>LLC_BI__Status__c</v>
      </c>
      <c r="T333" s="8" t="str">
        <f t="shared" si="100"/>
        <v>n/a</v>
      </c>
      <c r="U333" s="8" t="str">
        <f t="shared" si="101"/>
        <v>yes</v>
      </c>
      <c r="V333" s="2" t="str">
        <f>IFERROR(VLOOKUP($N333,'nCino | BigQuery Type Lookup'!$A:$F,3,FALSE),"(not found)")</f>
        <v>STRING</v>
      </c>
      <c r="W333" s="8">
        <f>IFERROR(VLOOKUP($N333,'nCino | BigQuery Type Lookup'!$A:$F,4,FALSE),"(not found)")</f>
        <v>255</v>
      </c>
      <c r="X333" s="8" t="str">
        <f>IFERROR(VLOOKUP($N333,'nCino | BigQuery Type Lookup'!$A:$F,5,FALSE),"(not found)")</f>
        <v>n/a</v>
      </c>
      <c r="Y333" s="8" t="str">
        <f>IFERROR(VLOOKUP($N333,'nCino | BigQuery Type Lookup'!$A:$F,6,FALSE),"(not found)")</f>
        <v>n/a</v>
      </c>
      <c r="Z333" t="str">
        <f>IFERROR(VLOOKUP('nCino | Field Mappings'!$A333,'nCino | Object Info'!$A:$H,7,FALSE),"(not found)")</f>
        <v>rskcsp_ds_css_collateral_mgmt_curated</v>
      </c>
      <c r="AA333" t="str">
        <f t="shared" si="102"/>
        <v>LLC_BI__Status__c</v>
      </c>
      <c r="AB333" s="8" t="str">
        <f t="shared" si="103"/>
        <v>n/a</v>
      </c>
      <c r="AC333" s="8" t="str">
        <f t="shared" si="104"/>
        <v>yes</v>
      </c>
      <c r="AD333" s="2" t="str">
        <f t="shared" si="105"/>
        <v>STRING</v>
      </c>
      <c r="AE333" s="8">
        <f t="shared" si="110"/>
        <v>255</v>
      </c>
      <c r="AF333" s="8" t="str">
        <f t="shared" si="111"/>
        <v>n/a</v>
      </c>
      <c r="AG333" s="8" t="str">
        <f t="shared" si="112"/>
        <v>n/a</v>
      </c>
      <c r="AH333" t="str">
        <f>IFERROR(VLOOKUP('nCino | Field Mappings'!$A333,'nCino | Object Info'!$A:$H,8,FALSE),"(not found)")</f>
        <v>rskcsp_ds_css_collateral_mgmt_consumption</v>
      </c>
      <c r="AI333" t="str">
        <f t="shared" si="106"/>
        <v>LLC_BI__Status__c</v>
      </c>
      <c r="AJ333" s="8" t="str">
        <f t="shared" si="107"/>
        <v>n/a</v>
      </c>
      <c r="AK333" s="8" t="str">
        <f t="shared" si="108"/>
        <v>yes</v>
      </c>
      <c r="AL333" s="2" t="str">
        <f t="shared" si="109"/>
        <v>STRING</v>
      </c>
      <c r="AM333" s="8">
        <f t="shared" si="113"/>
        <v>255</v>
      </c>
      <c r="AN333" s="8" t="str">
        <f t="shared" si="114"/>
        <v>n/a</v>
      </c>
      <c r="AO333" s="8" t="str">
        <f t="shared" si="115"/>
        <v>n/a</v>
      </c>
    </row>
    <row r="334" spans="1:41">
      <c r="A334" s="2" t="s">
        <v>50</v>
      </c>
      <c r="B334" s="2" t="s">
        <v>51</v>
      </c>
      <c r="C334" s="1" t="s">
        <v>1002</v>
      </c>
      <c r="D334" s="1" t="s">
        <v>1003</v>
      </c>
      <c r="E334" s="1" t="s">
        <v>1004</v>
      </c>
      <c r="F334" s="2" t="str">
        <f>IF(ISERROR(VLOOKUP($C334,'DMW | Collateral Fields'!$K:$L, 1, FALSE)),"No", "Yes")</f>
        <v>No</v>
      </c>
      <c r="G334" s="1" t="str">
        <f>IFERROR(VLOOKUP($C334,'DMW | Collateral Fields'!$K:$L, 2, FALSE),"(not found)")</f>
        <v>(not found)</v>
      </c>
      <c r="H334" s="2" t="s">
        <v>136</v>
      </c>
      <c r="I334" s="2" t="s">
        <v>144</v>
      </c>
      <c r="J334" s="1" t="s">
        <v>215</v>
      </c>
      <c r="K334" s="2">
        <v>0</v>
      </c>
      <c r="L334" s="2">
        <v>18</v>
      </c>
      <c r="M334" s="2">
        <v>2</v>
      </c>
      <c r="N334" s="2" t="str">
        <f t="shared" si="97"/>
        <v>currency|0|18|2</v>
      </c>
      <c r="O334" t="str">
        <f>IFERROR(VLOOKUP('nCino | Field Mappings'!$A334,'nCino | Object Info'!$A:$H,5,FALSE),"(not found)")</f>
        <v>rskcsp_ds_css_collateral_mgmt</v>
      </c>
      <c r="P334" t="str">
        <f t="shared" si="98"/>
        <v>LLC_BI__Total_Collateral_Rollup_Lendable_Value__c</v>
      </c>
      <c r="Q334" s="8">
        <f>IFERROR(VLOOKUP($N334,'nCino | BigQuery Type Lookup'!$A:$F,2,FALSE),"(not found)")</f>
        <v>21</v>
      </c>
      <c r="R334" t="str">
        <f>IFERROR(VLOOKUP('nCino | Field Mappings'!$A334,'nCino | Object Info'!$A:$H,6,FALSE),"(not found)")</f>
        <v>rskcsp_ds_css_collateral_mgmt_staging</v>
      </c>
      <c r="S334" t="str">
        <f t="shared" si="99"/>
        <v>LLC_BI__Total_Collateral_Rollup_Lendable_Value__c</v>
      </c>
      <c r="T334" s="8" t="str">
        <f t="shared" si="100"/>
        <v>n/a</v>
      </c>
      <c r="U334" s="8" t="str">
        <f t="shared" si="101"/>
        <v>yes</v>
      </c>
      <c r="V334" s="2" t="str">
        <f>IFERROR(VLOOKUP($N334,'nCino | BigQuery Type Lookup'!$A:$F,3,FALSE),"(not found)")</f>
        <v>NUMERIC</v>
      </c>
      <c r="W334" s="8" t="str">
        <f>IFERROR(VLOOKUP($N334,'nCino | BigQuery Type Lookup'!$A:$F,4,FALSE),"(not found)")</f>
        <v>n/a</v>
      </c>
      <c r="X334" s="8">
        <f>IFERROR(VLOOKUP($N334,'nCino | BigQuery Type Lookup'!$A:$F,5,FALSE),"(not found)")</f>
        <v>18</v>
      </c>
      <c r="Y334" s="8">
        <f>IFERROR(VLOOKUP($N334,'nCino | BigQuery Type Lookup'!$A:$F,6,FALSE),"(not found)")</f>
        <v>2</v>
      </c>
      <c r="Z334" t="str">
        <f>IFERROR(VLOOKUP('nCino | Field Mappings'!$A334,'nCino | Object Info'!$A:$H,7,FALSE),"(not found)")</f>
        <v>rskcsp_ds_css_collateral_mgmt_curated</v>
      </c>
      <c r="AA334" t="str">
        <f t="shared" si="102"/>
        <v>LLC_BI__Total_Collateral_Rollup_Lendable_Value__c</v>
      </c>
      <c r="AB334" s="8" t="str">
        <f t="shared" si="103"/>
        <v>n/a</v>
      </c>
      <c r="AC334" s="8" t="str">
        <f t="shared" si="104"/>
        <v>yes</v>
      </c>
      <c r="AD334" s="2" t="str">
        <f t="shared" si="105"/>
        <v>NUMERIC</v>
      </c>
      <c r="AE334" s="8" t="str">
        <f t="shared" si="110"/>
        <v>n/a</v>
      </c>
      <c r="AF334" s="8">
        <f t="shared" si="111"/>
        <v>18</v>
      </c>
      <c r="AG334" s="8">
        <f t="shared" si="112"/>
        <v>2</v>
      </c>
      <c r="AH334" t="str">
        <f>IFERROR(VLOOKUP('nCino | Field Mappings'!$A334,'nCino | Object Info'!$A:$H,8,FALSE),"(not found)")</f>
        <v>rskcsp_ds_css_collateral_mgmt_consumption</v>
      </c>
      <c r="AI334" t="str">
        <f t="shared" si="106"/>
        <v>LLC_BI__Total_Collateral_Rollup_Lendable_Value__c</v>
      </c>
      <c r="AJ334" s="8" t="str">
        <f t="shared" si="107"/>
        <v>n/a</v>
      </c>
      <c r="AK334" s="8" t="str">
        <f t="shared" si="108"/>
        <v>yes</v>
      </c>
      <c r="AL334" s="2" t="str">
        <f t="shared" si="109"/>
        <v>NUMERIC</v>
      </c>
      <c r="AM334" s="8" t="str">
        <f t="shared" si="113"/>
        <v>n/a</v>
      </c>
      <c r="AN334" s="8">
        <f t="shared" si="114"/>
        <v>18</v>
      </c>
      <c r="AO334" s="8">
        <f t="shared" si="115"/>
        <v>2</v>
      </c>
    </row>
    <row r="335" spans="1:41">
      <c r="A335" s="2" t="s">
        <v>50</v>
      </c>
      <c r="B335" s="2" t="s">
        <v>51</v>
      </c>
      <c r="C335" s="1" t="s">
        <v>1005</v>
      </c>
      <c r="D335" s="1" t="s">
        <v>1006</v>
      </c>
      <c r="E335" s="1" t="s">
        <v>1007</v>
      </c>
      <c r="F335" s="2" t="str">
        <f>IF(ISERROR(VLOOKUP($C335,'DMW | Collateral Fields'!$K:$L, 1, FALSE)),"No", "Yes")</f>
        <v>No</v>
      </c>
      <c r="G335" s="1" t="str">
        <f>IFERROR(VLOOKUP($C335,'DMW | Collateral Fields'!$K:$L, 2, FALSE),"(not found)")</f>
        <v>(not found)</v>
      </c>
      <c r="H335" s="2" t="s">
        <v>136</v>
      </c>
      <c r="I335" s="2" t="s">
        <v>144</v>
      </c>
      <c r="J335" s="1" t="s">
        <v>215</v>
      </c>
      <c r="K335" s="2">
        <v>0</v>
      </c>
      <c r="L335" s="2">
        <v>18</v>
      </c>
      <c r="M335" s="2">
        <v>2</v>
      </c>
      <c r="N335" s="2" t="str">
        <f t="shared" si="97"/>
        <v>currency|0|18|2</v>
      </c>
      <c r="O335" t="str">
        <f>IFERROR(VLOOKUP('nCino | Field Mappings'!$A335,'nCino | Object Info'!$A:$H,5,FALSE),"(not found)")</f>
        <v>rskcsp_ds_css_collateral_mgmt</v>
      </c>
      <c r="P335" t="str">
        <f t="shared" si="98"/>
        <v>LLC_BI__Total_Collateral_Rollup_Value__c</v>
      </c>
      <c r="Q335" s="8">
        <f>IFERROR(VLOOKUP($N335,'nCino | BigQuery Type Lookup'!$A:$F,2,FALSE),"(not found)")</f>
        <v>21</v>
      </c>
      <c r="R335" t="str">
        <f>IFERROR(VLOOKUP('nCino | Field Mappings'!$A335,'nCino | Object Info'!$A:$H,6,FALSE),"(not found)")</f>
        <v>rskcsp_ds_css_collateral_mgmt_staging</v>
      </c>
      <c r="S335" t="str">
        <f t="shared" si="99"/>
        <v>LLC_BI__Total_Collateral_Rollup_Value__c</v>
      </c>
      <c r="T335" s="8" t="str">
        <f t="shared" si="100"/>
        <v>n/a</v>
      </c>
      <c r="U335" s="8" t="str">
        <f t="shared" si="101"/>
        <v>yes</v>
      </c>
      <c r="V335" s="2" t="str">
        <f>IFERROR(VLOOKUP($N335,'nCino | BigQuery Type Lookup'!$A:$F,3,FALSE),"(not found)")</f>
        <v>NUMERIC</v>
      </c>
      <c r="W335" s="8" t="str">
        <f>IFERROR(VLOOKUP($N335,'nCino | BigQuery Type Lookup'!$A:$F,4,FALSE),"(not found)")</f>
        <v>n/a</v>
      </c>
      <c r="X335" s="8">
        <f>IFERROR(VLOOKUP($N335,'nCino | BigQuery Type Lookup'!$A:$F,5,FALSE),"(not found)")</f>
        <v>18</v>
      </c>
      <c r="Y335" s="8">
        <f>IFERROR(VLOOKUP($N335,'nCino | BigQuery Type Lookup'!$A:$F,6,FALSE),"(not found)")</f>
        <v>2</v>
      </c>
      <c r="Z335" t="str">
        <f>IFERROR(VLOOKUP('nCino | Field Mappings'!$A335,'nCino | Object Info'!$A:$H,7,FALSE),"(not found)")</f>
        <v>rskcsp_ds_css_collateral_mgmt_curated</v>
      </c>
      <c r="AA335" t="str">
        <f t="shared" si="102"/>
        <v>LLC_BI__Total_Collateral_Rollup_Value__c</v>
      </c>
      <c r="AB335" s="8" t="str">
        <f t="shared" si="103"/>
        <v>n/a</v>
      </c>
      <c r="AC335" s="8" t="str">
        <f t="shared" si="104"/>
        <v>yes</v>
      </c>
      <c r="AD335" s="2" t="str">
        <f t="shared" si="105"/>
        <v>NUMERIC</v>
      </c>
      <c r="AE335" s="8" t="str">
        <f t="shared" si="110"/>
        <v>n/a</v>
      </c>
      <c r="AF335" s="8">
        <f t="shared" si="111"/>
        <v>18</v>
      </c>
      <c r="AG335" s="8">
        <f t="shared" si="112"/>
        <v>2</v>
      </c>
      <c r="AH335" t="str">
        <f>IFERROR(VLOOKUP('nCino | Field Mappings'!$A335,'nCino | Object Info'!$A:$H,8,FALSE),"(not found)")</f>
        <v>rskcsp_ds_css_collateral_mgmt_consumption</v>
      </c>
      <c r="AI335" t="str">
        <f t="shared" si="106"/>
        <v>LLC_BI__Total_Collateral_Rollup_Value__c</v>
      </c>
      <c r="AJ335" s="8" t="str">
        <f t="shared" si="107"/>
        <v>n/a</v>
      </c>
      <c r="AK335" s="8" t="str">
        <f t="shared" si="108"/>
        <v>yes</v>
      </c>
      <c r="AL335" s="2" t="str">
        <f t="shared" si="109"/>
        <v>NUMERIC</v>
      </c>
      <c r="AM335" s="8" t="str">
        <f t="shared" si="113"/>
        <v>n/a</v>
      </c>
      <c r="AN335" s="8">
        <f t="shared" si="114"/>
        <v>18</v>
      </c>
      <c r="AO335" s="8">
        <f t="shared" si="115"/>
        <v>2</v>
      </c>
    </row>
    <row r="336" spans="1:41">
      <c r="A336" s="2" t="s">
        <v>50</v>
      </c>
      <c r="B336" s="2" t="s">
        <v>51</v>
      </c>
      <c r="C336" s="1" t="s">
        <v>1008</v>
      </c>
      <c r="D336" s="1" t="s">
        <v>1009</v>
      </c>
      <c r="E336" s="1" t="s">
        <v>1010</v>
      </c>
      <c r="F336" s="2" t="str">
        <f>IF(ISERROR(VLOOKUP($C336,'DMW | Collateral Fields'!$K:$L, 1, FALSE)),"No", "Yes")</f>
        <v>No</v>
      </c>
      <c r="G336" s="1" t="str">
        <f>IFERROR(VLOOKUP($C336,'DMW | Collateral Fields'!$K:$L, 2, FALSE),"(not found)")</f>
        <v>(not found)</v>
      </c>
      <c r="H336" s="2" t="s">
        <v>136</v>
      </c>
      <c r="I336" s="2" t="s">
        <v>144</v>
      </c>
      <c r="J336" s="1" t="s">
        <v>145</v>
      </c>
      <c r="K336" s="2">
        <v>255</v>
      </c>
      <c r="L336" s="2">
        <v>0</v>
      </c>
      <c r="M336" s="2">
        <v>0</v>
      </c>
      <c r="N336" s="2" t="str">
        <f t="shared" si="97"/>
        <v>picklist|255|0|0</v>
      </c>
      <c r="O336" t="str">
        <f>IFERROR(VLOOKUP('nCino | Field Mappings'!$A336,'nCino | Object Info'!$A:$H,5,FALSE),"(not found)")</f>
        <v>rskcsp_ds_css_collateral_mgmt</v>
      </c>
      <c r="P336" t="str">
        <f t="shared" si="98"/>
        <v>LLC_BI__Valuation_Frequency__c</v>
      </c>
      <c r="Q336" s="8">
        <f>IFERROR(VLOOKUP($N336,'nCino | BigQuery Type Lookup'!$A:$F,2,FALSE),"(not found)")</f>
        <v>255</v>
      </c>
      <c r="R336" t="str">
        <f>IFERROR(VLOOKUP('nCino | Field Mappings'!$A336,'nCino | Object Info'!$A:$H,6,FALSE),"(not found)")</f>
        <v>rskcsp_ds_css_collateral_mgmt_staging</v>
      </c>
      <c r="S336" t="str">
        <f t="shared" si="99"/>
        <v>LLC_BI__Valuation_Frequency__c</v>
      </c>
      <c r="T336" s="8" t="str">
        <f t="shared" si="100"/>
        <v>n/a</v>
      </c>
      <c r="U336" s="8" t="str">
        <f t="shared" si="101"/>
        <v>yes</v>
      </c>
      <c r="V336" s="2" t="str">
        <f>IFERROR(VLOOKUP($N336,'nCino | BigQuery Type Lookup'!$A:$F,3,FALSE),"(not found)")</f>
        <v>STRING</v>
      </c>
      <c r="W336" s="8">
        <f>IFERROR(VLOOKUP($N336,'nCino | BigQuery Type Lookup'!$A:$F,4,FALSE),"(not found)")</f>
        <v>255</v>
      </c>
      <c r="X336" s="8" t="str">
        <f>IFERROR(VLOOKUP($N336,'nCino | BigQuery Type Lookup'!$A:$F,5,FALSE),"(not found)")</f>
        <v>n/a</v>
      </c>
      <c r="Y336" s="8" t="str">
        <f>IFERROR(VLOOKUP($N336,'nCino | BigQuery Type Lookup'!$A:$F,6,FALSE),"(not found)")</f>
        <v>n/a</v>
      </c>
      <c r="Z336" t="str">
        <f>IFERROR(VLOOKUP('nCino | Field Mappings'!$A336,'nCino | Object Info'!$A:$H,7,FALSE),"(not found)")</f>
        <v>rskcsp_ds_css_collateral_mgmt_curated</v>
      </c>
      <c r="AA336" t="str">
        <f t="shared" si="102"/>
        <v>LLC_BI__Valuation_Frequency__c</v>
      </c>
      <c r="AB336" s="8" t="str">
        <f t="shared" si="103"/>
        <v>n/a</v>
      </c>
      <c r="AC336" s="8" t="str">
        <f t="shared" si="104"/>
        <v>yes</v>
      </c>
      <c r="AD336" s="2" t="str">
        <f t="shared" si="105"/>
        <v>STRING</v>
      </c>
      <c r="AE336" s="8">
        <f t="shared" si="110"/>
        <v>255</v>
      </c>
      <c r="AF336" s="8" t="str">
        <f t="shared" si="111"/>
        <v>n/a</v>
      </c>
      <c r="AG336" s="8" t="str">
        <f t="shared" si="112"/>
        <v>n/a</v>
      </c>
      <c r="AH336" t="str">
        <f>IFERROR(VLOOKUP('nCino | Field Mappings'!$A336,'nCino | Object Info'!$A:$H,8,FALSE),"(not found)")</f>
        <v>rskcsp_ds_css_collateral_mgmt_consumption</v>
      </c>
      <c r="AI336" t="str">
        <f t="shared" si="106"/>
        <v>LLC_BI__Valuation_Frequency__c</v>
      </c>
      <c r="AJ336" s="8" t="str">
        <f t="shared" si="107"/>
        <v>n/a</v>
      </c>
      <c r="AK336" s="8" t="str">
        <f t="shared" si="108"/>
        <v>yes</v>
      </c>
      <c r="AL336" s="2" t="str">
        <f t="shared" si="109"/>
        <v>STRING</v>
      </c>
      <c r="AM336" s="8">
        <f t="shared" si="113"/>
        <v>255</v>
      </c>
      <c r="AN336" s="8" t="str">
        <f t="shared" si="114"/>
        <v>n/a</v>
      </c>
      <c r="AO336" s="8" t="str">
        <f t="shared" si="115"/>
        <v>n/a</v>
      </c>
    </row>
    <row r="337" spans="1:41">
      <c r="A337" s="2" t="s">
        <v>50</v>
      </c>
      <c r="B337" s="2" t="s">
        <v>51</v>
      </c>
      <c r="C337" s="1" t="s">
        <v>1011</v>
      </c>
      <c r="D337" s="1" t="s">
        <v>1012</v>
      </c>
      <c r="E337" s="1" t="s">
        <v>1013</v>
      </c>
      <c r="F337" s="2" t="str">
        <f>IF(ISERROR(VLOOKUP($C337,'DMW | Collateral Fields'!$K:$L, 1, FALSE)),"No", "Yes")</f>
        <v>No</v>
      </c>
      <c r="G337" s="1" t="str">
        <f>IFERROR(VLOOKUP($C337,'DMW | Collateral Fields'!$K:$L, 2, FALSE),"(not found)")</f>
        <v>(not found)</v>
      </c>
      <c r="H337" s="2" t="s">
        <v>136</v>
      </c>
      <c r="I337" s="2" t="s">
        <v>144</v>
      </c>
      <c r="J337" s="1" t="s">
        <v>140</v>
      </c>
      <c r="K337" s="2">
        <v>255</v>
      </c>
      <c r="L337" s="2">
        <v>0</v>
      </c>
      <c r="M337" s="2">
        <v>0</v>
      </c>
      <c r="N337" s="2" t="str">
        <f t="shared" si="97"/>
        <v>string|255|0|0</v>
      </c>
      <c r="O337" t="str">
        <f>IFERROR(VLOOKUP('nCino | Field Mappings'!$A337,'nCino | Object Info'!$A:$H,5,FALSE),"(not found)")</f>
        <v>rskcsp_ds_css_collateral_mgmt</v>
      </c>
      <c r="P337" t="str">
        <f t="shared" si="98"/>
        <v>LLC_BI__Annual_Usage__c</v>
      </c>
      <c r="Q337" s="8">
        <f>IFERROR(VLOOKUP($N337,'nCino | BigQuery Type Lookup'!$A:$F,2,FALSE),"(not found)")</f>
        <v>255</v>
      </c>
      <c r="R337" t="str">
        <f>IFERROR(VLOOKUP('nCino | Field Mappings'!$A337,'nCino | Object Info'!$A:$H,6,FALSE),"(not found)")</f>
        <v>rskcsp_ds_css_collateral_mgmt_staging</v>
      </c>
      <c r="S337" t="str">
        <f t="shared" si="99"/>
        <v>LLC_BI__Annual_Usage__c</v>
      </c>
      <c r="T337" s="8" t="str">
        <f t="shared" si="100"/>
        <v>n/a</v>
      </c>
      <c r="U337" s="8" t="str">
        <f t="shared" si="101"/>
        <v>yes</v>
      </c>
      <c r="V337" s="2" t="str">
        <f>IFERROR(VLOOKUP($N337,'nCino | BigQuery Type Lookup'!$A:$F,3,FALSE),"(not found)")</f>
        <v>STRING</v>
      </c>
      <c r="W337" s="8">
        <f>IFERROR(VLOOKUP($N337,'nCino | BigQuery Type Lookup'!$A:$F,4,FALSE),"(not found)")</f>
        <v>255</v>
      </c>
      <c r="X337" s="8" t="str">
        <f>IFERROR(VLOOKUP($N337,'nCino | BigQuery Type Lookup'!$A:$F,5,FALSE),"(not found)")</f>
        <v>n/a</v>
      </c>
      <c r="Y337" s="8" t="str">
        <f>IFERROR(VLOOKUP($N337,'nCino | BigQuery Type Lookup'!$A:$F,6,FALSE),"(not found)")</f>
        <v>n/a</v>
      </c>
      <c r="Z337" t="str">
        <f>IFERROR(VLOOKUP('nCino | Field Mappings'!$A337,'nCino | Object Info'!$A:$H,7,FALSE),"(not found)")</f>
        <v>rskcsp_ds_css_collateral_mgmt_curated</v>
      </c>
      <c r="AA337" t="str">
        <f t="shared" si="102"/>
        <v>LLC_BI__Annual_Usage__c</v>
      </c>
      <c r="AB337" s="8" t="str">
        <f t="shared" si="103"/>
        <v>n/a</v>
      </c>
      <c r="AC337" s="8" t="str">
        <f t="shared" si="104"/>
        <v>yes</v>
      </c>
      <c r="AD337" s="2" t="str">
        <f t="shared" si="105"/>
        <v>STRING</v>
      </c>
      <c r="AE337" s="8">
        <f t="shared" si="110"/>
        <v>255</v>
      </c>
      <c r="AF337" s="8" t="str">
        <f t="shared" si="111"/>
        <v>n/a</v>
      </c>
      <c r="AG337" s="8" t="str">
        <f t="shared" si="112"/>
        <v>n/a</v>
      </c>
      <c r="AH337" t="str">
        <f>IFERROR(VLOOKUP('nCino | Field Mappings'!$A337,'nCino | Object Info'!$A:$H,8,FALSE),"(not found)")</f>
        <v>rskcsp_ds_css_collateral_mgmt_consumption</v>
      </c>
      <c r="AI337" t="str">
        <f t="shared" si="106"/>
        <v>LLC_BI__Annual_Usage__c</v>
      </c>
      <c r="AJ337" s="8" t="str">
        <f t="shared" si="107"/>
        <v>n/a</v>
      </c>
      <c r="AK337" s="8" t="str">
        <f t="shared" si="108"/>
        <v>yes</v>
      </c>
      <c r="AL337" s="2" t="str">
        <f t="shared" si="109"/>
        <v>STRING</v>
      </c>
      <c r="AM337" s="8">
        <f t="shared" si="113"/>
        <v>255</v>
      </c>
      <c r="AN337" s="8" t="str">
        <f t="shared" si="114"/>
        <v>n/a</v>
      </c>
      <c r="AO337" s="8" t="str">
        <f t="shared" si="115"/>
        <v>n/a</v>
      </c>
    </row>
    <row r="338" spans="1:41">
      <c r="A338" s="2" t="s">
        <v>50</v>
      </c>
      <c r="B338" s="2" t="s">
        <v>51</v>
      </c>
      <c r="C338" s="1" t="s">
        <v>1014</v>
      </c>
      <c r="D338" s="1" t="s">
        <v>1015</v>
      </c>
      <c r="E338" s="1" t="s">
        <v>1016</v>
      </c>
      <c r="F338" s="2" t="str">
        <f>IF(ISERROR(VLOOKUP($C338,'DMW | Collateral Fields'!$K:$L, 1, FALSE)),"No", "Yes")</f>
        <v>No</v>
      </c>
      <c r="G338" s="1" t="str">
        <f>IFERROR(VLOOKUP($C338,'DMW | Collateral Fields'!$K:$L, 2, FALSE),"(not found)")</f>
        <v>(not found)</v>
      </c>
      <c r="H338" s="2" t="s">
        <v>136</v>
      </c>
      <c r="I338" s="2" t="s">
        <v>144</v>
      </c>
      <c r="J338" s="1" t="s">
        <v>145</v>
      </c>
      <c r="K338" s="2">
        <v>255</v>
      </c>
      <c r="L338" s="2">
        <v>0</v>
      </c>
      <c r="M338" s="2">
        <v>0</v>
      </c>
      <c r="N338" s="2" t="str">
        <f t="shared" si="97"/>
        <v>picklist|255|0|0</v>
      </c>
      <c r="O338" t="str">
        <f>IFERROR(VLOOKUP('nCino | Field Mappings'!$A338,'nCino | Object Info'!$A:$H,5,FALSE),"(not found)")</f>
        <v>rskcsp_ds_css_collateral_mgmt</v>
      </c>
      <c r="P338" t="str">
        <f t="shared" si="98"/>
        <v>isTest__c</v>
      </c>
      <c r="Q338" s="8">
        <f>IFERROR(VLOOKUP($N338,'nCino | BigQuery Type Lookup'!$A:$F,2,FALSE),"(not found)")</f>
        <v>255</v>
      </c>
      <c r="R338" t="str">
        <f>IFERROR(VLOOKUP('nCino | Field Mappings'!$A338,'nCino | Object Info'!$A:$H,6,FALSE),"(not found)")</f>
        <v>rskcsp_ds_css_collateral_mgmt_staging</v>
      </c>
      <c r="S338" t="str">
        <f t="shared" si="99"/>
        <v>isTest__c</v>
      </c>
      <c r="T338" s="8" t="str">
        <f t="shared" si="100"/>
        <v>n/a</v>
      </c>
      <c r="U338" s="8" t="str">
        <f t="shared" si="101"/>
        <v>yes</v>
      </c>
      <c r="V338" s="2" t="str">
        <f>IFERROR(VLOOKUP($N338,'nCino | BigQuery Type Lookup'!$A:$F,3,FALSE),"(not found)")</f>
        <v>STRING</v>
      </c>
      <c r="W338" s="8">
        <f>IFERROR(VLOOKUP($N338,'nCino | BigQuery Type Lookup'!$A:$F,4,FALSE),"(not found)")</f>
        <v>255</v>
      </c>
      <c r="X338" s="8" t="str">
        <f>IFERROR(VLOOKUP($N338,'nCino | BigQuery Type Lookup'!$A:$F,5,FALSE),"(not found)")</f>
        <v>n/a</v>
      </c>
      <c r="Y338" s="8" t="str">
        <f>IFERROR(VLOOKUP($N338,'nCino | BigQuery Type Lookup'!$A:$F,6,FALSE),"(not found)")</f>
        <v>n/a</v>
      </c>
      <c r="Z338" t="str">
        <f>IFERROR(VLOOKUP('nCino | Field Mappings'!$A338,'nCino | Object Info'!$A:$H,7,FALSE),"(not found)")</f>
        <v>rskcsp_ds_css_collateral_mgmt_curated</v>
      </c>
      <c r="AA338" t="str">
        <f t="shared" si="102"/>
        <v>isTest__c</v>
      </c>
      <c r="AB338" s="8" t="str">
        <f t="shared" si="103"/>
        <v>n/a</v>
      </c>
      <c r="AC338" s="8" t="str">
        <f t="shared" si="104"/>
        <v>yes</v>
      </c>
      <c r="AD338" s="2" t="str">
        <f t="shared" si="105"/>
        <v>STRING</v>
      </c>
      <c r="AE338" s="8">
        <f t="shared" si="110"/>
        <v>255</v>
      </c>
      <c r="AF338" s="8" t="str">
        <f t="shared" si="111"/>
        <v>n/a</v>
      </c>
      <c r="AG338" s="8" t="str">
        <f t="shared" si="112"/>
        <v>n/a</v>
      </c>
      <c r="AH338" t="str">
        <f>IFERROR(VLOOKUP('nCino | Field Mappings'!$A338,'nCino | Object Info'!$A:$H,8,FALSE),"(not found)")</f>
        <v>rskcsp_ds_css_collateral_mgmt_consumption</v>
      </c>
      <c r="AI338" t="str">
        <f t="shared" si="106"/>
        <v>isTest__c</v>
      </c>
      <c r="AJ338" s="8" t="str">
        <f t="shared" si="107"/>
        <v>n/a</v>
      </c>
      <c r="AK338" s="8" t="str">
        <f t="shared" si="108"/>
        <v>yes</v>
      </c>
      <c r="AL338" s="2" t="str">
        <f t="shared" si="109"/>
        <v>STRING</v>
      </c>
      <c r="AM338" s="8">
        <f t="shared" si="113"/>
        <v>255</v>
      </c>
      <c r="AN338" s="8" t="str">
        <f t="shared" si="114"/>
        <v>n/a</v>
      </c>
      <c r="AO338" s="8" t="str">
        <f t="shared" si="115"/>
        <v>n/a</v>
      </c>
    </row>
    <row r="339" spans="1:41">
      <c r="A339" s="2" t="s">
        <v>50</v>
      </c>
      <c r="B339" s="2" t="s">
        <v>51</v>
      </c>
      <c r="C339" s="1" t="s">
        <v>1017</v>
      </c>
      <c r="D339" s="1" t="s">
        <v>1018</v>
      </c>
      <c r="E339" s="1" t="s">
        <v>1019</v>
      </c>
      <c r="F339" s="2" t="str">
        <f>IF(ISERROR(VLOOKUP($C339,'DMW | Collateral Fields'!$K:$L, 1, FALSE)),"No", "Yes")</f>
        <v>No</v>
      </c>
      <c r="G339" s="1" t="str">
        <f>IFERROR(VLOOKUP($C339,'DMW | Collateral Fields'!$K:$L, 2, FALSE),"(not found)")</f>
        <v>(not found)</v>
      </c>
      <c r="H339" s="2" t="s">
        <v>136</v>
      </c>
      <c r="I339" s="2" t="s">
        <v>144</v>
      </c>
      <c r="J339" s="1" t="s">
        <v>140</v>
      </c>
      <c r="K339" s="2">
        <v>255</v>
      </c>
      <c r="L339" s="2">
        <v>0</v>
      </c>
      <c r="M339" s="2">
        <v>0</v>
      </c>
      <c r="N339" s="2" t="str">
        <f t="shared" si="97"/>
        <v>string|255|0|0</v>
      </c>
      <c r="O339" t="str">
        <f>IFERROR(VLOOKUP('nCino | Field Mappings'!$A339,'nCino | Object Info'!$A:$H,5,FALSE),"(not found)")</f>
        <v>rskcsp_ds_css_collateral_mgmt</v>
      </c>
      <c r="P339" t="str">
        <f t="shared" si="98"/>
        <v>LLC_BI__Capacity__c</v>
      </c>
      <c r="Q339" s="8">
        <f>IFERROR(VLOOKUP($N339,'nCino | BigQuery Type Lookup'!$A:$F,2,FALSE),"(not found)")</f>
        <v>255</v>
      </c>
      <c r="R339" t="str">
        <f>IFERROR(VLOOKUP('nCino | Field Mappings'!$A339,'nCino | Object Info'!$A:$H,6,FALSE),"(not found)")</f>
        <v>rskcsp_ds_css_collateral_mgmt_staging</v>
      </c>
      <c r="S339" t="str">
        <f t="shared" si="99"/>
        <v>LLC_BI__Capacity__c</v>
      </c>
      <c r="T339" s="8" t="str">
        <f t="shared" si="100"/>
        <v>n/a</v>
      </c>
      <c r="U339" s="8" t="str">
        <f t="shared" si="101"/>
        <v>yes</v>
      </c>
      <c r="V339" s="2" t="str">
        <f>IFERROR(VLOOKUP($N339,'nCino | BigQuery Type Lookup'!$A:$F,3,FALSE),"(not found)")</f>
        <v>STRING</v>
      </c>
      <c r="W339" s="8">
        <f>IFERROR(VLOOKUP($N339,'nCino | BigQuery Type Lookup'!$A:$F,4,FALSE),"(not found)")</f>
        <v>255</v>
      </c>
      <c r="X339" s="8" t="str">
        <f>IFERROR(VLOOKUP($N339,'nCino | BigQuery Type Lookup'!$A:$F,5,FALSE),"(not found)")</f>
        <v>n/a</v>
      </c>
      <c r="Y339" s="8" t="str">
        <f>IFERROR(VLOOKUP($N339,'nCino | BigQuery Type Lookup'!$A:$F,6,FALSE),"(not found)")</f>
        <v>n/a</v>
      </c>
      <c r="Z339" t="str">
        <f>IFERROR(VLOOKUP('nCino | Field Mappings'!$A339,'nCino | Object Info'!$A:$H,7,FALSE),"(not found)")</f>
        <v>rskcsp_ds_css_collateral_mgmt_curated</v>
      </c>
      <c r="AA339" t="str">
        <f t="shared" si="102"/>
        <v>LLC_BI__Capacity__c</v>
      </c>
      <c r="AB339" s="8" t="str">
        <f t="shared" si="103"/>
        <v>n/a</v>
      </c>
      <c r="AC339" s="8" t="str">
        <f t="shared" si="104"/>
        <v>yes</v>
      </c>
      <c r="AD339" s="2" t="str">
        <f t="shared" si="105"/>
        <v>STRING</v>
      </c>
      <c r="AE339" s="8">
        <f t="shared" si="110"/>
        <v>255</v>
      </c>
      <c r="AF339" s="8" t="str">
        <f t="shared" si="111"/>
        <v>n/a</v>
      </c>
      <c r="AG339" s="8" t="str">
        <f t="shared" si="112"/>
        <v>n/a</v>
      </c>
      <c r="AH339" t="str">
        <f>IFERROR(VLOOKUP('nCino | Field Mappings'!$A339,'nCino | Object Info'!$A:$H,8,FALSE),"(not found)")</f>
        <v>rskcsp_ds_css_collateral_mgmt_consumption</v>
      </c>
      <c r="AI339" t="str">
        <f t="shared" si="106"/>
        <v>LLC_BI__Capacity__c</v>
      </c>
      <c r="AJ339" s="8" t="str">
        <f t="shared" si="107"/>
        <v>n/a</v>
      </c>
      <c r="AK339" s="8" t="str">
        <f t="shared" si="108"/>
        <v>yes</v>
      </c>
      <c r="AL339" s="2" t="str">
        <f t="shared" si="109"/>
        <v>STRING</v>
      </c>
      <c r="AM339" s="8">
        <f t="shared" si="113"/>
        <v>255</v>
      </c>
      <c r="AN339" s="8" t="str">
        <f t="shared" si="114"/>
        <v>n/a</v>
      </c>
      <c r="AO339" s="8" t="str">
        <f t="shared" si="115"/>
        <v>n/a</v>
      </c>
    </row>
    <row r="340" spans="1:41">
      <c r="A340" s="2" t="s">
        <v>50</v>
      </c>
      <c r="B340" s="2" t="s">
        <v>51</v>
      </c>
      <c r="C340" s="1" t="s">
        <v>1020</v>
      </c>
      <c r="D340" s="1" t="s">
        <v>1021</v>
      </c>
      <c r="E340" s="1" t="s">
        <v>1022</v>
      </c>
      <c r="F340" s="2" t="str">
        <f>IF(ISERROR(VLOOKUP($C340,'DMW | Collateral Fields'!$K:$L, 1, FALSE)),"No", "Yes")</f>
        <v>No</v>
      </c>
      <c r="G340" s="1" t="str">
        <f>IFERROR(VLOOKUP($C340,'DMW | Collateral Fields'!$K:$L, 2, FALSE),"(not found)")</f>
        <v>(not found)</v>
      </c>
      <c r="H340" s="2" t="s">
        <v>136</v>
      </c>
      <c r="I340" s="2" t="s">
        <v>144</v>
      </c>
      <c r="J340" s="1" t="s">
        <v>145</v>
      </c>
      <c r="K340" s="2">
        <v>255</v>
      </c>
      <c r="L340" s="2">
        <v>0</v>
      </c>
      <c r="M340" s="2">
        <v>0</v>
      </c>
      <c r="N340" s="2" t="str">
        <f t="shared" si="97"/>
        <v>picklist|255|0|0</v>
      </c>
      <c r="O340" t="str">
        <f>IFERROR(VLOOKUP('nCino | Field Mappings'!$A340,'nCino | Object Info'!$A:$H,5,FALSE),"(not found)")</f>
        <v>rskcsp_ds_css_collateral_mgmt</v>
      </c>
      <c r="P340" t="str">
        <f t="shared" si="98"/>
        <v>LLC_BI__Condition__c</v>
      </c>
      <c r="Q340" s="8">
        <f>IFERROR(VLOOKUP($N340,'nCino | BigQuery Type Lookup'!$A:$F,2,FALSE),"(not found)")</f>
        <v>255</v>
      </c>
      <c r="R340" t="str">
        <f>IFERROR(VLOOKUP('nCino | Field Mappings'!$A340,'nCino | Object Info'!$A:$H,6,FALSE),"(not found)")</f>
        <v>rskcsp_ds_css_collateral_mgmt_staging</v>
      </c>
      <c r="S340" t="str">
        <f t="shared" si="99"/>
        <v>LLC_BI__Condition__c</v>
      </c>
      <c r="T340" s="8" t="str">
        <f t="shared" si="100"/>
        <v>n/a</v>
      </c>
      <c r="U340" s="8" t="str">
        <f t="shared" si="101"/>
        <v>yes</v>
      </c>
      <c r="V340" s="2" t="str">
        <f>IFERROR(VLOOKUP($N340,'nCino | BigQuery Type Lookup'!$A:$F,3,FALSE),"(not found)")</f>
        <v>STRING</v>
      </c>
      <c r="W340" s="8">
        <f>IFERROR(VLOOKUP($N340,'nCino | BigQuery Type Lookup'!$A:$F,4,FALSE),"(not found)")</f>
        <v>255</v>
      </c>
      <c r="X340" s="8" t="str">
        <f>IFERROR(VLOOKUP($N340,'nCino | BigQuery Type Lookup'!$A:$F,5,FALSE),"(not found)")</f>
        <v>n/a</v>
      </c>
      <c r="Y340" s="8" t="str">
        <f>IFERROR(VLOOKUP($N340,'nCino | BigQuery Type Lookup'!$A:$F,6,FALSE),"(not found)")</f>
        <v>n/a</v>
      </c>
      <c r="Z340" t="str">
        <f>IFERROR(VLOOKUP('nCino | Field Mappings'!$A340,'nCino | Object Info'!$A:$H,7,FALSE),"(not found)")</f>
        <v>rskcsp_ds_css_collateral_mgmt_curated</v>
      </c>
      <c r="AA340" t="str">
        <f t="shared" si="102"/>
        <v>LLC_BI__Condition__c</v>
      </c>
      <c r="AB340" s="8" t="str">
        <f t="shared" si="103"/>
        <v>n/a</v>
      </c>
      <c r="AC340" s="8" t="str">
        <f t="shared" si="104"/>
        <v>yes</v>
      </c>
      <c r="AD340" s="2" t="str">
        <f t="shared" si="105"/>
        <v>STRING</v>
      </c>
      <c r="AE340" s="8">
        <f t="shared" si="110"/>
        <v>255</v>
      </c>
      <c r="AF340" s="8" t="str">
        <f t="shared" si="111"/>
        <v>n/a</v>
      </c>
      <c r="AG340" s="8" t="str">
        <f t="shared" si="112"/>
        <v>n/a</v>
      </c>
      <c r="AH340" t="str">
        <f>IFERROR(VLOOKUP('nCino | Field Mappings'!$A340,'nCino | Object Info'!$A:$H,8,FALSE),"(not found)")</f>
        <v>rskcsp_ds_css_collateral_mgmt_consumption</v>
      </c>
      <c r="AI340" t="str">
        <f t="shared" si="106"/>
        <v>LLC_BI__Condition__c</v>
      </c>
      <c r="AJ340" s="8" t="str">
        <f t="shared" si="107"/>
        <v>n/a</v>
      </c>
      <c r="AK340" s="8" t="str">
        <f t="shared" si="108"/>
        <v>yes</v>
      </c>
      <c r="AL340" s="2" t="str">
        <f t="shared" si="109"/>
        <v>STRING</v>
      </c>
      <c r="AM340" s="8">
        <f t="shared" si="113"/>
        <v>255</v>
      </c>
      <c r="AN340" s="8" t="str">
        <f t="shared" si="114"/>
        <v>n/a</v>
      </c>
      <c r="AO340" s="8" t="str">
        <f t="shared" si="115"/>
        <v>n/a</v>
      </c>
    </row>
    <row r="341" spans="1:41">
      <c r="A341" s="2" t="s">
        <v>50</v>
      </c>
      <c r="B341" s="2" t="s">
        <v>51</v>
      </c>
      <c r="C341" s="1" t="s">
        <v>1023</v>
      </c>
      <c r="D341" s="1" t="s">
        <v>1024</v>
      </c>
      <c r="E341" s="1" t="s">
        <v>1025</v>
      </c>
      <c r="F341" s="2" t="str">
        <f>IF(ISERROR(VLOOKUP($C341,'DMW | Collateral Fields'!$K:$L, 1, FALSE)),"No", "Yes")</f>
        <v>No</v>
      </c>
      <c r="G341" s="1" t="str">
        <f>IFERROR(VLOOKUP($C341,'DMW | Collateral Fields'!$K:$L, 2, FALSE),"(not found)")</f>
        <v>(not found)</v>
      </c>
      <c r="H341" s="2" t="s">
        <v>136</v>
      </c>
      <c r="I341" s="2" t="s">
        <v>144</v>
      </c>
      <c r="J341" s="1" t="s">
        <v>140</v>
      </c>
      <c r="K341" s="2">
        <v>255</v>
      </c>
      <c r="L341" s="2">
        <v>0</v>
      </c>
      <c r="M341" s="2">
        <v>0</v>
      </c>
      <c r="N341" s="2" t="str">
        <f t="shared" si="97"/>
        <v>string|255|0|0</v>
      </c>
      <c r="O341" t="str">
        <f>IFERROR(VLOOKUP('nCino | Field Mappings'!$A341,'nCino | Object Info'!$A:$H,5,FALSE),"(not found)")</f>
        <v>rskcsp_ds_css_collateral_mgmt</v>
      </c>
      <c r="P341" t="str">
        <f t="shared" si="98"/>
        <v>LLC_BI__Current_Usage__c</v>
      </c>
      <c r="Q341" s="8">
        <f>IFERROR(VLOOKUP($N341,'nCino | BigQuery Type Lookup'!$A:$F,2,FALSE),"(not found)")</f>
        <v>255</v>
      </c>
      <c r="R341" t="str">
        <f>IFERROR(VLOOKUP('nCino | Field Mappings'!$A341,'nCino | Object Info'!$A:$H,6,FALSE),"(not found)")</f>
        <v>rskcsp_ds_css_collateral_mgmt_staging</v>
      </c>
      <c r="S341" t="str">
        <f t="shared" si="99"/>
        <v>LLC_BI__Current_Usage__c</v>
      </c>
      <c r="T341" s="8" t="str">
        <f t="shared" si="100"/>
        <v>n/a</v>
      </c>
      <c r="U341" s="8" t="str">
        <f t="shared" si="101"/>
        <v>yes</v>
      </c>
      <c r="V341" s="2" t="str">
        <f>IFERROR(VLOOKUP($N341,'nCino | BigQuery Type Lookup'!$A:$F,3,FALSE),"(not found)")</f>
        <v>STRING</v>
      </c>
      <c r="W341" s="8">
        <f>IFERROR(VLOOKUP($N341,'nCino | BigQuery Type Lookup'!$A:$F,4,FALSE),"(not found)")</f>
        <v>255</v>
      </c>
      <c r="X341" s="8" t="str">
        <f>IFERROR(VLOOKUP($N341,'nCino | BigQuery Type Lookup'!$A:$F,5,FALSE),"(not found)")</f>
        <v>n/a</v>
      </c>
      <c r="Y341" s="8" t="str">
        <f>IFERROR(VLOOKUP($N341,'nCino | BigQuery Type Lookup'!$A:$F,6,FALSE),"(not found)")</f>
        <v>n/a</v>
      </c>
      <c r="Z341" t="str">
        <f>IFERROR(VLOOKUP('nCino | Field Mappings'!$A341,'nCino | Object Info'!$A:$H,7,FALSE),"(not found)")</f>
        <v>rskcsp_ds_css_collateral_mgmt_curated</v>
      </c>
      <c r="AA341" t="str">
        <f t="shared" si="102"/>
        <v>LLC_BI__Current_Usage__c</v>
      </c>
      <c r="AB341" s="8" t="str">
        <f t="shared" si="103"/>
        <v>n/a</v>
      </c>
      <c r="AC341" s="8" t="str">
        <f t="shared" si="104"/>
        <v>yes</v>
      </c>
      <c r="AD341" s="2" t="str">
        <f t="shared" si="105"/>
        <v>STRING</v>
      </c>
      <c r="AE341" s="8">
        <f t="shared" si="110"/>
        <v>255</v>
      </c>
      <c r="AF341" s="8" t="str">
        <f t="shared" si="111"/>
        <v>n/a</v>
      </c>
      <c r="AG341" s="8" t="str">
        <f t="shared" si="112"/>
        <v>n/a</v>
      </c>
      <c r="AH341" t="str">
        <f>IFERROR(VLOOKUP('nCino | Field Mappings'!$A341,'nCino | Object Info'!$A:$H,8,FALSE),"(not found)")</f>
        <v>rskcsp_ds_css_collateral_mgmt_consumption</v>
      </c>
      <c r="AI341" t="str">
        <f t="shared" si="106"/>
        <v>LLC_BI__Current_Usage__c</v>
      </c>
      <c r="AJ341" s="8" t="str">
        <f t="shared" si="107"/>
        <v>n/a</v>
      </c>
      <c r="AK341" s="8" t="str">
        <f t="shared" si="108"/>
        <v>yes</v>
      </c>
      <c r="AL341" s="2" t="str">
        <f t="shared" si="109"/>
        <v>STRING</v>
      </c>
      <c r="AM341" s="8">
        <f t="shared" si="113"/>
        <v>255</v>
      </c>
      <c r="AN341" s="8" t="str">
        <f t="shared" si="114"/>
        <v>n/a</v>
      </c>
      <c r="AO341" s="8" t="str">
        <f t="shared" si="115"/>
        <v>n/a</v>
      </c>
    </row>
    <row r="342" spans="1:41">
      <c r="A342" s="2" t="s">
        <v>50</v>
      </c>
      <c r="B342" s="2" t="s">
        <v>51</v>
      </c>
      <c r="C342" s="1" t="s">
        <v>1026</v>
      </c>
      <c r="D342" s="1" t="s">
        <v>1027</v>
      </c>
      <c r="E342" s="1" t="s">
        <v>1028</v>
      </c>
      <c r="F342" s="2" t="str">
        <f>IF(ISERROR(VLOOKUP($C342,'DMW | Collateral Fields'!$K:$L, 1, FALSE)),"No", "Yes")</f>
        <v>No</v>
      </c>
      <c r="G342" s="1" t="str">
        <f>IFERROR(VLOOKUP($C342,'DMW | Collateral Fields'!$K:$L, 2, FALSE),"(not found)")</f>
        <v>(not found)</v>
      </c>
      <c r="H342" s="2" t="s">
        <v>136</v>
      </c>
      <c r="I342" s="2" t="s">
        <v>144</v>
      </c>
      <c r="J342" s="1" t="s">
        <v>174</v>
      </c>
      <c r="K342" s="2">
        <v>0</v>
      </c>
      <c r="L342" s="2">
        <v>18</v>
      </c>
      <c r="M342" s="2">
        <v>0</v>
      </c>
      <c r="N342" s="2" t="str">
        <f t="shared" si="97"/>
        <v>double|0|18|0</v>
      </c>
      <c r="O342" t="str">
        <f>IFERROR(VLOOKUP('nCino | Field Mappings'!$A342,'nCino | Object Info'!$A:$H,5,FALSE),"(not found)")</f>
        <v>rskcsp_ds_css_collateral_mgmt</v>
      </c>
      <c r="P342" t="str">
        <f t="shared" si="98"/>
        <v>LLC_BI__Depreciation_Term__c</v>
      </c>
      <c r="Q342" s="8">
        <f>IFERROR(VLOOKUP($N342,'nCino | BigQuery Type Lookup'!$A:$F,2,FALSE),"(not found)")</f>
        <v>18</v>
      </c>
      <c r="R342" t="str">
        <f>IFERROR(VLOOKUP('nCino | Field Mappings'!$A342,'nCino | Object Info'!$A:$H,6,FALSE),"(not found)")</f>
        <v>rskcsp_ds_css_collateral_mgmt_staging</v>
      </c>
      <c r="S342" t="str">
        <f t="shared" si="99"/>
        <v>LLC_BI__Depreciation_Term__c</v>
      </c>
      <c r="T342" s="8" t="str">
        <f t="shared" si="100"/>
        <v>n/a</v>
      </c>
      <c r="U342" s="8" t="str">
        <f t="shared" si="101"/>
        <v>yes</v>
      </c>
      <c r="V342" s="2" t="str">
        <f>IFERROR(VLOOKUP($N342,'nCino | BigQuery Type Lookup'!$A:$F,3,FALSE),"(not found)")</f>
        <v>INT64</v>
      </c>
      <c r="W342" s="8" t="str">
        <f>IFERROR(VLOOKUP($N342,'nCino | BigQuery Type Lookup'!$A:$F,4,FALSE),"(not found)")</f>
        <v>n/a</v>
      </c>
      <c r="X342" s="8" t="str">
        <f>IFERROR(VLOOKUP($N342,'nCino | BigQuery Type Lookup'!$A:$F,5,FALSE),"(not found)")</f>
        <v>n/a</v>
      </c>
      <c r="Y342" s="8" t="str">
        <f>IFERROR(VLOOKUP($N342,'nCino | BigQuery Type Lookup'!$A:$F,6,FALSE),"(not found)")</f>
        <v>n/a</v>
      </c>
      <c r="Z342" t="str">
        <f>IFERROR(VLOOKUP('nCino | Field Mappings'!$A342,'nCino | Object Info'!$A:$H,7,FALSE),"(not found)")</f>
        <v>rskcsp_ds_css_collateral_mgmt_curated</v>
      </c>
      <c r="AA342" t="str">
        <f t="shared" si="102"/>
        <v>LLC_BI__Depreciation_Term__c</v>
      </c>
      <c r="AB342" s="8" t="str">
        <f t="shared" si="103"/>
        <v>n/a</v>
      </c>
      <c r="AC342" s="8" t="str">
        <f t="shared" si="104"/>
        <v>yes</v>
      </c>
      <c r="AD342" s="2" t="str">
        <f t="shared" si="105"/>
        <v>INT64</v>
      </c>
      <c r="AE342" s="8" t="str">
        <f t="shared" si="110"/>
        <v>n/a</v>
      </c>
      <c r="AF342" s="8" t="str">
        <f t="shared" si="111"/>
        <v>n/a</v>
      </c>
      <c r="AG342" s="8" t="str">
        <f t="shared" si="112"/>
        <v>n/a</v>
      </c>
      <c r="AH342" t="str">
        <f>IFERROR(VLOOKUP('nCino | Field Mappings'!$A342,'nCino | Object Info'!$A:$H,8,FALSE),"(not found)")</f>
        <v>rskcsp_ds_css_collateral_mgmt_consumption</v>
      </c>
      <c r="AI342" t="str">
        <f t="shared" si="106"/>
        <v>LLC_BI__Depreciation_Term__c</v>
      </c>
      <c r="AJ342" s="8" t="str">
        <f t="shared" si="107"/>
        <v>n/a</v>
      </c>
      <c r="AK342" s="8" t="str">
        <f t="shared" si="108"/>
        <v>yes</v>
      </c>
      <c r="AL342" s="2" t="str">
        <f t="shared" si="109"/>
        <v>INT64</v>
      </c>
      <c r="AM342" s="8" t="str">
        <f t="shared" si="113"/>
        <v>n/a</v>
      </c>
      <c r="AN342" s="8" t="str">
        <f t="shared" si="114"/>
        <v>n/a</v>
      </c>
      <c r="AO342" s="8" t="str">
        <f t="shared" si="115"/>
        <v>n/a</v>
      </c>
    </row>
    <row r="343" spans="1:41">
      <c r="A343" s="2" t="s">
        <v>50</v>
      </c>
      <c r="B343" s="2" t="s">
        <v>51</v>
      </c>
      <c r="C343" s="1" t="s">
        <v>1029</v>
      </c>
      <c r="D343" s="1" t="s">
        <v>1030</v>
      </c>
      <c r="E343" s="1" t="s">
        <v>1031</v>
      </c>
      <c r="F343" s="2" t="str">
        <f>IF(ISERROR(VLOOKUP($C343,'DMW | Collateral Fields'!$K:$L, 1, FALSE)),"No", "Yes")</f>
        <v>No</v>
      </c>
      <c r="G343" s="1" t="str">
        <f>IFERROR(VLOOKUP($C343,'DMW | Collateral Fields'!$K:$L, 2, FALSE),"(not found)")</f>
        <v>(not found)</v>
      </c>
      <c r="H343" s="2" t="s">
        <v>136</v>
      </c>
      <c r="I343" s="2" t="s">
        <v>144</v>
      </c>
      <c r="J343" s="1" t="s">
        <v>215</v>
      </c>
      <c r="K343" s="2">
        <v>0</v>
      </c>
      <c r="L343" s="2">
        <v>18</v>
      </c>
      <c r="M343" s="2">
        <v>2</v>
      </c>
      <c r="N343" s="2" t="str">
        <f t="shared" si="97"/>
        <v>currency|0|18|2</v>
      </c>
      <c r="O343" t="str">
        <f>IFERROR(VLOOKUP('nCino | Field Mappings'!$A343,'nCino | Object Info'!$A:$H,5,FALSE),"(not found)")</f>
        <v>rskcsp_ds_css_collateral_mgmt</v>
      </c>
      <c r="P343" t="str">
        <f t="shared" si="98"/>
        <v>LLC_BI__EBO_Amount__c</v>
      </c>
      <c r="Q343" s="8">
        <f>IFERROR(VLOOKUP($N343,'nCino | BigQuery Type Lookup'!$A:$F,2,FALSE),"(not found)")</f>
        <v>21</v>
      </c>
      <c r="R343" t="str">
        <f>IFERROR(VLOOKUP('nCino | Field Mappings'!$A343,'nCino | Object Info'!$A:$H,6,FALSE),"(not found)")</f>
        <v>rskcsp_ds_css_collateral_mgmt_staging</v>
      </c>
      <c r="S343" t="str">
        <f t="shared" si="99"/>
        <v>LLC_BI__EBO_Amount__c</v>
      </c>
      <c r="T343" s="8" t="str">
        <f t="shared" si="100"/>
        <v>n/a</v>
      </c>
      <c r="U343" s="8" t="str">
        <f t="shared" si="101"/>
        <v>yes</v>
      </c>
      <c r="V343" s="2" t="str">
        <f>IFERROR(VLOOKUP($N343,'nCino | BigQuery Type Lookup'!$A:$F,3,FALSE),"(not found)")</f>
        <v>NUMERIC</v>
      </c>
      <c r="W343" s="8" t="str">
        <f>IFERROR(VLOOKUP($N343,'nCino | BigQuery Type Lookup'!$A:$F,4,FALSE),"(not found)")</f>
        <v>n/a</v>
      </c>
      <c r="X343" s="8">
        <f>IFERROR(VLOOKUP($N343,'nCino | BigQuery Type Lookup'!$A:$F,5,FALSE),"(not found)")</f>
        <v>18</v>
      </c>
      <c r="Y343" s="8">
        <f>IFERROR(VLOOKUP($N343,'nCino | BigQuery Type Lookup'!$A:$F,6,FALSE),"(not found)")</f>
        <v>2</v>
      </c>
      <c r="Z343" t="str">
        <f>IFERROR(VLOOKUP('nCino | Field Mappings'!$A343,'nCino | Object Info'!$A:$H,7,FALSE),"(not found)")</f>
        <v>rskcsp_ds_css_collateral_mgmt_curated</v>
      </c>
      <c r="AA343" t="str">
        <f t="shared" si="102"/>
        <v>LLC_BI__EBO_Amount__c</v>
      </c>
      <c r="AB343" s="8" t="str">
        <f t="shared" si="103"/>
        <v>n/a</v>
      </c>
      <c r="AC343" s="8" t="str">
        <f t="shared" si="104"/>
        <v>yes</v>
      </c>
      <c r="AD343" s="2" t="str">
        <f t="shared" si="105"/>
        <v>NUMERIC</v>
      </c>
      <c r="AE343" s="8" t="str">
        <f t="shared" si="110"/>
        <v>n/a</v>
      </c>
      <c r="AF343" s="8">
        <f t="shared" si="111"/>
        <v>18</v>
      </c>
      <c r="AG343" s="8">
        <f t="shared" si="112"/>
        <v>2</v>
      </c>
      <c r="AH343" t="str">
        <f>IFERROR(VLOOKUP('nCino | Field Mappings'!$A343,'nCino | Object Info'!$A:$H,8,FALSE),"(not found)")</f>
        <v>rskcsp_ds_css_collateral_mgmt_consumption</v>
      </c>
      <c r="AI343" t="str">
        <f t="shared" si="106"/>
        <v>LLC_BI__EBO_Amount__c</v>
      </c>
      <c r="AJ343" s="8" t="str">
        <f t="shared" si="107"/>
        <v>n/a</v>
      </c>
      <c r="AK343" s="8" t="str">
        <f t="shared" si="108"/>
        <v>yes</v>
      </c>
      <c r="AL343" s="2" t="str">
        <f t="shared" si="109"/>
        <v>NUMERIC</v>
      </c>
      <c r="AM343" s="8" t="str">
        <f t="shared" si="113"/>
        <v>n/a</v>
      </c>
      <c r="AN343" s="8">
        <f t="shared" si="114"/>
        <v>18</v>
      </c>
      <c r="AO343" s="8">
        <f t="shared" si="115"/>
        <v>2</v>
      </c>
    </row>
    <row r="344" spans="1:41">
      <c r="A344" s="2" t="s">
        <v>50</v>
      </c>
      <c r="B344" s="2" t="s">
        <v>51</v>
      </c>
      <c r="C344" s="1" t="s">
        <v>1032</v>
      </c>
      <c r="D344" s="1" t="s">
        <v>1033</v>
      </c>
      <c r="E344" s="1" t="s">
        <v>1034</v>
      </c>
      <c r="F344" s="2" t="str">
        <f>IF(ISERROR(VLOOKUP($C344,'DMW | Collateral Fields'!$K:$L, 1, FALSE)),"No", "Yes")</f>
        <v>No</v>
      </c>
      <c r="G344" s="1" t="str">
        <f>IFERROR(VLOOKUP($C344,'DMW | Collateral Fields'!$K:$L, 2, FALSE),"(not found)")</f>
        <v>(not found)</v>
      </c>
      <c r="H344" s="2" t="s">
        <v>136</v>
      </c>
      <c r="I344" s="2" t="s">
        <v>144</v>
      </c>
      <c r="J344" s="1" t="s">
        <v>294</v>
      </c>
      <c r="K344" s="2">
        <v>0</v>
      </c>
      <c r="L344" s="2">
        <v>6</v>
      </c>
      <c r="M344" s="2">
        <v>3</v>
      </c>
      <c r="N344" s="2" t="str">
        <f t="shared" si="97"/>
        <v>percent|0|6|3</v>
      </c>
      <c r="O344" t="str">
        <f>IFERROR(VLOOKUP('nCino | Field Mappings'!$A344,'nCino | Object Info'!$A:$H,5,FALSE),"(not found)")</f>
        <v>rskcsp_ds_css_collateral_mgmt</v>
      </c>
      <c r="P344" t="str">
        <f t="shared" si="98"/>
        <v>LLC_BI__EBO_Premium_Percentage__c</v>
      </c>
      <c r="Q344" s="8">
        <f>IFERROR(VLOOKUP($N344,'nCino | BigQuery Type Lookup'!$A:$F,2,FALSE),"(not found)")</f>
        <v>10</v>
      </c>
      <c r="R344" t="str">
        <f>IFERROR(VLOOKUP('nCino | Field Mappings'!$A344,'nCino | Object Info'!$A:$H,6,FALSE),"(not found)")</f>
        <v>rskcsp_ds_css_collateral_mgmt_staging</v>
      </c>
      <c r="S344" t="str">
        <f t="shared" si="99"/>
        <v>LLC_BI__EBO_Premium_Percentage__c</v>
      </c>
      <c r="T344" s="8" t="str">
        <f t="shared" si="100"/>
        <v>n/a</v>
      </c>
      <c r="U344" s="8" t="str">
        <f t="shared" si="101"/>
        <v>yes</v>
      </c>
      <c r="V344" s="2" t="str">
        <f>IFERROR(VLOOKUP($N344,'nCino | BigQuery Type Lookup'!$A:$F,3,FALSE),"(not found)")</f>
        <v>NUMERIC</v>
      </c>
      <c r="W344" s="8" t="str">
        <f>IFERROR(VLOOKUP($N344,'nCino | BigQuery Type Lookup'!$A:$F,4,FALSE),"(not found)")</f>
        <v>n/a</v>
      </c>
      <c r="X344" s="8">
        <f>IFERROR(VLOOKUP($N344,'nCino | BigQuery Type Lookup'!$A:$F,5,FALSE),"(not found)")</f>
        <v>6</v>
      </c>
      <c r="Y344" s="8">
        <f>IFERROR(VLOOKUP($N344,'nCino | BigQuery Type Lookup'!$A:$F,6,FALSE),"(not found)")</f>
        <v>3</v>
      </c>
      <c r="Z344" t="str">
        <f>IFERROR(VLOOKUP('nCino | Field Mappings'!$A344,'nCino | Object Info'!$A:$H,7,FALSE),"(not found)")</f>
        <v>rskcsp_ds_css_collateral_mgmt_curated</v>
      </c>
      <c r="AA344" t="str">
        <f t="shared" si="102"/>
        <v>LLC_BI__EBO_Premium_Percentage__c</v>
      </c>
      <c r="AB344" s="8" t="str">
        <f t="shared" si="103"/>
        <v>n/a</v>
      </c>
      <c r="AC344" s="8" t="str">
        <f t="shared" si="104"/>
        <v>yes</v>
      </c>
      <c r="AD344" s="2" t="str">
        <f t="shared" si="105"/>
        <v>NUMERIC</v>
      </c>
      <c r="AE344" s="8" t="str">
        <f t="shared" si="110"/>
        <v>n/a</v>
      </c>
      <c r="AF344" s="8">
        <f t="shared" si="111"/>
        <v>6</v>
      </c>
      <c r="AG344" s="8">
        <f t="shared" si="112"/>
        <v>3</v>
      </c>
      <c r="AH344" t="str">
        <f>IFERROR(VLOOKUP('nCino | Field Mappings'!$A344,'nCino | Object Info'!$A:$H,8,FALSE),"(not found)")</f>
        <v>rskcsp_ds_css_collateral_mgmt_consumption</v>
      </c>
      <c r="AI344" t="str">
        <f t="shared" si="106"/>
        <v>LLC_BI__EBO_Premium_Percentage__c</v>
      </c>
      <c r="AJ344" s="8" t="str">
        <f t="shared" si="107"/>
        <v>n/a</v>
      </c>
      <c r="AK344" s="8" t="str">
        <f t="shared" si="108"/>
        <v>yes</v>
      </c>
      <c r="AL344" s="2" t="str">
        <f t="shared" si="109"/>
        <v>NUMERIC</v>
      </c>
      <c r="AM344" s="8" t="str">
        <f t="shared" si="113"/>
        <v>n/a</v>
      </c>
      <c r="AN344" s="8">
        <f t="shared" si="114"/>
        <v>6</v>
      </c>
      <c r="AO344" s="8">
        <f t="shared" si="115"/>
        <v>3</v>
      </c>
    </row>
    <row r="345" spans="1:41">
      <c r="A345" s="2" t="s">
        <v>50</v>
      </c>
      <c r="B345" s="2" t="s">
        <v>51</v>
      </c>
      <c r="C345" s="1" t="s">
        <v>1035</v>
      </c>
      <c r="D345" s="1" t="s">
        <v>1036</v>
      </c>
      <c r="E345" s="1" t="s">
        <v>1037</v>
      </c>
      <c r="F345" s="2" t="str">
        <f>IF(ISERROR(VLOOKUP($C345,'DMW | Collateral Fields'!$K:$L, 1, FALSE)),"No", "Yes")</f>
        <v>No</v>
      </c>
      <c r="G345" s="1" t="str">
        <f>IFERROR(VLOOKUP($C345,'DMW | Collateral Fields'!$K:$L, 2, FALSE),"(not found)")</f>
        <v>(not found)</v>
      </c>
      <c r="H345" s="2" t="s">
        <v>136</v>
      </c>
      <c r="I345" s="2" t="s">
        <v>144</v>
      </c>
      <c r="J345" s="1" t="s">
        <v>294</v>
      </c>
      <c r="K345" s="2">
        <v>0</v>
      </c>
      <c r="L345" s="2">
        <v>6</v>
      </c>
      <c r="M345" s="2">
        <v>3</v>
      </c>
      <c r="N345" s="2" t="str">
        <f t="shared" si="97"/>
        <v>percent|0|6|3</v>
      </c>
      <c r="O345" t="str">
        <f>IFERROR(VLOOKUP('nCino | Field Mappings'!$A345,'nCino | Object Info'!$A:$H,5,FALSE),"(not found)")</f>
        <v>rskcsp_ds_css_collateral_mgmt</v>
      </c>
      <c r="P345" t="str">
        <f t="shared" si="98"/>
        <v>LLC_BI__EBO_Yield__c</v>
      </c>
      <c r="Q345" s="8">
        <f>IFERROR(VLOOKUP($N345,'nCino | BigQuery Type Lookup'!$A:$F,2,FALSE),"(not found)")</f>
        <v>10</v>
      </c>
      <c r="R345" t="str">
        <f>IFERROR(VLOOKUP('nCino | Field Mappings'!$A345,'nCino | Object Info'!$A:$H,6,FALSE),"(not found)")</f>
        <v>rskcsp_ds_css_collateral_mgmt_staging</v>
      </c>
      <c r="S345" t="str">
        <f t="shared" si="99"/>
        <v>LLC_BI__EBO_Yield__c</v>
      </c>
      <c r="T345" s="8" t="str">
        <f t="shared" si="100"/>
        <v>n/a</v>
      </c>
      <c r="U345" s="8" t="str">
        <f t="shared" si="101"/>
        <v>yes</v>
      </c>
      <c r="V345" s="2" t="str">
        <f>IFERROR(VLOOKUP($N345,'nCino | BigQuery Type Lookup'!$A:$F,3,FALSE),"(not found)")</f>
        <v>NUMERIC</v>
      </c>
      <c r="W345" s="8" t="str">
        <f>IFERROR(VLOOKUP($N345,'nCino | BigQuery Type Lookup'!$A:$F,4,FALSE),"(not found)")</f>
        <v>n/a</v>
      </c>
      <c r="X345" s="8">
        <f>IFERROR(VLOOKUP($N345,'nCino | BigQuery Type Lookup'!$A:$F,5,FALSE),"(not found)")</f>
        <v>6</v>
      </c>
      <c r="Y345" s="8">
        <f>IFERROR(VLOOKUP($N345,'nCino | BigQuery Type Lookup'!$A:$F,6,FALSE),"(not found)")</f>
        <v>3</v>
      </c>
      <c r="Z345" t="str">
        <f>IFERROR(VLOOKUP('nCino | Field Mappings'!$A345,'nCino | Object Info'!$A:$H,7,FALSE),"(not found)")</f>
        <v>rskcsp_ds_css_collateral_mgmt_curated</v>
      </c>
      <c r="AA345" t="str">
        <f t="shared" si="102"/>
        <v>LLC_BI__EBO_Yield__c</v>
      </c>
      <c r="AB345" s="8" t="str">
        <f t="shared" si="103"/>
        <v>n/a</v>
      </c>
      <c r="AC345" s="8" t="str">
        <f t="shared" si="104"/>
        <v>yes</v>
      </c>
      <c r="AD345" s="2" t="str">
        <f t="shared" si="105"/>
        <v>NUMERIC</v>
      </c>
      <c r="AE345" s="8" t="str">
        <f t="shared" si="110"/>
        <v>n/a</v>
      </c>
      <c r="AF345" s="8">
        <f t="shared" si="111"/>
        <v>6</v>
      </c>
      <c r="AG345" s="8">
        <f t="shared" si="112"/>
        <v>3</v>
      </c>
      <c r="AH345" t="str">
        <f>IFERROR(VLOOKUP('nCino | Field Mappings'!$A345,'nCino | Object Info'!$A:$H,8,FALSE),"(not found)")</f>
        <v>rskcsp_ds_css_collateral_mgmt_consumption</v>
      </c>
      <c r="AI345" t="str">
        <f t="shared" si="106"/>
        <v>LLC_BI__EBO_Yield__c</v>
      </c>
      <c r="AJ345" s="8" t="str">
        <f t="shared" si="107"/>
        <v>n/a</v>
      </c>
      <c r="AK345" s="8" t="str">
        <f t="shared" si="108"/>
        <v>yes</v>
      </c>
      <c r="AL345" s="2" t="str">
        <f t="shared" si="109"/>
        <v>NUMERIC</v>
      </c>
      <c r="AM345" s="8" t="str">
        <f t="shared" si="113"/>
        <v>n/a</v>
      </c>
      <c r="AN345" s="8">
        <f t="shared" si="114"/>
        <v>6</v>
      </c>
      <c r="AO345" s="8">
        <f t="shared" si="115"/>
        <v>3</v>
      </c>
    </row>
    <row r="346" spans="1:41">
      <c r="A346" s="2" t="s">
        <v>50</v>
      </c>
      <c r="B346" s="2" t="s">
        <v>51</v>
      </c>
      <c r="C346" s="1" t="s">
        <v>1038</v>
      </c>
      <c r="D346" s="1" t="s">
        <v>1039</v>
      </c>
      <c r="E346" s="1" t="s">
        <v>1040</v>
      </c>
      <c r="F346" s="2" t="str">
        <f>IF(ISERROR(VLOOKUP($C346,'DMW | Collateral Fields'!$K:$L, 1, FALSE)),"No", "Yes")</f>
        <v>No</v>
      </c>
      <c r="G346" s="1" t="str">
        <f>IFERROR(VLOOKUP($C346,'DMW | Collateral Fields'!$K:$L, 2, FALSE),"(not found)")</f>
        <v>(not found)</v>
      </c>
      <c r="H346" s="2" t="s">
        <v>136</v>
      </c>
      <c r="I346" s="2" t="s">
        <v>144</v>
      </c>
      <c r="J346" s="1" t="s">
        <v>215</v>
      </c>
      <c r="K346" s="2">
        <v>0</v>
      </c>
      <c r="L346" s="2">
        <v>18</v>
      </c>
      <c r="M346" s="2">
        <v>2</v>
      </c>
      <c r="N346" s="2" t="str">
        <f t="shared" si="97"/>
        <v>currency|0|18|2</v>
      </c>
      <c r="O346" t="str">
        <f>IFERROR(VLOOKUP('nCino | Field Mappings'!$A346,'nCino | Object Info'!$A:$H,5,FALSE),"(not found)")</f>
        <v>rskcsp_ds_css_collateral_mgmt</v>
      </c>
      <c r="P346" t="str">
        <f t="shared" si="98"/>
        <v>LLC_BI__Hard_Cost_Amount__c</v>
      </c>
      <c r="Q346" s="8">
        <f>IFERROR(VLOOKUP($N346,'nCino | BigQuery Type Lookup'!$A:$F,2,FALSE),"(not found)")</f>
        <v>21</v>
      </c>
      <c r="R346" t="str">
        <f>IFERROR(VLOOKUP('nCino | Field Mappings'!$A346,'nCino | Object Info'!$A:$H,6,FALSE),"(not found)")</f>
        <v>rskcsp_ds_css_collateral_mgmt_staging</v>
      </c>
      <c r="S346" t="str">
        <f t="shared" si="99"/>
        <v>LLC_BI__Hard_Cost_Amount__c</v>
      </c>
      <c r="T346" s="8" t="str">
        <f t="shared" si="100"/>
        <v>n/a</v>
      </c>
      <c r="U346" s="8" t="str">
        <f t="shared" si="101"/>
        <v>yes</v>
      </c>
      <c r="V346" s="2" t="str">
        <f>IFERROR(VLOOKUP($N346,'nCino | BigQuery Type Lookup'!$A:$F,3,FALSE),"(not found)")</f>
        <v>NUMERIC</v>
      </c>
      <c r="W346" s="8" t="str">
        <f>IFERROR(VLOOKUP($N346,'nCino | BigQuery Type Lookup'!$A:$F,4,FALSE),"(not found)")</f>
        <v>n/a</v>
      </c>
      <c r="X346" s="8">
        <f>IFERROR(VLOOKUP($N346,'nCino | BigQuery Type Lookup'!$A:$F,5,FALSE),"(not found)")</f>
        <v>18</v>
      </c>
      <c r="Y346" s="8">
        <f>IFERROR(VLOOKUP($N346,'nCino | BigQuery Type Lookup'!$A:$F,6,FALSE),"(not found)")</f>
        <v>2</v>
      </c>
      <c r="Z346" t="str">
        <f>IFERROR(VLOOKUP('nCino | Field Mappings'!$A346,'nCino | Object Info'!$A:$H,7,FALSE),"(not found)")</f>
        <v>rskcsp_ds_css_collateral_mgmt_curated</v>
      </c>
      <c r="AA346" t="str">
        <f t="shared" si="102"/>
        <v>LLC_BI__Hard_Cost_Amount__c</v>
      </c>
      <c r="AB346" s="8" t="str">
        <f t="shared" si="103"/>
        <v>n/a</v>
      </c>
      <c r="AC346" s="8" t="str">
        <f t="shared" si="104"/>
        <v>yes</v>
      </c>
      <c r="AD346" s="2" t="str">
        <f t="shared" si="105"/>
        <v>NUMERIC</v>
      </c>
      <c r="AE346" s="8" t="str">
        <f t="shared" si="110"/>
        <v>n/a</v>
      </c>
      <c r="AF346" s="8">
        <f t="shared" si="111"/>
        <v>18</v>
      </c>
      <c r="AG346" s="8">
        <f t="shared" si="112"/>
        <v>2</v>
      </c>
      <c r="AH346" t="str">
        <f>IFERROR(VLOOKUP('nCino | Field Mappings'!$A346,'nCino | Object Info'!$A:$H,8,FALSE),"(not found)")</f>
        <v>rskcsp_ds_css_collateral_mgmt_consumption</v>
      </c>
      <c r="AI346" t="str">
        <f t="shared" si="106"/>
        <v>LLC_BI__Hard_Cost_Amount__c</v>
      </c>
      <c r="AJ346" s="8" t="str">
        <f t="shared" si="107"/>
        <v>n/a</v>
      </c>
      <c r="AK346" s="8" t="str">
        <f t="shared" si="108"/>
        <v>yes</v>
      </c>
      <c r="AL346" s="2" t="str">
        <f t="shared" si="109"/>
        <v>NUMERIC</v>
      </c>
      <c r="AM346" s="8" t="str">
        <f t="shared" si="113"/>
        <v>n/a</v>
      </c>
      <c r="AN346" s="8">
        <f t="shared" si="114"/>
        <v>18</v>
      </c>
      <c r="AO346" s="8">
        <f t="shared" si="115"/>
        <v>2</v>
      </c>
    </row>
    <row r="347" spans="1:41">
      <c r="A347" s="2" t="s">
        <v>50</v>
      </c>
      <c r="B347" s="2" t="s">
        <v>51</v>
      </c>
      <c r="C347" s="1" t="s">
        <v>1041</v>
      </c>
      <c r="D347" s="1" t="s">
        <v>1042</v>
      </c>
      <c r="E347" s="1" t="s">
        <v>1043</v>
      </c>
      <c r="F347" s="2" t="str">
        <f>IF(ISERROR(VLOOKUP($C347,'DMW | Collateral Fields'!$K:$L, 1, FALSE)),"No", "Yes")</f>
        <v>No</v>
      </c>
      <c r="G347" s="1" t="str">
        <f>IFERROR(VLOOKUP($C347,'DMW | Collateral Fields'!$K:$L, 2, FALSE),"(not found)")</f>
        <v>(not found)</v>
      </c>
      <c r="H347" s="2" t="s">
        <v>136</v>
      </c>
      <c r="I347" s="2" t="s">
        <v>144</v>
      </c>
      <c r="J347" s="1" t="s">
        <v>294</v>
      </c>
      <c r="K347" s="2">
        <v>0</v>
      </c>
      <c r="L347" s="2">
        <v>18</v>
      </c>
      <c r="M347" s="2">
        <v>2</v>
      </c>
      <c r="N347" s="2" t="str">
        <f t="shared" si="97"/>
        <v>percent|0|18|2</v>
      </c>
      <c r="O347" t="str">
        <f>IFERROR(VLOOKUP('nCino | Field Mappings'!$A347,'nCino | Object Info'!$A:$H,5,FALSE),"(not found)")</f>
        <v>rskcsp_ds_css_collateral_mgmt</v>
      </c>
      <c r="P347" t="str">
        <f t="shared" si="98"/>
        <v>LLC_BI__Hard_Cost_Percentage__c</v>
      </c>
      <c r="Q347" s="8">
        <f>IFERROR(VLOOKUP($N347,'nCino | BigQuery Type Lookup'!$A:$F,2,FALSE),"(not found)")</f>
        <v>21</v>
      </c>
      <c r="R347" t="str">
        <f>IFERROR(VLOOKUP('nCino | Field Mappings'!$A347,'nCino | Object Info'!$A:$H,6,FALSE),"(not found)")</f>
        <v>rskcsp_ds_css_collateral_mgmt_staging</v>
      </c>
      <c r="S347" t="str">
        <f t="shared" si="99"/>
        <v>LLC_BI__Hard_Cost_Percentage__c</v>
      </c>
      <c r="T347" s="8" t="str">
        <f t="shared" si="100"/>
        <v>n/a</v>
      </c>
      <c r="U347" s="8" t="str">
        <f t="shared" si="101"/>
        <v>yes</v>
      </c>
      <c r="V347" s="2" t="str">
        <f>IFERROR(VLOOKUP($N347,'nCino | BigQuery Type Lookup'!$A:$F,3,FALSE),"(not found)")</f>
        <v>NUMERIC</v>
      </c>
      <c r="W347" s="8" t="str">
        <f>IFERROR(VLOOKUP($N347,'nCino | BigQuery Type Lookup'!$A:$F,4,FALSE),"(not found)")</f>
        <v>n/a</v>
      </c>
      <c r="X347" s="8">
        <f>IFERROR(VLOOKUP($N347,'nCino | BigQuery Type Lookup'!$A:$F,5,FALSE),"(not found)")</f>
        <v>18</v>
      </c>
      <c r="Y347" s="8">
        <f>IFERROR(VLOOKUP($N347,'nCino | BigQuery Type Lookup'!$A:$F,6,FALSE),"(not found)")</f>
        <v>2</v>
      </c>
      <c r="Z347" t="str">
        <f>IFERROR(VLOOKUP('nCino | Field Mappings'!$A347,'nCino | Object Info'!$A:$H,7,FALSE),"(not found)")</f>
        <v>rskcsp_ds_css_collateral_mgmt_curated</v>
      </c>
      <c r="AA347" t="str">
        <f t="shared" si="102"/>
        <v>LLC_BI__Hard_Cost_Percentage__c</v>
      </c>
      <c r="AB347" s="8" t="str">
        <f t="shared" si="103"/>
        <v>n/a</v>
      </c>
      <c r="AC347" s="8" t="str">
        <f t="shared" si="104"/>
        <v>yes</v>
      </c>
      <c r="AD347" s="2" t="str">
        <f t="shared" si="105"/>
        <v>NUMERIC</v>
      </c>
      <c r="AE347" s="8" t="str">
        <f t="shared" si="110"/>
        <v>n/a</v>
      </c>
      <c r="AF347" s="8">
        <f t="shared" si="111"/>
        <v>18</v>
      </c>
      <c r="AG347" s="8">
        <f t="shared" si="112"/>
        <v>2</v>
      </c>
      <c r="AH347" t="str">
        <f>IFERROR(VLOOKUP('nCino | Field Mappings'!$A347,'nCino | Object Info'!$A:$H,8,FALSE),"(not found)")</f>
        <v>rskcsp_ds_css_collateral_mgmt_consumption</v>
      </c>
      <c r="AI347" t="str">
        <f t="shared" si="106"/>
        <v>LLC_BI__Hard_Cost_Percentage__c</v>
      </c>
      <c r="AJ347" s="8" t="str">
        <f t="shared" si="107"/>
        <v>n/a</v>
      </c>
      <c r="AK347" s="8" t="str">
        <f t="shared" si="108"/>
        <v>yes</v>
      </c>
      <c r="AL347" s="2" t="str">
        <f t="shared" si="109"/>
        <v>NUMERIC</v>
      </c>
      <c r="AM347" s="8" t="str">
        <f t="shared" si="113"/>
        <v>n/a</v>
      </c>
      <c r="AN347" s="8">
        <f t="shared" si="114"/>
        <v>18</v>
      </c>
      <c r="AO347" s="8">
        <f t="shared" si="115"/>
        <v>2</v>
      </c>
    </row>
    <row r="348" spans="1:41">
      <c r="A348" s="2" t="s">
        <v>50</v>
      </c>
      <c r="B348" s="2" t="s">
        <v>51</v>
      </c>
      <c r="C348" s="1" t="s">
        <v>1044</v>
      </c>
      <c r="D348" s="1" t="s">
        <v>1045</v>
      </c>
      <c r="E348" s="1" t="s">
        <v>1046</v>
      </c>
      <c r="F348" s="2" t="str">
        <f>IF(ISERROR(VLOOKUP($C348,'DMW | Collateral Fields'!$K:$L, 1, FALSE)),"No", "Yes")</f>
        <v>No</v>
      </c>
      <c r="G348" s="1" t="str">
        <f>IFERROR(VLOOKUP($C348,'DMW | Collateral Fields'!$K:$L, 2, FALSE),"(not found)")</f>
        <v>(not found)</v>
      </c>
      <c r="H348" s="2" t="s">
        <v>136</v>
      </c>
      <c r="I348" s="2" t="s">
        <v>144</v>
      </c>
      <c r="J348" s="1" t="s">
        <v>294</v>
      </c>
      <c r="K348" s="2">
        <v>0</v>
      </c>
      <c r="L348" s="2">
        <v>6</v>
      </c>
      <c r="M348" s="2">
        <v>3</v>
      </c>
      <c r="N348" s="2" t="str">
        <f t="shared" si="97"/>
        <v>percent|0|6|3</v>
      </c>
      <c r="O348" t="str">
        <f>IFERROR(VLOOKUP('nCino | Field Mappings'!$A348,'nCino | Object Info'!$A:$H,5,FALSE),"(not found)")</f>
        <v>rskcsp_ds_css_collateral_mgmt</v>
      </c>
      <c r="P348" t="str">
        <f t="shared" si="98"/>
        <v>LLC_BI__ITC_Percentage__c</v>
      </c>
      <c r="Q348" s="8">
        <f>IFERROR(VLOOKUP($N348,'nCino | BigQuery Type Lookup'!$A:$F,2,FALSE),"(not found)")</f>
        <v>10</v>
      </c>
      <c r="R348" t="str">
        <f>IFERROR(VLOOKUP('nCino | Field Mappings'!$A348,'nCino | Object Info'!$A:$H,6,FALSE),"(not found)")</f>
        <v>rskcsp_ds_css_collateral_mgmt_staging</v>
      </c>
      <c r="S348" t="str">
        <f t="shared" si="99"/>
        <v>LLC_BI__ITC_Percentage__c</v>
      </c>
      <c r="T348" s="8" t="str">
        <f t="shared" si="100"/>
        <v>n/a</v>
      </c>
      <c r="U348" s="8" t="str">
        <f t="shared" si="101"/>
        <v>yes</v>
      </c>
      <c r="V348" s="2" t="str">
        <f>IFERROR(VLOOKUP($N348,'nCino | BigQuery Type Lookup'!$A:$F,3,FALSE),"(not found)")</f>
        <v>NUMERIC</v>
      </c>
      <c r="W348" s="8" t="str">
        <f>IFERROR(VLOOKUP($N348,'nCino | BigQuery Type Lookup'!$A:$F,4,FALSE),"(not found)")</f>
        <v>n/a</v>
      </c>
      <c r="X348" s="8">
        <f>IFERROR(VLOOKUP($N348,'nCino | BigQuery Type Lookup'!$A:$F,5,FALSE),"(not found)")</f>
        <v>6</v>
      </c>
      <c r="Y348" s="8">
        <f>IFERROR(VLOOKUP($N348,'nCino | BigQuery Type Lookup'!$A:$F,6,FALSE),"(not found)")</f>
        <v>3</v>
      </c>
      <c r="Z348" t="str">
        <f>IFERROR(VLOOKUP('nCino | Field Mappings'!$A348,'nCino | Object Info'!$A:$H,7,FALSE),"(not found)")</f>
        <v>rskcsp_ds_css_collateral_mgmt_curated</v>
      </c>
      <c r="AA348" t="str">
        <f t="shared" si="102"/>
        <v>LLC_BI__ITC_Percentage__c</v>
      </c>
      <c r="AB348" s="8" t="str">
        <f t="shared" si="103"/>
        <v>n/a</v>
      </c>
      <c r="AC348" s="8" t="str">
        <f t="shared" si="104"/>
        <v>yes</v>
      </c>
      <c r="AD348" s="2" t="str">
        <f t="shared" si="105"/>
        <v>NUMERIC</v>
      </c>
      <c r="AE348" s="8" t="str">
        <f t="shared" si="110"/>
        <v>n/a</v>
      </c>
      <c r="AF348" s="8">
        <f t="shared" si="111"/>
        <v>6</v>
      </c>
      <c r="AG348" s="8">
        <f t="shared" si="112"/>
        <v>3</v>
      </c>
      <c r="AH348" t="str">
        <f>IFERROR(VLOOKUP('nCino | Field Mappings'!$A348,'nCino | Object Info'!$A:$H,8,FALSE),"(not found)")</f>
        <v>rskcsp_ds_css_collateral_mgmt_consumption</v>
      </c>
      <c r="AI348" t="str">
        <f t="shared" si="106"/>
        <v>LLC_BI__ITC_Percentage__c</v>
      </c>
      <c r="AJ348" s="8" t="str">
        <f t="shared" si="107"/>
        <v>n/a</v>
      </c>
      <c r="AK348" s="8" t="str">
        <f t="shared" si="108"/>
        <v>yes</v>
      </c>
      <c r="AL348" s="2" t="str">
        <f t="shared" si="109"/>
        <v>NUMERIC</v>
      </c>
      <c r="AM348" s="8" t="str">
        <f t="shared" si="113"/>
        <v>n/a</v>
      </c>
      <c r="AN348" s="8">
        <f t="shared" si="114"/>
        <v>6</v>
      </c>
      <c r="AO348" s="8">
        <f t="shared" si="115"/>
        <v>3</v>
      </c>
    </row>
    <row r="349" spans="1:41">
      <c r="A349" s="2" t="s">
        <v>50</v>
      </c>
      <c r="B349" s="2" t="s">
        <v>51</v>
      </c>
      <c r="C349" s="1" t="s">
        <v>1047</v>
      </c>
      <c r="D349" s="1" t="s">
        <v>1048</v>
      </c>
      <c r="E349" s="1" t="s">
        <v>1049</v>
      </c>
      <c r="F349" s="2" t="str">
        <f>IF(ISERROR(VLOOKUP($C349,'DMW | Collateral Fields'!$K:$L, 1, FALSE)),"No", "Yes")</f>
        <v>No</v>
      </c>
      <c r="G349" s="1" t="str">
        <f>IFERROR(VLOOKUP($C349,'DMW | Collateral Fields'!$K:$L, 2, FALSE),"(not found)")</f>
        <v>(not found)</v>
      </c>
      <c r="H349" s="2" t="s">
        <v>136</v>
      </c>
      <c r="I349" s="2" t="s">
        <v>131</v>
      </c>
      <c r="J349" s="1" t="s">
        <v>137</v>
      </c>
      <c r="K349" s="2">
        <v>0</v>
      </c>
      <c r="L349" s="2">
        <v>0</v>
      </c>
      <c r="M349" s="2">
        <v>0</v>
      </c>
      <c r="N349" s="2" t="str">
        <f t="shared" si="97"/>
        <v>boolean|0|0|0</v>
      </c>
      <c r="O349" t="str">
        <f>IFERROR(VLOOKUP('nCino | Field Mappings'!$A349,'nCino | Object Info'!$A:$H,5,FALSE),"(not found)")</f>
        <v>rskcsp_ds_css_collateral_mgmt</v>
      </c>
      <c r="P349" t="str">
        <f t="shared" si="98"/>
        <v>LLC_BI__Is_Leased_Asset__c</v>
      </c>
      <c r="Q349" s="8">
        <f>IFERROR(VLOOKUP($N349,'nCino | BigQuery Type Lookup'!$A:$F,2,FALSE),"(not found)")</f>
        <v>1</v>
      </c>
      <c r="R349" t="str">
        <f>IFERROR(VLOOKUP('nCino | Field Mappings'!$A349,'nCino | Object Info'!$A:$H,6,FALSE),"(not found)")</f>
        <v>rskcsp_ds_css_collateral_mgmt_staging</v>
      </c>
      <c r="S349" t="str">
        <f t="shared" si="99"/>
        <v>LLC_BI__Is_Leased_Asset__c</v>
      </c>
      <c r="T349" s="8" t="str">
        <f t="shared" si="100"/>
        <v>n/a</v>
      </c>
      <c r="U349" s="8" t="str">
        <f t="shared" si="101"/>
        <v>no</v>
      </c>
      <c r="V349" s="2" t="str">
        <f>IFERROR(VLOOKUP($N349,'nCino | BigQuery Type Lookup'!$A:$F,3,FALSE),"(not found)")</f>
        <v>BOOL</v>
      </c>
      <c r="W349" s="8" t="str">
        <f>IFERROR(VLOOKUP($N349,'nCino | BigQuery Type Lookup'!$A:$F,4,FALSE),"(not found)")</f>
        <v>n/a</v>
      </c>
      <c r="X349" s="8" t="str">
        <f>IFERROR(VLOOKUP($N349,'nCino | BigQuery Type Lookup'!$A:$F,5,FALSE),"(not found)")</f>
        <v>n/a</v>
      </c>
      <c r="Y349" s="8" t="str">
        <f>IFERROR(VLOOKUP($N349,'nCino | BigQuery Type Lookup'!$A:$F,6,FALSE),"(not found)")</f>
        <v>n/a</v>
      </c>
      <c r="Z349" t="str">
        <f>IFERROR(VLOOKUP('nCino | Field Mappings'!$A349,'nCino | Object Info'!$A:$H,7,FALSE),"(not found)")</f>
        <v>rskcsp_ds_css_collateral_mgmt_curated</v>
      </c>
      <c r="AA349" t="str">
        <f t="shared" si="102"/>
        <v>LLC_BI__Is_Leased_Asset__c</v>
      </c>
      <c r="AB349" s="8" t="str">
        <f t="shared" si="103"/>
        <v>n/a</v>
      </c>
      <c r="AC349" s="8" t="str">
        <f t="shared" si="104"/>
        <v>no</v>
      </c>
      <c r="AD349" s="2" t="str">
        <f t="shared" si="105"/>
        <v>BOOL</v>
      </c>
      <c r="AE349" s="8" t="str">
        <f t="shared" si="110"/>
        <v>n/a</v>
      </c>
      <c r="AF349" s="8" t="str">
        <f t="shared" si="111"/>
        <v>n/a</v>
      </c>
      <c r="AG349" s="8" t="str">
        <f t="shared" si="112"/>
        <v>n/a</v>
      </c>
      <c r="AH349" t="str">
        <f>IFERROR(VLOOKUP('nCino | Field Mappings'!$A349,'nCino | Object Info'!$A:$H,8,FALSE),"(not found)")</f>
        <v>rskcsp_ds_css_collateral_mgmt_consumption</v>
      </c>
      <c r="AI349" t="str">
        <f t="shared" si="106"/>
        <v>LLC_BI__Is_Leased_Asset__c</v>
      </c>
      <c r="AJ349" s="8" t="str">
        <f t="shared" si="107"/>
        <v>n/a</v>
      </c>
      <c r="AK349" s="8" t="str">
        <f t="shared" si="108"/>
        <v>no</v>
      </c>
      <c r="AL349" s="2" t="str">
        <f t="shared" si="109"/>
        <v>BOOL</v>
      </c>
      <c r="AM349" s="8" t="str">
        <f t="shared" si="113"/>
        <v>n/a</v>
      </c>
      <c r="AN349" s="8" t="str">
        <f t="shared" si="114"/>
        <v>n/a</v>
      </c>
      <c r="AO349" s="8" t="str">
        <f t="shared" si="115"/>
        <v>n/a</v>
      </c>
    </row>
    <row r="350" spans="1:41">
      <c r="A350" s="2" t="s">
        <v>50</v>
      </c>
      <c r="B350" s="2" t="s">
        <v>51</v>
      </c>
      <c r="C350" s="1" t="s">
        <v>1050</v>
      </c>
      <c r="D350" s="1" t="s">
        <v>1051</v>
      </c>
      <c r="E350" s="1" t="s">
        <v>1052</v>
      </c>
      <c r="F350" s="2" t="str">
        <f>IF(ISERROR(VLOOKUP($C350,'DMW | Collateral Fields'!$K:$L, 1, FALSE)),"No", "Yes")</f>
        <v>Yes</v>
      </c>
      <c r="G350" s="1" t="str">
        <f>IFERROR(VLOOKUP($C350,'DMW | Collateral Fields'!$K:$L, 2, FALSE),"(not found)")</f>
        <v>This field captures the maturity/expiry date of the security</v>
      </c>
      <c r="H350" s="2" t="s">
        <v>136</v>
      </c>
      <c r="I350" s="2" t="s">
        <v>144</v>
      </c>
      <c r="J350" s="1" t="s">
        <v>202</v>
      </c>
      <c r="K350" s="2">
        <v>0</v>
      </c>
      <c r="L350" s="2">
        <v>0</v>
      </c>
      <c r="M350" s="2">
        <v>0</v>
      </c>
      <c r="N350" s="2" t="str">
        <f t="shared" si="97"/>
        <v>date|0|0|0</v>
      </c>
      <c r="O350" t="str">
        <f>IFERROR(VLOOKUP('nCino | Field Mappings'!$A350,'nCino | Object Info'!$A:$H,5,FALSE),"(not found)")</f>
        <v>rskcsp_ds_css_collateral_mgmt</v>
      </c>
      <c r="P350" t="str">
        <f t="shared" si="98"/>
        <v>LLC_BI__Maturity_Date__c</v>
      </c>
      <c r="Q350" s="8">
        <f>IFERROR(VLOOKUP($N350,'nCino | BigQuery Type Lookup'!$A:$F,2,FALSE),"(not found)")</f>
        <v>8</v>
      </c>
      <c r="R350" t="str">
        <f>IFERROR(VLOOKUP('nCino | Field Mappings'!$A350,'nCino | Object Info'!$A:$H,6,FALSE),"(not found)")</f>
        <v>rskcsp_ds_css_collateral_mgmt_staging</v>
      </c>
      <c r="S350" t="str">
        <f t="shared" si="99"/>
        <v>LLC_BI__Maturity_Date__c</v>
      </c>
      <c r="T350" s="8" t="str">
        <f t="shared" si="100"/>
        <v>n/a</v>
      </c>
      <c r="U350" s="8" t="str">
        <f t="shared" si="101"/>
        <v>yes</v>
      </c>
      <c r="V350" s="2" t="str">
        <f>IFERROR(VLOOKUP($N350,'nCino | BigQuery Type Lookup'!$A:$F,3,FALSE),"(not found)")</f>
        <v>DATE</v>
      </c>
      <c r="W350" s="8" t="str">
        <f>IFERROR(VLOOKUP($N350,'nCino | BigQuery Type Lookup'!$A:$F,4,FALSE),"(not found)")</f>
        <v>n/a</v>
      </c>
      <c r="X350" s="8" t="str">
        <f>IFERROR(VLOOKUP($N350,'nCino | BigQuery Type Lookup'!$A:$F,5,FALSE),"(not found)")</f>
        <v>n/a</v>
      </c>
      <c r="Y350" s="8" t="str">
        <f>IFERROR(VLOOKUP($N350,'nCino | BigQuery Type Lookup'!$A:$F,6,FALSE),"(not found)")</f>
        <v>n/a</v>
      </c>
      <c r="Z350" t="str">
        <f>IFERROR(VLOOKUP('nCino | Field Mappings'!$A350,'nCino | Object Info'!$A:$H,7,FALSE),"(not found)")</f>
        <v>rskcsp_ds_css_collateral_mgmt_curated</v>
      </c>
      <c r="AA350" t="str">
        <f t="shared" si="102"/>
        <v>LLC_BI__Maturity_Date__c</v>
      </c>
      <c r="AB350" s="8" t="str">
        <f t="shared" si="103"/>
        <v>n/a</v>
      </c>
      <c r="AC350" s="8" t="str">
        <f t="shared" si="104"/>
        <v>yes</v>
      </c>
      <c r="AD350" s="2" t="str">
        <f t="shared" si="105"/>
        <v>DATE</v>
      </c>
      <c r="AE350" s="8" t="str">
        <f t="shared" si="110"/>
        <v>n/a</v>
      </c>
      <c r="AF350" s="8" t="str">
        <f t="shared" si="111"/>
        <v>n/a</v>
      </c>
      <c r="AG350" s="8" t="str">
        <f t="shared" si="112"/>
        <v>n/a</v>
      </c>
      <c r="AH350" t="str">
        <f>IFERROR(VLOOKUP('nCino | Field Mappings'!$A350,'nCino | Object Info'!$A:$H,8,FALSE),"(not found)")</f>
        <v>rskcsp_ds_css_collateral_mgmt_consumption</v>
      </c>
      <c r="AI350" t="str">
        <f t="shared" si="106"/>
        <v>LLC_BI__Maturity_Date__c</v>
      </c>
      <c r="AJ350" s="8" t="str">
        <f t="shared" si="107"/>
        <v>n/a</v>
      </c>
      <c r="AK350" s="8" t="str">
        <f t="shared" si="108"/>
        <v>yes</v>
      </c>
      <c r="AL350" s="2" t="str">
        <f t="shared" si="109"/>
        <v>DATE</v>
      </c>
      <c r="AM350" s="8" t="str">
        <f t="shared" si="113"/>
        <v>n/a</v>
      </c>
      <c r="AN350" s="8" t="str">
        <f t="shared" si="114"/>
        <v>n/a</v>
      </c>
      <c r="AO350" s="8" t="str">
        <f t="shared" si="115"/>
        <v>n/a</v>
      </c>
    </row>
    <row r="351" spans="1:41">
      <c r="A351" s="2" t="s">
        <v>50</v>
      </c>
      <c r="B351" s="2" t="s">
        <v>51</v>
      </c>
      <c r="C351" s="1" t="s">
        <v>1053</v>
      </c>
      <c r="D351" s="1" t="s">
        <v>1054</v>
      </c>
      <c r="E351" s="1" t="s">
        <v>1055</v>
      </c>
      <c r="F351" s="2" t="str">
        <f>IF(ISERROR(VLOOKUP($C351,'DMW | Collateral Fields'!$K:$L, 1, FALSE)),"No", "Yes")</f>
        <v>No</v>
      </c>
      <c r="G351" s="1" t="str">
        <f>IFERROR(VLOOKUP($C351,'DMW | Collateral Fields'!$K:$L, 2, FALSE),"(not found)")</f>
        <v>(not found)</v>
      </c>
      <c r="H351" s="2" t="s">
        <v>136</v>
      </c>
      <c r="I351" s="2" t="s">
        <v>144</v>
      </c>
      <c r="J351" s="1" t="s">
        <v>208</v>
      </c>
      <c r="K351" s="2">
        <v>32768</v>
      </c>
      <c r="L351" s="2">
        <v>0</v>
      </c>
      <c r="M351" s="2">
        <v>0</v>
      </c>
      <c r="N351" s="2" t="str">
        <f t="shared" si="97"/>
        <v>textarea|32768|0|0</v>
      </c>
      <c r="O351" t="str">
        <f>IFERROR(VLOOKUP('nCino | Field Mappings'!$A351,'nCino | Object Info'!$A:$H,5,FALSE),"(not found)")</f>
        <v>rskcsp_ds_css_collateral_mgmt</v>
      </c>
      <c r="P351" t="str">
        <f t="shared" si="98"/>
        <v>LLC_BI__Options__c</v>
      </c>
      <c r="Q351" s="8">
        <f>IFERROR(VLOOKUP($N351,'nCino | BigQuery Type Lookup'!$A:$F,2,FALSE),"(not found)")</f>
        <v>32768</v>
      </c>
      <c r="R351" t="str">
        <f>IFERROR(VLOOKUP('nCino | Field Mappings'!$A351,'nCino | Object Info'!$A:$H,6,FALSE),"(not found)")</f>
        <v>rskcsp_ds_css_collateral_mgmt_staging</v>
      </c>
      <c r="S351" t="str">
        <f t="shared" si="99"/>
        <v>LLC_BI__Options__c</v>
      </c>
      <c r="T351" s="8" t="str">
        <f t="shared" si="100"/>
        <v>n/a</v>
      </c>
      <c r="U351" s="8" t="str">
        <f t="shared" si="101"/>
        <v>yes</v>
      </c>
      <c r="V351" s="2" t="str">
        <f>IFERROR(VLOOKUP($N351,'nCino | BigQuery Type Lookup'!$A:$F,3,FALSE),"(not found)")</f>
        <v>STRING</v>
      </c>
      <c r="W351" s="8">
        <f>IFERROR(VLOOKUP($N351,'nCino | BigQuery Type Lookup'!$A:$F,4,FALSE),"(not found)")</f>
        <v>32768</v>
      </c>
      <c r="X351" s="8" t="str">
        <f>IFERROR(VLOOKUP($N351,'nCino | BigQuery Type Lookup'!$A:$F,5,FALSE),"(not found)")</f>
        <v>n/a</v>
      </c>
      <c r="Y351" s="8" t="str">
        <f>IFERROR(VLOOKUP($N351,'nCino | BigQuery Type Lookup'!$A:$F,6,FALSE),"(not found)")</f>
        <v>n/a</v>
      </c>
      <c r="Z351" t="str">
        <f>IFERROR(VLOOKUP('nCino | Field Mappings'!$A351,'nCino | Object Info'!$A:$H,7,FALSE),"(not found)")</f>
        <v>rskcsp_ds_css_collateral_mgmt_curated</v>
      </c>
      <c r="AA351" t="str">
        <f t="shared" si="102"/>
        <v>LLC_BI__Options__c</v>
      </c>
      <c r="AB351" s="8" t="str">
        <f t="shared" si="103"/>
        <v>n/a</v>
      </c>
      <c r="AC351" s="8" t="str">
        <f t="shared" si="104"/>
        <v>yes</v>
      </c>
      <c r="AD351" s="2" t="str">
        <f t="shared" si="105"/>
        <v>STRING</v>
      </c>
      <c r="AE351" s="8">
        <f t="shared" si="110"/>
        <v>32768</v>
      </c>
      <c r="AF351" s="8" t="str">
        <f t="shared" si="111"/>
        <v>n/a</v>
      </c>
      <c r="AG351" s="8" t="str">
        <f t="shared" si="112"/>
        <v>n/a</v>
      </c>
      <c r="AH351" t="str">
        <f>IFERROR(VLOOKUP('nCino | Field Mappings'!$A351,'nCino | Object Info'!$A:$H,8,FALSE),"(not found)")</f>
        <v>rskcsp_ds_css_collateral_mgmt_consumption</v>
      </c>
      <c r="AI351" t="str">
        <f t="shared" si="106"/>
        <v>LLC_BI__Options__c</v>
      </c>
      <c r="AJ351" s="8" t="str">
        <f t="shared" si="107"/>
        <v>n/a</v>
      </c>
      <c r="AK351" s="8" t="str">
        <f t="shared" si="108"/>
        <v>yes</v>
      </c>
      <c r="AL351" s="2" t="str">
        <f t="shared" si="109"/>
        <v>STRING</v>
      </c>
      <c r="AM351" s="8">
        <f t="shared" si="113"/>
        <v>32768</v>
      </c>
      <c r="AN351" s="8" t="str">
        <f t="shared" si="114"/>
        <v>n/a</v>
      </c>
      <c r="AO351" s="8" t="str">
        <f t="shared" si="115"/>
        <v>n/a</v>
      </c>
    </row>
    <row r="352" spans="1:41">
      <c r="A352" s="2" t="s">
        <v>50</v>
      </c>
      <c r="B352" s="2" t="s">
        <v>51</v>
      </c>
      <c r="C352" s="1" t="s">
        <v>1056</v>
      </c>
      <c r="D352" s="1" t="s">
        <v>1057</v>
      </c>
      <c r="E352" s="1" t="s">
        <v>1058</v>
      </c>
      <c r="F352" s="2" t="str">
        <f>IF(ISERROR(VLOOKUP($C352,'DMW | Collateral Fields'!$K:$L, 1, FALSE)),"No", "Yes")</f>
        <v>No</v>
      </c>
      <c r="G352" s="1" t="str">
        <f>IFERROR(VLOOKUP($C352,'DMW | Collateral Fields'!$K:$L, 2, FALSE),"(not found)")</f>
        <v>(not found)</v>
      </c>
      <c r="H352" s="2" t="s">
        <v>136</v>
      </c>
      <c r="I352" s="2" t="s">
        <v>144</v>
      </c>
      <c r="J352" s="1" t="s">
        <v>208</v>
      </c>
      <c r="K352" s="2">
        <v>32768</v>
      </c>
      <c r="L352" s="2">
        <v>0</v>
      </c>
      <c r="M352" s="2">
        <v>0</v>
      </c>
      <c r="N352" s="2" t="str">
        <f t="shared" si="97"/>
        <v>textarea|32768|0|0</v>
      </c>
      <c r="O352" t="str">
        <f>IFERROR(VLOOKUP('nCino | Field Mappings'!$A352,'nCino | Object Info'!$A:$H,5,FALSE),"(not found)")</f>
        <v>rskcsp_ds_css_collateral_mgmt</v>
      </c>
      <c r="P352" t="str">
        <f t="shared" si="98"/>
        <v>LLC_BI__Purpose__c</v>
      </c>
      <c r="Q352" s="8">
        <f>IFERROR(VLOOKUP($N352,'nCino | BigQuery Type Lookup'!$A:$F,2,FALSE),"(not found)")</f>
        <v>32768</v>
      </c>
      <c r="R352" t="str">
        <f>IFERROR(VLOOKUP('nCino | Field Mappings'!$A352,'nCino | Object Info'!$A:$H,6,FALSE),"(not found)")</f>
        <v>rskcsp_ds_css_collateral_mgmt_staging</v>
      </c>
      <c r="S352" t="str">
        <f t="shared" si="99"/>
        <v>LLC_BI__Purpose__c</v>
      </c>
      <c r="T352" s="8" t="str">
        <f t="shared" si="100"/>
        <v>n/a</v>
      </c>
      <c r="U352" s="8" t="str">
        <f t="shared" si="101"/>
        <v>yes</v>
      </c>
      <c r="V352" s="2" t="str">
        <f>IFERROR(VLOOKUP($N352,'nCino | BigQuery Type Lookup'!$A:$F,3,FALSE),"(not found)")</f>
        <v>STRING</v>
      </c>
      <c r="W352" s="8">
        <f>IFERROR(VLOOKUP($N352,'nCino | BigQuery Type Lookup'!$A:$F,4,FALSE),"(not found)")</f>
        <v>32768</v>
      </c>
      <c r="X352" s="8" t="str">
        <f>IFERROR(VLOOKUP($N352,'nCino | BigQuery Type Lookup'!$A:$F,5,FALSE),"(not found)")</f>
        <v>n/a</v>
      </c>
      <c r="Y352" s="8" t="str">
        <f>IFERROR(VLOOKUP($N352,'nCino | BigQuery Type Lookup'!$A:$F,6,FALSE),"(not found)")</f>
        <v>n/a</v>
      </c>
      <c r="Z352" t="str">
        <f>IFERROR(VLOOKUP('nCino | Field Mappings'!$A352,'nCino | Object Info'!$A:$H,7,FALSE),"(not found)")</f>
        <v>rskcsp_ds_css_collateral_mgmt_curated</v>
      </c>
      <c r="AA352" t="str">
        <f t="shared" si="102"/>
        <v>LLC_BI__Purpose__c</v>
      </c>
      <c r="AB352" s="8" t="str">
        <f t="shared" si="103"/>
        <v>n/a</v>
      </c>
      <c r="AC352" s="8" t="str">
        <f t="shared" si="104"/>
        <v>yes</v>
      </c>
      <c r="AD352" s="2" t="str">
        <f t="shared" si="105"/>
        <v>STRING</v>
      </c>
      <c r="AE352" s="8">
        <f t="shared" si="110"/>
        <v>32768</v>
      </c>
      <c r="AF352" s="8" t="str">
        <f t="shared" si="111"/>
        <v>n/a</v>
      </c>
      <c r="AG352" s="8" t="str">
        <f t="shared" si="112"/>
        <v>n/a</v>
      </c>
      <c r="AH352" t="str">
        <f>IFERROR(VLOOKUP('nCino | Field Mappings'!$A352,'nCino | Object Info'!$A:$H,8,FALSE),"(not found)")</f>
        <v>rskcsp_ds_css_collateral_mgmt_consumption</v>
      </c>
      <c r="AI352" t="str">
        <f t="shared" si="106"/>
        <v>LLC_BI__Purpose__c</v>
      </c>
      <c r="AJ352" s="8" t="str">
        <f t="shared" si="107"/>
        <v>n/a</v>
      </c>
      <c r="AK352" s="8" t="str">
        <f t="shared" si="108"/>
        <v>yes</v>
      </c>
      <c r="AL352" s="2" t="str">
        <f t="shared" si="109"/>
        <v>STRING</v>
      </c>
      <c r="AM352" s="8">
        <f t="shared" si="113"/>
        <v>32768</v>
      </c>
      <c r="AN352" s="8" t="str">
        <f t="shared" si="114"/>
        <v>n/a</v>
      </c>
      <c r="AO352" s="8" t="str">
        <f t="shared" si="115"/>
        <v>n/a</v>
      </c>
    </row>
    <row r="353" spans="1:41">
      <c r="A353" s="2" t="s">
        <v>50</v>
      </c>
      <c r="B353" s="2" t="s">
        <v>51</v>
      </c>
      <c r="C353" s="1" t="s">
        <v>1059</v>
      </c>
      <c r="D353" s="1" t="s">
        <v>1060</v>
      </c>
      <c r="E353" s="1" t="s">
        <v>1061</v>
      </c>
      <c r="F353" s="2" t="str">
        <f>IF(ISERROR(VLOOKUP($C353,'DMW | Collateral Fields'!$K:$L, 1, FALSE)),"No", "Yes")</f>
        <v>No</v>
      </c>
      <c r="G353" s="1" t="str">
        <f>IFERROR(VLOOKUP($C353,'DMW | Collateral Fields'!$K:$L, 2, FALSE),"(not found)")</f>
        <v>(not found)</v>
      </c>
      <c r="H353" s="2" t="s">
        <v>136</v>
      </c>
      <c r="I353" s="2" t="s">
        <v>144</v>
      </c>
      <c r="J353" s="1" t="s">
        <v>215</v>
      </c>
      <c r="K353" s="2">
        <v>0</v>
      </c>
      <c r="L353" s="2">
        <v>18</v>
      </c>
      <c r="M353" s="2">
        <v>2</v>
      </c>
      <c r="N353" s="2" t="str">
        <f t="shared" si="97"/>
        <v>currency|0|18|2</v>
      </c>
      <c r="O353" t="str">
        <f>IFERROR(VLOOKUP('nCino | Field Mappings'!$A353,'nCino | Object Info'!$A:$H,5,FALSE),"(not found)")</f>
        <v>rskcsp_ds_css_collateral_mgmt</v>
      </c>
      <c r="P353" t="str">
        <f t="shared" si="98"/>
        <v>LLC_BI__Residual_Value__c</v>
      </c>
      <c r="Q353" s="8">
        <f>IFERROR(VLOOKUP($N353,'nCino | BigQuery Type Lookup'!$A:$F,2,FALSE),"(not found)")</f>
        <v>21</v>
      </c>
      <c r="R353" t="str">
        <f>IFERROR(VLOOKUP('nCino | Field Mappings'!$A353,'nCino | Object Info'!$A:$H,6,FALSE),"(not found)")</f>
        <v>rskcsp_ds_css_collateral_mgmt_staging</v>
      </c>
      <c r="S353" t="str">
        <f t="shared" si="99"/>
        <v>LLC_BI__Residual_Value__c</v>
      </c>
      <c r="T353" s="8" t="str">
        <f t="shared" si="100"/>
        <v>n/a</v>
      </c>
      <c r="U353" s="8" t="str">
        <f t="shared" si="101"/>
        <v>yes</v>
      </c>
      <c r="V353" s="2" t="str">
        <f>IFERROR(VLOOKUP($N353,'nCino | BigQuery Type Lookup'!$A:$F,3,FALSE),"(not found)")</f>
        <v>NUMERIC</v>
      </c>
      <c r="W353" s="8" t="str">
        <f>IFERROR(VLOOKUP($N353,'nCino | BigQuery Type Lookup'!$A:$F,4,FALSE),"(not found)")</f>
        <v>n/a</v>
      </c>
      <c r="X353" s="8">
        <f>IFERROR(VLOOKUP($N353,'nCino | BigQuery Type Lookup'!$A:$F,5,FALSE),"(not found)")</f>
        <v>18</v>
      </c>
      <c r="Y353" s="8">
        <f>IFERROR(VLOOKUP($N353,'nCino | BigQuery Type Lookup'!$A:$F,6,FALSE),"(not found)")</f>
        <v>2</v>
      </c>
      <c r="Z353" t="str">
        <f>IFERROR(VLOOKUP('nCino | Field Mappings'!$A353,'nCino | Object Info'!$A:$H,7,FALSE),"(not found)")</f>
        <v>rskcsp_ds_css_collateral_mgmt_curated</v>
      </c>
      <c r="AA353" t="str">
        <f t="shared" si="102"/>
        <v>LLC_BI__Residual_Value__c</v>
      </c>
      <c r="AB353" s="8" t="str">
        <f t="shared" si="103"/>
        <v>n/a</v>
      </c>
      <c r="AC353" s="8" t="str">
        <f t="shared" si="104"/>
        <v>yes</v>
      </c>
      <c r="AD353" s="2" t="str">
        <f t="shared" si="105"/>
        <v>NUMERIC</v>
      </c>
      <c r="AE353" s="8" t="str">
        <f t="shared" si="110"/>
        <v>n/a</v>
      </c>
      <c r="AF353" s="8">
        <f t="shared" si="111"/>
        <v>18</v>
      </c>
      <c r="AG353" s="8">
        <f t="shared" si="112"/>
        <v>2</v>
      </c>
      <c r="AH353" t="str">
        <f>IFERROR(VLOOKUP('nCino | Field Mappings'!$A353,'nCino | Object Info'!$A:$H,8,FALSE),"(not found)")</f>
        <v>rskcsp_ds_css_collateral_mgmt_consumption</v>
      </c>
      <c r="AI353" t="str">
        <f t="shared" si="106"/>
        <v>LLC_BI__Residual_Value__c</v>
      </c>
      <c r="AJ353" s="8" t="str">
        <f t="shared" si="107"/>
        <v>n/a</v>
      </c>
      <c r="AK353" s="8" t="str">
        <f t="shared" si="108"/>
        <v>yes</v>
      </c>
      <c r="AL353" s="2" t="str">
        <f t="shared" si="109"/>
        <v>NUMERIC</v>
      </c>
      <c r="AM353" s="8" t="str">
        <f t="shared" si="113"/>
        <v>n/a</v>
      </c>
      <c r="AN353" s="8">
        <f t="shared" si="114"/>
        <v>18</v>
      </c>
      <c r="AO353" s="8">
        <f t="shared" si="115"/>
        <v>2</v>
      </c>
    </row>
    <row r="354" spans="1:41">
      <c r="A354" s="2" t="s">
        <v>50</v>
      </c>
      <c r="B354" s="2" t="s">
        <v>51</v>
      </c>
      <c r="C354" s="1" t="s">
        <v>1062</v>
      </c>
      <c r="D354" s="1" t="s">
        <v>1063</v>
      </c>
      <c r="E354" s="1" t="s">
        <v>1064</v>
      </c>
      <c r="F354" s="2" t="str">
        <f>IF(ISERROR(VLOOKUP($C354,'DMW | Collateral Fields'!$K:$L, 1, FALSE)),"No", "Yes")</f>
        <v>No</v>
      </c>
      <c r="G354" s="1" t="str">
        <f>IFERROR(VLOOKUP($C354,'DMW | Collateral Fields'!$K:$L, 2, FALSE),"(not found)")</f>
        <v>(not found)</v>
      </c>
      <c r="H354" s="2" t="s">
        <v>136</v>
      </c>
      <c r="I354" s="2" t="s">
        <v>144</v>
      </c>
      <c r="J354" s="1" t="s">
        <v>140</v>
      </c>
      <c r="K354" s="2">
        <v>255</v>
      </c>
      <c r="L354" s="2">
        <v>0</v>
      </c>
      <c r="M354" s="2">
        <v>0</v>
      </c>
      <c r="N354" s="2" t="str">
        <f t="shared" si="97"/>
        <v>string|255|0|0</v>
      </c>
      <c r="O354" t="str">
        <f>IFERROR(VLOOKUP('nCino | Field Mappings'!$A354,'nCino | Object Info'!$A:$H,5,FALSE),"(not found)")</f>
        <v>rskcsp_ds_css_collateral_mgmt</v>
      </c>
      <c r="P354" t="str">
        <f t="shared" si="98"/>
        <v>LLC_BI__Serial_Number__c</v>
      </c>
      <c r="Q354" s="8">
        <f>IFERROR(VLOOKUP($N354,'nCino | BigQuery Type Lookup'!$A:$F,2,FALSE),"(not found)")</f>
        <v>255</v>
      </c>
      <c r="R354" t="str">
        <f>IFERROR(VLOOKUP('nCino | Field Mappings'!$A354,'nCino | Object Info'!$A:$H,6,FALSE),"(not found)")</f>
        <v>rskcsp_ds_css_collateral_mgmt_staging</v>
      </c>
      <c r="S354" t="str">
        <f t="shared" si="99"/>
        <v>LLC_BI__Serial_Number__c</v>
      </c>
      <c r="T354" s="8" t="str">
        <f t="shared" si="100"/>
        <v>n/a</v>
      </c>
      <c r="U354" s="8" t="str">
        <f t="shared" si="101"/>
        <v>yes</v>
      </c>
      <c r="V354" s="2" t="str">
        <f>IFERROR(VLOOKUP($N354,'nCino | BigQuery Type Lookup'!$A:$F,3,FALSE),"(not found)")</f>
        <v>STRING</v>
      </c>
      <c r="W354" s="8">
        <f>IFERROR(VLOOKUP($N354,'nCino | BigQuery Type Lookup'!$A:$F,4,FALSE),"(not found)")</f>
        <v>255</v>
      </c>
      <c r="X354" s="8" t="str">
        <f>IFERROR(VLOOKUP($N354,'nCino | BigQuery Type Lookup'!$A:$F,5,FALSE),"(not found)")</f>
        <v>n/a</v>
      </c>
      <c r="Y354" s="8" t="str">
        <f>IFERROR(VLOOKUP($N354,'nCino | BigQuery Type Lookup'!$A:$F,6,FALSE),"(not found)")</f>
        <v>n/a</v>
      </c>
      <c r="Z354" t="str">
        <f>IFERROR(VLOOKUP('nCino | Field Mappings'!$A354,'nCino | Object Info'!$A:$H,7,FALSE),"(not found)")</f>
        <v>rskcsp_ds_css_collateral_mgmt_curated</v>
      </c>
      <c r="AA354" t="str">
        <f t="shared" si="102"/>
        <v>LLC_BI__Serial_Number__c</v>
      </c>
      <c r="AB354" s="8" t="str">
        <f t="shared" si="103"/>
        <v>n/a</v>
      </c>
      <c r="AC354" s="8" t="str">
        <f t="shared" si="104"/>
        <v>yes</v>
      </c>
      <c r="AD354" s="2" t="str">
        <f t="shared" si="105"/>
        <v>STRING</v>
      </c>
      <c r="AE354" s="8">
        <f t="shared" si="110"/>
        <v>255</v>
      </c>
      <c r="AF354" s="8" t="str">
        <f t="shared" si="111"/>
        <v>n/a</v>
      </c>
      <c r="AG354" s="8" t="str">
        <f t="shared" si="112"/>
        <v>n/a</v>
      </c>
      <c r="AH354" t="str">
        <f>IFERROR(VLOOKUP('nCino | Field Mappings'!$A354,'nCino | Object Info'!$A:$H,8,FALSE),"(not found)")</f>
        <v>rskcsp_ds_css_collateral_mgmt_consumption</v>
      </c>
      <c r="AI354" t="str">
        <f t="shared" si="106"/>
        <v>LLC_BI__Serial_Number__c</v>
      </c>
      <c r="AJ354" s="8" t="str">
        <f t="shared" si="107"/>
        <v>n/a</v>
      </c>
      <c r="AK354" s="8" t="str">
        <f t="shared" si="108"/>
        <v>yes</v>
      </c>
      <c r="AL354" s="2" t="str">
        <f t="shared" si="109"/>
        <v>STRING</v>
      </c>
      <c r="AM354" s="8">
        <f t="shared" si="113"/>
        <v>255</v>
      </c>
      <c r="AN354" s="8" t="str">
        <f t="shared" si="114"/>
        <v>n/a</v>
      </c>
      <c r="AO354" s="8" t="str">
        <f t="shared" si="115"/>
        <v>n/a</v>
      </c>
    </row>
    <row r="355" spans="1:41">
      <c r="A355" s="2" t="s">
        <v>50</v>
      </c>
      <c r="B355" s="2" t="s">
        <v>51</v>
      </c>
      <c r="C355" s="1" t="s">
        <v>1065</v>
      </c>
      <c r="D355" s="1" t="s">
        <v>1066</v>
      </c>
      <c r="E355" s="1" t="s">
        <v>1067</v>
      </c>
      <c r="F355" s="2" t="str">
        <f>IF(ISERROR(VLOOKUP($C355,'DMW | Collateral Fields'!$K:$L, 1, FALSE)),"No", "Yes")</f>
        <v>No</v>
      </c>
      <c r="G355" s="1" t="str">
        <f>IFERROR(VLOOKUP($C355,'DMW | Collateral Fields'!$K:$L, 2, FALSE),"(not found)")</f>
        <v>(not found)</v>
      </c>
      <c r="H355" s="2" t="s">
        <v>136</v>
      </c>
      <c r="I355" s="2" t="s">
        <v>144</v>
      </c>
      <c r="J355" s="1" t="s">
        <v>215</v>
      </c>
      <c r="K355" s="2">
        <v>0</v>
      </c>
      <c r="L355" s="2">
        <v>18</v>
      </c>
      <c r="M355" s="2">
        <v>2</v>
      </c>
      <c r="N355" s="2" t="str">
        <f t="shared" si="97"/>
        <v>currency|0|18|2</v>
      </c>
      <c r="O355" t="str">
        <f>IFERROR(VLOOKUP('nCino | Field Mappings'!$A355,'nCino | Object Info'!$A:$H,5,FALSE),"(not found)")</f>
        <v>rskcsp_ds_css_collateral_mgmt</v>
      </c>
      <c r="P355" t="str">
        <f t="shared" si="98"/>
        <v>LLC_BI__Soft_Cost_Amount__c</v>
      </c>
      <c r="Q355" s="8">
        <f>IFERROR(VLOOKUP($N355,'nCino | BigQuery Type Lookup'!$A:$F,2,FALSE),"(not found)")</f>
        <v>21</v>
      </c>
      <c r="R355" t="str">
        <f>IFERROR(VLOOKUP('nCino | Field Mappings'!$A355,'nCino | Object Info'!$A:$H,6,FALSE),"(not found)")</f>
        <v>rskcsp_ds_css_collateral_mgmt_staging</v>
      </c>
      <c r="S355" t="str">
        <f t="shared" si="99"/>
        <v>LLC_BI__Soft_Cost_Amount__c</v>
      </c>
      <c r="T355" s="8" t="str">
        <f t="shared" si="100"/>
        <v>n/a</v>
      </c>
      <c r="U355" s="8" t="str">
        <f t="shared" si="101"/>
        <v>yes</v>
      </c>
      <c r="V355" s="2" t="str">
        <f>IFERROR(VLOOKUP($N355,'nCino | BigQuery Type Lookup'!$A:$F,3,FALSE),"(not found)")</f>
        <v>NUMERIC</v>
      </c>
      <c r="W355" s="8" t="str">
        <f>IFERROR(VLOOKUP($N355,'nCino | BigQuery Type Lookup'!$A:$F,4,FALSE),"(not found)")</f>
        <v>n/a</v>
      </c>
      <c r="X355" s="8">
        <f>IFERROR(VLOOKUP($N355,'nCino | BigQuery Type Lookup'!$A:$F,5,FALSE),"(not found)")</f>
        <v>18</v>
      </c>
      <c r="Y355" s="8">
        <f>IFERROR(VLOOKUP($N355,'nCino | BigQuery Type Lookup'!$A:$F,6,FALSE),"(not found)")</f>
        <v>2</v>
      </c>
      <c r="Z355" t="str">
        <f>IFERROR(VLOOKUP('nCino | Field Mappings'!$A355,'nCino | Object Info'!$A:$H,7,FALSE),"(not found)")</f>
        <v>rskcsp_ds_css_collateral_mgmt_curated</v>
      </c>
      <c r="AA355" t="str">
        <f t="shared" si="102"/>
        <v>LLC_BI__Soft_Cost_Amount__c</v>
      </c>
      <c r="AB355" s="8" t="str">
        <f t="shared" si="103"/>
        <v>n/a</v>
      </c>
      <c r="AC355" s="8" t="str">
        <f t="shared" si="104"/>
        <v>yes</v>
      </c>
      <c r="AD355" s="2" t="str">
        <f t="shared" si="105"/>
        <v>NUMERIC</v>
      </c>
      <c r="AE355" s="8" t="str">
        <f t="shared" si="110"/>
        <v>n/a</v>
      </c>
      <c r="AF355" s="8">
        <f t="shared" si="111"/>
        <v>18</v>
      </c>
      <c r="AG355" s="8">
        <f t="shared" si="112"/>
        <v>2</v>
      </c>
      <c r="AH355" t="str">
        <f>IFERROR(VLOOKUP('nCino | Field Mappings'!$A355,'nCino | Object Info'!$A:$H,8,FALSE),"(not found)")</f>
        <v>rskcsp_ds_css_collateral_mgmt_consumption</v>
      </c>
      <c r="AI355" t="str">
        <f t="shared" si="106"/>
        <v>LLC_BI__Soft_Cost_Amount__c</v>
      </c>
      <c r="AJ355" s="8" t="str">
        <f t="shared" si="107"/>
        <v>n/a</v>
      </c>
      <c r="AK355" s="8" t="str">
        <f t="shared" si="108"/>
        <v>yes</v>
      </c>
      <c r="AL355" s="2" t="str">
        <f t="shared" si="109"/>
        <v>NUMERIC</v>
      </c>
      <c r="AM355" s="8" t="str">
        <f t="shared" si="113"/>
        <v>n/a</v>
      </c>
      <c r="AN355" s="8">
        <f t="shared" si="114"/>
        <v>18</v>
      </c>
      <c r="AO355" s="8">
        <f t="shared" si="115"/>
        <v>2</v>
      </c>
    </row>
    <row r="356" spans="1:41">
      <c r="A356" s="2" t="s">
        <v>50</v>
      </c>
      <c r="B356" s="2" t="s">
        <v>51</v>
      </c>
      <c r="C356" s="1" t="s">
        <v>1068</v>
      </c>
      <c r="D356" s="1" t="s">
        <v>1069</v>
      </c>
      <c r="E356" s="1" t="s">
        <v>1070</v>
      </c>
      <c r="F356" s="2" t="str">
        <f>IF(ISERROR(VLOOKUP($C356,'DMW | Collateral Fields'!$K:$L, 1, FALSE)),"No", "Yes")</f>
        <v>No</v>
      </c>
      <c r="G356" s="1" t="str">
        <f>IFERROR(VLOOKUP($C356,'DMW | Collateral Fields'!$K:$L, 2, FALSE),"(not found)")</f>
        <v>(not found)</v>
      </c>
      <c r="H356" s="2" t="s">
        <v>136</v>
      </c>
      <c r="I356" s="2" t="s">
        <v>144</v>
      </c>
      <c r="J356" s="1" t="s">
        <v>294</v>
      </c>
      <c r="K356" s="2">
        <v>0</v>
      </c>
      <c r="L356" s="2">
        <v>18</v>
      </c>
      <c r="M356" s="2">
        <v>2</v>
      </c>
      <c r="N356" s="2" t="str">
        <f t="shared" si="97"/>
        <v>percent|0|18|2</v>
      </c>
      <c r="O356" t="str">
        <f>IFERROR(VLOOKUP('nCino | Field Mappings'!$A356,'nCino | Object Info'!$A:$H,5,FALSE),"(not found)")</f>
        <v>rskcsp_ds_css_collateral_mgmt</v>
      </c>
      <c r="P356" t="str">
        <f t="shared" si="98"/>
        <v>LLC_BI__Soft_Cost_Percentage__c</v>
      </c>
      <c r="Q356" s="8">
        <f>IFERROR(VLOOKUP($N356,'nCino | BigQuery Type Lookup'!$A:$F,2,FALSE),"(not found)")</f>
        <v>21</v>
      </c>
      <c r="R356" t="str">
        <f>IFERROR(VLOOKUP('nCino | Field Mappings'!$A356,'nCino | Object Info'!$A:$H,6,FALSE),"(not found)")</f>
        <v>rskcsp_ds_css_collateral_mgmt_staging</v>
      </c>
      <c r="S356" t="str">
        <f t="shared" si="99"/>
        <v>LLC_BI__Soft_Cost_Percentage__c</v>
      </c>
      <c r="T356" s="8" t="str">
        <f t="shared" si="100"/>
        <v>n/a</v>
      </c>
      <c r="U356" s="8" t="str">
        <f t="shared" si="101"/>
        <v>yes</v>
      </c>
      <c r="V356" s="2" t="str">
        <f>IFERROR(VLOOKUP($N356,'nCino | BigQuery Type Lookup'!$A:$F,3,FALSE),"(not found)")</f>
        <v>NUMERIC</v>
      </c>
      <c r="W356" s="8" t="str">
        <f>IFERROR(VLOOKUP($N356,'nCino | BigQuery Type Lookup'!$A:$F,4,FALSE),"(not found)")</f>
        <v>n/a</v>
      </c>
      <c r="X356" s="8">
        <f>IFERROR(VLOOKUP($N356,'nCino | BigQuery Type Lookup'!$A:$F,5,FALSE),"(not found)")</f>
        <v>18</v>
      </c>
      <c r="Y356" s="8">
        <f>IFERROR(VLOOKUP($N356,'nCino | BigQuery Type Lookup'!$A:$F,6,FALSE),"(not found)")</f>
        <v>2</v>
      </c>
      <c r="Z356" t="str">
        <f>IFERROR(VLOOKUP('nCino | Field Mappings'!$A356,'nCino | Object Info'!$A:$H,7,FALSE),"(not found)")</f>
        <v>rskcsp_ds_css_collateral_mgmt_curated</v>
      </c>
      <c r="AA356" t="str">
        <f t="shared" si="102"/>
        <v>LLC_BI__Soft_Cost_Percentage__c</v>
      </c>
      <c r="AB356" s="8" t="str">
        <f t="shared" si="103"/>
        <v>n/a</v>
      </c>
      <c r="AC356" s="8" t="str">
        <f t="shared" si="104"/>
        <v>yes</v>
      </c>
      <c r="AD356" s="2" t="str">
        <f t="shared" si="105"/>
        <v>NUMERIC</v>
      </c>
      <c r="AE356" s="8" t="str">
        <f t="shared" si="110"/>
        <v>n/a</v>
      </c>
      <c r="AF356" s="8">
        <f t="shared" si="111"/>
        <v>18</v>
      </c>
      <c r="AG356" s="8">
        <f t="shared" si="112"/>
        <v>2</v>
      </c>
      <c r="AH356" t="str">
        <f>IFERROR(VLOOKUP('nCino | Field Mappings'!$A356,'nCino | Object Info'!$A:$H,8,FALSE),"(not found)")</f>
        <v>rskcsp_ds_css_collateral_mgmt_consumption</v>
      </c>
      <c r="AI356" t="str">
        <f t="shared" si="106"/>
        <v>LLC_BI__Soft_Cost_Percentage__c</v>
      </c>
      <c r="AJ356" s="8" t="str">
        <f t="shared" si="107"/>
        <v>n/a</v>
      </c>
      <c r="AK356" s="8" t="str">
        <f t="shared" si="108"/>
        <v>yes</v>
      </c>
      <c r="AL356" s="2" t="str">
        <f t="shared" si="109"/>
        <v>NUMERIC</v>
      </c>
      <c r="AM356" s="8" t="str">
        <f t="shared" si="113"/>
        <v>n/a</v>
      </c>
      <c r="AN356" s="8">
        <f t="shared" si="114"/>
        <v>18</v>
      </c>
      <c r="AO356" s="8">
        <f t="shared" si="115"/>
        <v>2</v>
      </c>
    </row>
    <row r="357" spans="1:41">
      <c r="A357" s="2" t="s">
        <v>50</v>
      </c>
      <c r="B357" s="2" t="s">
        <v>51</v>
      </c>
      <c r="C357" s="1" t="s">
        <v>1071</v>
      </c>
      <c r="D357" s="1" t="s">
        <v>1072</v>
      </c>
      <c r="E357" s="1" t="s">
        <v>1073</v>
      </c>
      <c r="F357" s="2" t="str">
        <f>IF(ISERROR(VLOOKUP($C357,'DMW | Collateral Fields'!$K:$L, 1, FALSE)),"No", "Yes")</f>
        <v>No</v>
      </c>
      <c r="G357" s="1" t="str">
        <f>IFERROR(VLOOKUP($C357,'DMW | Collateral Fields'!$K:$L, 2, FALSE),"(not found)")</f>
        <v>(not found)</v>
      </c>
      <c r="H357" s="2" t="s">
        <v>136</v>
      </c>
      <c r="I357" s="2" t="s">
        <v>131</v>
      </c>
      <c r="J357" s="1" t="s">
        <v>137</v>
      </c>
      <c r="K357" s="2">
        <v>0</v>
      </c>
      <c r="L357" s="2">
        <v>0</v>
      </c>
      <c r="M357" s="2">
        <v>0</v>
      </c>
      <c r="N357" s="2" t="str">
        <f t="shared" si="97"/>
        <v>boolean|0|0|0</v>
      </c>
      <c r="O357" t="str">
        <f>IFERROR(VLOOKUP('nCino | Field Mappings'!$A357,'nCino | Object Info'!$A:$H,5,FALSE),"(not found)")</f>
        <v>rskcsp_ds_css_collateral_mgmt</v>
      </c>
      <c r="P357" t="str">
        <f t="shared" si="98"/>
        <v>LLC_BI__Spousal_Consent__c</v>
      </c>
      <c r="Q357" s="8">
        <f>IFERROR(VLOOKUP($N357,'nCino | BigQuery Type Lookup'!$A:$F,2,FALSE),"(not found)")</f>
        <v>1</v>
      </c>
      <c r="R357" t="str">
        <f>IFERROR(VLOOKUP('nCino | Field Mappings'!$A357,'nCino | Object Info'!$A:$H,6,FALSE),"(not found)")</f>
        <v>rskcsp_ds_css_collateral_mgmt_staging</v>
      </c>
      <c r="S357" t="str">
        <f t="shared" si="99"/>
        <v>LLC_BI__Spousal_Consent__c</v>
      </c>
      <c r="T357" s="8" t="str">
        <f t="shared" si="100"/>
        <v>n/a</v>
      </c>
      <c r="U357" s="8" t="str">
        <f t="shared" si="101"/>
        <v>no</v>
      </c>
      <c r="V357" s="2" t="str">
        <f>IFERROR(VLOOKUP($N357,'nCino | BigQuery Type Lookup'!$A:$F,3,FALSE),"(not found)")</f>
        <v>BOOL</v>
      </c>
      <c r="W357" s="8" t="str">
        <f>IFERROR(VLOOKUP($N357,'nCino | BigQuery Type Lookup'!$A:$F,4,FALSE),"(not found)")</f>
        <v>n/a</v>
      </c>
      <c r="X357" s="8" t="str">
        <f>IFERROR(VLOOKUP($N357,'nCino | BigQuery Type Lookup'!$A:$F,5,FALSE),"(not found)")</f>
        <v>n/a</v>
      </c>
      <c r="Y357" s="8" t="str">
        <f>IFERROR(VLOOKUP($N357,'nCino | BigQuery Type Lookup'!$A:$F,6,FALSE),"(not found)")</f>
        <v>n/a</v>
      </c>
      <c r="Z357" t="str">
        <f>IFERROR(VLOOKUP('nCino | Field Mappings'!$A357,'nCino | Object Info'!$A:$H,7,FALSE),"(not found)")</f>
        <v>rskcsp_ds_css_collateral_mgmt_curated</v>
      </c>
      <c r="AA357" t="str">
        <f t="shared" si="102"/>
        <v>LLC_BI__Spousal_Consent__c</v>
      </c>
      <c r="AB357" s="8" t="str">
        <f t="shared" si="103"/>
        <v>n/a</v>
      </c>
      <c r="AC357" s="8" t="str">
        <f t="shared" si="104"/>
        <v>no</v>
      </c>
      <c r="AD357" s="2" t="str">
        <f t="shared" si="105"/>
        <v>BOOL</v>
      </c>
      <c r="AE357" s="8" t="str">
        <f t="shared" si="110"/>
        <v>n/a</v>
      </c>
      <c r="AF357" s="8" t="str">
        <f t="shared" si="111"/>
        <v>n/a</v>
      </c>
      <c r="AG357" s="8" t="str">
        <f t="shared" si="112"/>
        <v>n/a</v>
      </c>
      <c r="AH357" t="str">
        <f>IFERROR(VLOOKUP('nCino | Field Mappings'!$A357,'nCino | Object Info'!$A:$H,8,FALSE),"(not found)")</f>
        <v>rskcsp_ds_css_collateral_mgmt_consumption</v>
      </c>
      <c r="AI357" t="str">
        <f t="shared" si="106"/>
        <v>LLC_BI__Spousal_Consent__c</v>
      </c>
      <c r="AJ357" s="8" t="str">
        <f t="shared" si="107"/>
        <v>n/a</v>
      </c>
      <c r="AK357" s="8" t="str">
        <f t="shared" si="108"/>
        <v>no</v>
      </c>
      <c r="AL357" s="2" t="str">
        <f t="shared" si="109"/>
        <v>BOOL</v>
      </c>
      <c r="AM357" s="8" t="str">
        <f t="shared" si="113"/>
        <v>n/a</v>
      </c>
      <c r="AN357" s="8" t="str">
        <f t="shared" si="114"/>
        <v>n/a</v>
      </c>
      <c r="AO357" s="8" t="str">
        <f t="shared" si="115"/>
        <v>n/a</v>
      </c>
    </row>
    <row r="358" spans="1:41">
      <c r="A358" s="2" t="s">
        <v>50</v>
      </c>
      <c r="B358" s="2" t="s">
        <v>51</v>
      </c>
      <c r="C358" s="1" t="s">
        <v>1074</v>
      </c>
      <c r="D358" s="1" t="s">
        <v>1075</v>
      </c>
      <c r="E358" s="1" t="s">
        <v>1076</v>
      </c>
      <c r="F358" s="2" t="str">
        <f>IF(ISERROR(VLOOKUP($C358,'DMW | Collateral Fields'!$K:$L, 1, FALSE)),"No", "Yes")</f>
        <v>No</v>
      </c>
      <c r="G358" s="1" t="str">
        <f>IFERROR(VLOOKUP($C358,'DMW | Collateral Fields'!$K:$L, 2, FALSE),"(not found)")</f>
        <v>(not found)</v>
      </c>
      <c r="H358" s="2" t="s">
        <v>136</v>
      </c>
      <c r="I358" s="2" t="s">
        <v>144</v>
      </c>
      <c r="J358" s="1" t="s">
        <v>140</v>
      </c>
      <c r="K358" s="2">
        <v>255</v>
      </c>
      <c r="L358" s="2">
        <v>0</v>
      </c>
      <c r="M358" s="2">
        <v>0</v>
      </c>
      <c r="N358" s="2" t="str">
        <f t="shared" si="97"/>
        <v>string|255|0|0</v>
      </c>
      <c r="O358" t="str">
        <f>IFERROR(VLOOKUP('nCino | Field Mappings'!$A358,'nCino | Object Info'!$A:$H,5,FALSE),"(not found)")</f>
        <v>rskcsp_ds_css_collateral_mgmt</v>
      </c>
      <c r="P358" t="str">
        <f t="shared" si="98"/>
        <v>LLC_BI__Vesting_Desc__c</v>
      </c>
      <c r="Q358" s="8">
        <f>IFERROR(VLOOKUP($N358,'nCino | BigQuery Type Lookup'!$A:$F,2,FALSE),"(not found)")</f>
        <v>255</v>
      </c>
      <c r="R358" t="str">
        <f>IFERROR(VLOOKUP('nCino | Field Mappings'!$A358,'nCino | Object Info'!$A:$H,6,FALSE),"(not found)")</f>
        <v>rskcsp_ds_css_collateral_mgmt_staging</v>
      </c>
      <c r="S358" t="str">
        <f t="shared" si="99"/>
        <v>LLC_BI__Vesting_Desc__c</v>
      </c>
      <c r="T358" s="8" t="str">
        <f t="shared" si="100"/>
        <v>n/a</v>
      </c>
      <c r="U358" s="8" t="str">
        <f t="shared" si="101"/>
        <v>yes</v>
      </c>
      <c r="V358" s="2" t="str">
        <f>IFERROR(VLOOKUP($N358,'nCino | BigQuery Type Lookup'!$A:$F,3,FALSE),"(not found)")</f>
        <v>STRING</v>
      </c>
      <c r="W358" s="8">
        <f>IFERROR(VLOOKUP($N358,'nCino | BigQuery Type Lookup'!$A:$F,4,FALSE),"(not found)")</f>
        <v>255</v>
      </c>
      <c r="X358" s="8" t="str">
        <f>IFERROR(VLOOKUP($N358,'nCino | BigQuery Type Lookup'!$A:$F,5,FALSE),"(not found)")</f>
        <v>n/a</v>
      </c>
      <c r="Y358" s="8" t="str">
        <f>IFERROR(VLOOKUP($N358,'nCino | BigQuery Type Lookup'!$A:$F,6,FALSE),"(not found)")</f>
        <v>n/a</v>
      </c>
      <c r="Z358" t="str">
        <f>IFERROR(VLOOKUP('nCino | Field Mappings'!$A358,'nCino | Object Info'!$A:$H,7,FALSE),"(not found)")</f>
        <v>rskcsp_ds_css_collateral_mgmt_curated</v>
      </c>
      <c r="AA358" t="str">
        <f t="shared" si="102"/>
        <v>LLC_BI__Vesting_Desc__c</v>
      </c>
      <c r="AB358" s="8" t="str">
        <f t="shared" si="103"/>
        <v>n/a</v>
      </c>
      <c r="AC358" s="8" t="str">
        <f t="shared" si="104"/>
        <v>yes</v>
      </c>
      <c r="AD358" s="2" t="str">
        <f t="shared" si="105"/>
        <v>STRING</v>
      </c>
      <c r="AE358" s="8">
        <f t="shared" si="110"/>
        <v>255</v>
      </c>
      <c r="AF358" s="8" t="str">
        <f t="shared" si="111"/>
        <v>n/a</v>
      </c>
      <c r="AG358" s="8" t="str">
        <f t="shared" si="112"/>
        <v>n/a</v>
      </c>
      <c r="AH358" t="str">
        <f>IFERROR(VLOOKUP('nCino | Field Mappings'!$A358,'nCino | Object Info'!$A:$H,8,FALSE),"(not found)")</f>
        <v>rskcsp_ds_css_collateral_mgmt_consumption</v>
      </c>
      <c r="AI358" t="str">
        <f t="shared" si="106"/>
        <v>LLC_BI__Vesting_Desc__c</v>
      </c>
      <c r="AJ358" s="8" t="str">
        <f t="shared" si="107"/>
        <v>n/a</v>
      </c>
      <c r="AK358" s="8" t="str">
        <f t="shared" si="108"/>
        <v>yes</v>
      </c>
      <c r="AL358" s="2" t="str">
        <f t="shared" si="109"/>
        <v>STRING</v>
      </c>
      <c r="AM358" s="8">
        <f t="shared" si="113"/>
        <v>255</v>
      </c>
      <c r="AN358" s="8" t="str">
        <f t="shared" si="114"/>
        <v>n/a</v>
      </c>
      <c r="AO358" s="8" t="str">
        <f t="shared" si="115"/>
        <v>n/a</v>
      </c>
    </row>
    <row r="359" spans="1:41">
      <c r="A359" s="2" t="s">
        <v>50</v>
      </c>
      <c r="B359" s="2" t="s">
        <v>51</v>
      </c>
      <c r="C359" s="1" t="s">
        <v>1077</v>
      </c>
      <c r="D359" s="1" t="s">
        <v>1078</v>
      </c>
      <c r="E359" s="1" t="s">
        <v>1079</v>
      </c>
      <c r="F359" s="2" t="str">
        <f>IF(ISERROR(VLOOKUP($C359,'DMW | Collateral Fields'!$K:$L, 1, FALSE)),"No", "Yes")</f>
        <v>No</v>
      </c>
      <c r="G359" s="1" t="str">
        <f>IFERROR(VLOOKUP($C359,'DMW | Collateral Fields'!$K:$L, 2, FALSE),"(not found)")</f>
        <v>(not found)</v>
      </c>
      <c r="H359" s="2" t="s">
        <v>136</v>
      </c>
      <c r="I359" s="2" t="s">
        <v>144</v>
      </c>
      <c r="J359" s="1" t="s">
        <v>294</v>
      </c>
      <c r="K359" s="2">
        <v>0</v>
      </c>
      <c r="L359" s="2">
        <v>18</v>
      </c>
      <c r="M359" s="2">
        <v>2</v>
      </c>
      <c r="N359" s="2" t="str">
        <f t="shared" si="97"/>
        <v>percent|0|18|2</v>
      </c>
      <c r="O359" t="str">
        <f>IFERROR(VLOOKUP('nCino | Field Mappings'!$A359,'nCino | Object Info'!$A:$H,5,FALSE),"(not found)")</f>
        <v>rskcsp_ds_css_collateral_mgmt</v>
      </c>
      <c r="P359" t="str">
        <f t="shared" si="98"/>
        <v>LLC_BI__Loans_To_Value__c</v>
      </c>
      <c r="Q359" s="8">
        <f>IFERROR(VLOOKUP($N359,'nCino | BigQuery Type Lookup'!$A:$F,2,FALSE),"(not found)")</f>
        <v>21</v>
      </c>
      <c r="R359" t="str">
        <f>IFERROR(VLOOKUP('nCino | Field Mappings'!$A359,'nCino | Object Info'!$A:$H,6,FALSE),"(not found)")</f>
        <v>rskcsp_ds_css_collateral_mgmt_staging</v>
      </c>
      <c r="S359" t="str">
        <f t="shared" si="99"/>
        <v>LLC_BI__Loans_To_Value__c</v>
      </c>
      <c r="T359" s="8" t="str">
        <f t="shared" si="100"/>
        <v>n/a</v>
      </c>
      <c r="U359" s="8" t="str">
        <f t="shared" si="101"/>
        <v>yes</v>
      </c>
      <c r="V359" s="2" t="str">
        <f>IFERROR(VLOOKUP($N359,'nCino | BigQuery Type Lookup'!$A:$F,3,FALSE),"(not found)")</f>
        <v>NUMERIC</v>
      </c>
      <c r="W359" s="8" t="str">
        <f>IFERROR(VLOOKUP($N359,'nCino | BigQuery Type Lookup'!$A:$F,4,FALSE),"(not found)")</f>
        <v>n/a</v>
      </c>
      <c r="X359" s="8">
        <f>IFERROR(VLOOKUP($N359,'nCino | BigQuery Type Lookup'!$A:$F,5,FALSE),"(not found)")</f>
        <v>18</v>
      </c>
      <c r="Y359" s="8">
        <f>IFERROR(VLOOKUP($N359,'nCino | BigQuery Type Lookup'!$A:$F,6,FALSE),"(not found)")</f>
        <v>2</v>
      </c>
      <c r="Z359" t="str">
        <f>IFERROR(VLOOKUP('nCino | Field Mappings'!$A359,'nCino | Object Info'!$A:$H,7,FALSE),"(not found)")</f>
        <v>rskcsp_ds_css_collateral_mgmt_curated</v>
      </c>
      <c r="AA359" t="str">
        <f t="shared" si="102"/>
        <v>LLC_BI__Loans_To_Value__c</v>
      </c>
      <c r="AB359" s="8" t="str">
        <f t="shared" si="103"/>
        <v>n/a</v>
      </c>
      <c r="AC359" s="8" t="str">
        <f t="shared" si="104"/>
        <v>yes</v>
      </c>
      <c r="AD359" s="2" t="str">
        <f t="shared" si="105"/>
        <v>NUMERIC</v>
      </c>
      <c r="AE359" s="8" t="str">
        <f t="shared" si="110"/>
        <v>n/a</v>
      </c>
      <c r="AF359" s="8">
        <f t="shared" si="111"/>
        <v>18</v>
      </c>
      <c r="AG359" s="8">
        <f t="shared" si="112"/>
        <v>2</v>
      </c>
      <c r="AH359" t="str">
        <f>IFERROR(VLOOKUP('nCino | Field Mappings'!$A359,'nCino | Object Info'!$A:$H,8,FALSE),"(not found)")</f>
        <v>rskcsp_ds_css_collateral_mgmt_consumption</v>
      </c>
      <c r="AI359" t="str">
        <f t="shared" si="106"/>
        <v>LLC_BI__Loans_To_Value__c</v>
      </c>
      <c r="AJ359" s="8" t="str">
        <f t="shared" si="107"/>
        <v>n/a</v>
      </c>
      <c r="AK359" s="8" t="str">
        <f t="shared" si="108"/>
        <v>yes</v>
      </c>
      <c r="AL359" s="2" t="str">
        <f t="shared" si="109"/>
        <v>NUMERIC</v>
      </c>
      <c r="AM359" s="8" t="str">
        <f t="shared" si="113"/>
        <v>n/a</v>
      </c>
      <c r="AN359" s="8">
        <f t="shared" si="114"/>
        <v>18</v>
      </c>
      <c r="AO359" s="8">
        <f t="shared" si="115"/>
        <v>2</v>
      </c>
    </row>
    <row r="360" spans="1:41">
      <c r="A360" s="2" t="s">
        <v>50</v>
      </c>
      <c r="B360" s="2" t="s">
        <v>51</v>
      </c>
      <c r="C360" s="1" t="s">
        <v>1080</v>
      </c>
      <c r="D360" s="1" t="s">
        <v>1081</v>
      </c>
      <c r="E360" s="1" t="s">
        <v>1082</v>
      </c>
      <c r="F360" s="2" t="str">
        <f>IF(ISERROR(VLOOKUP($C360,'DMW | Collateral Fields'!$K:$L, 1, FALSE)),"No", "Yes")</f>
        <v>No</v>
      </c>
      <c r="G360" s="1" t="str">
        <f>IFERROR(VLOOKUP($C360,'DMW | Collateral Fields'!$K:$L, 2, FALSE),"(not found)")</f>
        <v>(not found)</v>
      </c>
      <c r="H360" s="2" t="s">
        <v>136</v>
      </c>
      <c r="I360" s="2" t="s">
        <v>144</v>
      </c>
      <c r="J360" s="1" t="s">
        <v>215</v>
      </c>
      <c r="K360" s="2">
        <v>0</v>
      </c>
      <c r="L360" s="2">
        <v>18</v>
      </c>
      <c r="M360" s="2">
        <v>2</v>
      </c>
      <c r="N360" s="2" t="str">
        <f t="shared" si="97"/>
        <v>currency|0|18|2</v>
      </c>
      <c r="O360" t="str">
        <f>IFERROR(VLOOKUP('nCino | Field Mappings'!$A360,'nCino | Object Info'!$A:$H,5,FALSE),"(not found)")</f>
        <v>rskcsp_ds_css_collateral_mgmt</v>
      </c>
      <c r="P360" t="str">
        <f t="shared" si="98"/>
        <v>LLC_BI__Total_Active_Loans_Value__c</v>
      </c>
      <c r="Q360" s="8">
        <f>IFERROR(VLOOKUP($N360,'nCino | BigQuery Type Lookup'!$A:$F,2,FALSE),"(not found)")</f>
        <v>21</v>
      </c>
      <c r="R360" t="str">
        <f>IFERROR(VLOOKUP('nCino | Field Mappings'!$A360,'nCino | Object Info'!$A:$H,6,FALSE),"(not found)")</f>
        <v>rskcsp_ds_css_collateral_mgmt_staging</v>
      </c>
      <c r="S360" t="str">
        <f t="shared" si="99"/>
        <v>LLC_BI__Total_Active_Loans_Value__c</v>
      </c>
      <c r="T360" s="8" t="str">
        <f t="shared" si="100"/>
        <v>n/a</v>
      </c>
      <c r="U360" s="8" t="str">
        <f t="shared" si="101"/>
        <v>yes</v>
      </c>
      <c r="V360" s="2" t="str">
        <f>IFERROR(VLOOKUP($N360,'nCino | BigQuery Type Lookup'!$A:$F,3,FALSE),"(not found)")</f>
        <v>NUMERIC</v>
      </c>
      <c r="W360" s="8" t="str">
        <f>IFERROR(VLOOKUP($N360,'nCino | BigQuery Type Lookup'!$A:$F,4,FALSE),"(not found)")</f>
        <v>n/a</v>
      </c>
      <c r="X360" s="8">
        <f>IFERROR(VLOOKUP($N360,'nCino | BigQuery Type Lookup'!$A:$F,5,FALSE),"(not found)")</f>
        <v>18</v>
      </c>
      <c r="Y360" s="8">
        <f>IFERROR(VLOOKUP($N360,'nCino | BigQuery Type Lookup'!$A:$F,6,FALSE),"(not found)")</f>
        <v>2</v>
      </c>
      <c r="Z360" t="str">
        <f>IFERROR(VLOOKUP('nCino | Field Mappings'!$A360,'nCino | Object Info'!$A:$H,7,FALSE),"(not found)")</f>
        <v>rskcsp_ds_css_collateral_mgmt_curated</v>
      </c>
      <c r="AA360" t="str">
        <f t="shared" si="102"/>
        <v>LLC_BI__Total_Active_Loans_Value__c</v>
      </c>
      <c r="AB360" s="8" t="str">
        <f t="shared" si="103"/>
        <v>n/a</v>
      </c>
      <c r="AC360" s="8" t="str">
        <f t="shared" si="104"/>
        <v>yes</v>
      </c>
      <c r="AD360" s="2" t="str">
        <f t="shared" si="105"/>
        <v>NUMERIC</v>
      </c>
      <c r="AE360" s="8" t="str">
        <f t="shared" si="110"/>
        <v>n/a</v>
      </c>
      <c r="AF360" s="8">
        <f t="shared" si="111"/>
        <v>18</v>
      </c>
      <c r="AG360" s="8">
        <f t="shared" si="112"/>
        <v>2</v>
      </c>
      <c r="AH360" t="str">
        <f>IFERROR(VLOOKUP('nCino | Field Mappings'!$A360,'nCino | Object Info'!$A:$H,8,FALSE),"(not found)")</f>
        <v>rskcsp_ds_css_collateral_mgmt_consumption</v>
      </c>
      <c r="AI360" t="str">
        <f t="shared" si="106"/>
        <v>LLC_BI__Total_Active_Loans_Value__c</v>
      </c>
      <c r="AJ360" s="8" t="str">
        <f t="shared" si="107"/>
        <v>n/a</v>
      </c>
      <c r="AK360" s="8" t="str">
        <f t="shared" si="108"/>
        <v>yes</v>
      </c>
      <c r="AL360" s="2" t="str">
        <f t="shared" si="109"/>
        <v>NUMERIC</v>
      </c>
      <c r="AM360" s="8" t="str">
        <f t="shared" si="113"/>
        <v>n/a</v>
      </c>
      <c r="AN360" s="8">
        <f t="shared" si="114"/>
        <v>18</v>
      </c>
      <c r="AO360" s="8">
        <f t="shared" si="115"/>
        <v>2</v>
      </c>
    </row>
    <row r="361" spans="1:41">
      <c r="A361" s="2" t="s">
        <v>50</v>
      </c>
      <c r="B361" s="2" t="s">
        <v>51</v>
      </c>
      <c r="C361" s="1" t="s">
        <v>1083</v>
      </c>
      <c r="D361" s="1" t="s">
        <v>1084</v>
      </c>
      <c r="E361" s="1" t="s">
        <v>1085</v>
      </c>
      <c r="F361" s="2" t="str">
        <f>IF(ISERROR(VLOOKUP($C361,'DMW | Collateral Fields'!$K:$L, 1, FALSE)),"No", "Yes")</f>
        <v>No</v>
      </c>
      <c r="G361" s="1" t="str">
        <f>IFERROR(VLOOKUP($C361,'DMW | Collateral Fields'!$K:$L, 2, FALSE),"(not found)")</f>
        <v>(not found)</v>
      </c>
      <c r="H361" s="2" t="s">
        <v>136</v>
      </c>
      <c r="I361" s="2" t="s">
        <v>144</v>
      </c>
      <c r="J361" s="1" t="s">
        <v>208</v>
      </c>
      <c r="K361" s="2">
        <v>32768</v>
      </c>
      <c r="L361" s="2">
        <v>0</v>
      </c>
      <c r="M361" s="2">
        <v>0</v>
      </c>
      <c r="N361" s="2" t="str">
        <f t="shared" si="97"/>
        <v>textarea|32768|0|0</v>
      </c>
      <c r="O361" t="str">
        <f>IFERROR(VLOOKUP('nCino | Field Mappings'!$A361,'nCino | Object Info'!$A:$H,5,FALSE),"(not found)")</f>
        <v>rskcsp_ds_css_collateral_mgmt</v>
      </c>
      <c r="P361" t="str">
        <f t="shared" si="98"/>
        <v>LLC_BI__Collateral_Legal_Description__c</v>
      </c>
      <c r="Q361" s="8">
        <f>IFERROR(VLOOKUP($N361,'nCino | BigQuery Type Lookup'!$A:$F,2,FALSE),"(not found)")</f>
        <v>32768</v>
      </c>
      <c r="R361" t="str">
        <f>IFERROR(VLOOKUP('nCino | Field Mappings'!$A361,'nCino | Object Info'!$A:$H,6,FALSE),"(not found)")</f>
        <v>rskcsp_ds_css_collateral_mgmt_staging</v>
      </c>
      <c r="S361" t="str">
        <f t="shared" si="99"/>
        <v>LLC_BI__Collateral_Legal_Description__c</v>
      </c>
      <c r="T361" s="8" t="str">
        <f t="shared" si="100"/>
        <v>n/a</v>
      </c>
      <c r="U361" s="8" t="str">
        <f t="shared" si="101"/>
        <v>yes</v>
      </c>
      <c r="V361" s="2" t="str">
        <f>IFERROR(VLOOKUP($N361,'nCino | BigQuery Type Lookup'!$A:$F,3,FALSE),"(not found)")</f>
        <v>STRING</v>
      </c>
      <c r="W361" s="8">
        <f>IFERROR(VLOOKUP($N361,'nCino | BigQuery Type Lookup'!$A:$F,4,FALSE),"(not found)")</f>
        <v>32768</v>
      </c>
      <c r="X361" s="8" t="str">
        <f>IFERROR(VLOOKUP($N361,'nCino | BigQuery Type Lookup'!$A:$F,5,FALSE),"(not found)")</f>
        <v>n/a</v>
      </c>
      <c r="Y361" s="8" t="str">
        <f>IFERROR(VLOOKUP($N361,'nCino | BigQuery Type Lookup'!$A:$F,6,FALSE),"(not found)")</f>
        <v>n/a</v>
      </c>
      <c r="Z361" t="str">
        <f>IFERROR(VLOOKUP('nCino | Field Mappings'!$A361,'nCino | Object Info'!$A:$H,7,FALSE),"(not found)")</f>
        <v>rskcsp_ds_css_collateral_mgmt_curated</v>
      </c>
      <c r="AA361" t="str">
        <f t="shared" si="102"/>
        <v>LLC_BI__Collateral_Legal_Description__c</v>
      </c>
      <c r="AB361" s="8" t="str">
        <f t="shared" si="103"/>
        <v>n/a</v>
      </c>
      <c r="AC361" s="8" t="str">
        <f t="shared" si="104"/>
        <v>yes</v>
      </c>
      <c r="AD361" s="2" t="str">
        <f t="shared" si="105"/>
        <v>STRING</v>
      </c>
      <c r="AE361" s="8">
        <f t="shared" si="110"/>
        <v>32768</v>
      </c>
      <c r="AF361" s="8" t="str">
        <f t="shared" si="111"/>
        <v>n/a</v>
      </c>
      <c r="AG361" s="8" t="str">
        <f t="shared" si="112"/>
        <v>n/a</v>
      </c>
      <c r="AH361" t="str">
        <f>IFERROR(VLOOKUP('nCino | Field Mappings'!$A361,'nCino | Object Info'!$A:$H,8,FALSE),"(not found)")</f>
        <v>rskcsp_ds_css_collateral_mgmt_consumption</v>
      </c>
      <c r="AI361" t="str">
        <f t="shared" si="106"/>
        <v>LLC_BI__Collateral_Legal_Description__c</v>
      </c>
      <c r="AJ361" s="8" t="str">
        <f t="shared" si="107"/>
        <v>n/a</v>
      </c>
      <c r="AK361" s="8" t="str">
        <f t="shared" si="108"/>
        <v>yes</v>
      </c>
      <c r="AL361" s="2" t="str">
        <f t="shared" si="109"/>
        <v>STRING</v>
      </c>
      <c r="AM361" s="8">
        <f t="shared" si="113"/>
        <v>32768</v>
      </c>
      <c r="AN361" s="8" t="str">
        <f t="shared" si="114"/>
        <v>n/a</v>
      </c>
      <c r="AO361" s="8" t="str">
        <f t="shared" si="115"/>
        <v>n/a</v>
      </c>
    </row>
    <row r="362" spans="1:41">
      <c r="A362" s="2" t="s">
        <v>50</v>
      </c>
      <c r="B362" s="2" t="s">
        <v>51</v>
      </c>
      <c r="C362" s="1" t="s">
        <v>1086</v>
      </c>
      <c r="D362" s="1" t="s">
        <v>1087</v>
      </c>
      <c r="E362" s="1" t="s">
        <v>1088</v>
      </c>
      <c r="F362" s="2" t="str">
        <f>IF(ISERROR(VLOOKUP($C362,'DMW | Collateral Fields'!$K:$L, 1, FALSE)),"No", "Yes")</f>
        <v>No</v>
      </c>
      <c r="G362" s="1" t="str">
        <f>IFERROR(VLOOKUP($C362,'DMW | Collateral Fields'!$K:$L, 2, FALSE),"(not found)")</f>
        <v>(not found)</v>
      </c>
      <c r="H362" s="2" t="s">
        <v>136</v>
      </c>
      <c r="I362" s="2" t="s">
        <v>144</v>
      </c>
      <c r="J362" s="1" t="s">
        <v>145</v>
      </c>
      <c r="K362" s="2">
        <v>255</v>
      </c>
      <c r="L362" s="2">
        <v>0</v>
      </c>
      <c r="M362" s="2">
        <v>0</v>
      </c>
      <c r="N362" s="2" t="str">
        <f t="shared" si="97"/>
        <v>picklist|255|0|0</v>
      </c>
      <c r="O362" t="str">
        <f>IFERROR(VLOOKUP('nCino | Field Mappings'!$A362,'nCino | Object Info'!$A:$H,5,FALSE),"(not found)")</f>
        <v>rskcsp_ds_css_collateral_mgmt</v>
      </c>
      <c r="P362" t="str">
        <f t="shared" si="98"/>
        <v>LLC_BI__Debt_Secured__c</v>
      </c>
      <c r="Q362" s="8">
        <f>IFERROR(VLOOKUP($N362,'nCino | BigQuery Type Lookup'!$A:$F,2,FALSE),"(not found)")</f>
        <v>255</v>
      </c>
      <c r="R362" t="str">
        <f>IFERROR(VLOOKUP('nCino | Field Mappings'!$A362,'nCino | Object Info'!$A:$H,6,FALSE),"(not found)")</f>
        <v>rskcsp_ds_css_collateral_mgmt_staging</v>
      </c>
      <c r="S362" t="str">
        <f t="shared" si="99"/>
        <v>LLC_BI__Debt_Secured__c</v>
      </c>
      <c r="T362" s="8" t="str">
        <f t="shared" si="100"/>
        <v>n/a</v>
      </c>
      <c r="U362" s="8" t="str">
        <f t="shared" si="101"/>
        <v>yes</v>
      </c>
      <c r="V362" s="2" t="str">
        <f>IFERROR(VLOOKUP($N362,'nCino | BigQuery Type Lookup'!$A:$F,3,FALSE),"(not found)")</f>
        <v>STRING</v>
      </c>
      <c r="W362" s="8">
        <f>IFERROR(VLOOKUP($N362,'nCino | BigQuery Type Lookup'!$A:$F,4,FALSE),"(not found)")</f>
        <v>255</v>
      </c>
      <c r="X362" s="8" t="str">
        <f>IFERROR(VLOOKUP($N362,'nCino | BigQuery Type Lookup'!$A:$F,5,FALSE),"(not found)")</f>
        <v>n/a</v>
      </c>
      <c r="Y362" s="8" t="str">
        <f>IFERROR(VLOOKUP($N362,'nCino | BigQuery Type Lookup'!$A:$F,6,FALSE),"(not found)")</f>
        <v>n/a</v>
      </c>
      <c r="Z362" t="str">
        <f>IFERROR(VLOOKUP('nCino | Field Mappings'!$A362,'nCino | Object Info'!$A:$H,7,FALSE),"(not found)")</f>
        <v>rskcsp_ds_css_collateral_mgmt_curated</v>
      </c>
      <c r="AA362" t="str">
        <f t="shared" si="102"/>
        <v>LLC_BI__Debt_Secured__c</v>
      </c>
      <c r="AB362" s="8" t="str">
        <f t="shared" si="103"/>
        <v>n/a</v>
      </c>
      <c r="AC362" s="8" t="str">
        <f t="shared" si="104"/>
        <v>yes</v>
      </c>
      <c r="AD362" s="2" t="str">
        <f t="shared" si="105"/>
        <v>STRING</v>
      </c>
      <c r="AE362" s="8">
        <f t="shared" si="110"/>
        <v>255</v>
      </c>
      <c r="AF362" s="8" t="str">
        <f t="shared" si="111"/>
        <v>n/a</v>
      </c>
      <c r="AG362" s="8" t="str">
        <f t="shared" si="112"/>
        <v>n/a</v>
      </c>
      <c r="AH362" t="str">
        <f>IFERROR(VLOOKUP('nCino | Field Mappings'!$A362,'nCino | Object Info'!$A:$H,8,FALSE),"(not found)")</f>
        <v>rskcsp_ds_css_collateral_mgmt_consumption</v>
      </c>
      <c r="AI362" t="str">
        <f t="shared" si="106"/>
        <v>LLC_BI__Debt_Secured__c</v>
      </c>
      <c r="AJ362" s="8" t="str">
        <f t="shared" si="107"/>
        <v>n/a</v>
      </c>
      <c r="AK362" s="8" t="str">
        <f t="shared" si="108"/>
        <v>yes</v>
      </c>
      <c r="AL362" s="2" t="str">
        <f t="shared" si="109"/>
        <v>STRING</v>
      </c>
      <c r="AM362" s="8">
        <f t="shared" si="113"/>
        <v>255</v>
      </c>
      <c r="AN362" s="8" t="str">
        <f t="shared" si="114"/>
        <v>n/a</v>
      </c>
      <c r="AO362" s="8" t="str">
        <f t="shared" si="115"/>
        <v>n/a</v>
      </c>
    </row>
    <row r="363" spans="1:41">
      <c r="A363" s="2" t="s">
        <v>50</v>
      </c>
      <c r="B363" s="2" t="s">
        <v>51</v>
      </c>
      <c r="C363" s="1" t="s">
        <v>1089</v>
      </c>
      <c r="D363" s="1" t="s">
        <v>1090</v>
      </c>
      <c r="E363" s="1" t="s">
        <v>1091</v>
      </c>
      <c r="F363" s="2" t="str">
        <f>IF(ISERROR(VLOOKUP($C363,'DMW | Collateral Fields'!$K:$L, 1, FALSE)),"No", "Yes")</f>
        <v>No</v>
      </c>
      <c r="G363" s="1" t="str">
        <f>IFERROR(VLOOKUP($C363,'DMW | Collateral Fields'!$K:$L, 2, FALSE),"(not found)")</f>
        <v>(not found)</v>
      </c>
      <c r="H363" s="2" t="s">
        <v>136</v>
      </c>
      <c r="I363" s="2" t="s">
        <v>144</v>
      </c>
      <c r="J363" s="1" t="s">
        <v>215</v>
      </c>
      <c r="K363" s="2">
        <v>0</v>
      </c>
      <c r="L363" s="2">
        <v>18</v>
      </c>
      <c r="M363" s="2">
        <v>2</v>
      </c>
      <c r="N363" s="2" t="str">
        <f t="shared" si="97"/>
        <v>currency|0|18|2</v>
      </c>
      <c r="O363" t="str">
        <f>IFERROR(VLOOKUP('nCino | Field Mappings'!$A363,'nCino | Object Info'!$A:$H,5,FALSE),"(not found)")</f>
        <v>rskcsp_ds_css_collateral_mgmt</v>
      </c>
      <c r="P363" t="str">
        <f t="shared" si="98"/>
        <v>LLC_BI__Flood_Insurance_Required_Amount__c</v>
      </c>
      <c r="Q363" s="8">
        <f>IFERROR(VLOOKUP($N363,'nCino | BigQuery Type Lookup'!$A:$F,2,FALSE),"(not found)")</f>
        <v>21</v>
      </c>
      <c r="R363" t="str">
        <f>IFERROR(VLOOKUP('nCino | Field Mappings'!$A363,'nCino | Object Info'!$A:$H,6,FALSE),"(not found)")</f>
        <v>rskcsp_ds_css_collateral_mgmt_staging</v>
      </c>
      <c r="S363" t="str">
        <f t="shared" si="99"/>
        <v>LLC_BI__Flood_Insurance_Required_Amount__c</v>
      </c>
      <c r="T363" s="8" t="str">
        <f t="shared" si="100"/>
        <v>n/a</v>
      </c>
      <c r="U363" s="8" t="str">
        <f t="shared" si="101"/>
        <v>yes</v>
      </c>
      <c r="V363" s="2" t="str">
        <f>IFERROR(VLOOKUP($N363,'nCino | BigQuery Type Lookup'!$A:$F,3,FALSE),"(not found)")</f>
        <v>NUMERIC</v>
      </c>
      <c r="W363" s="8" t="str">
        <f>IFERROR(VLOOKUP($N363,'nCino | BigQuery Type Lookup'!$A:$F,4,FALSE),"(not found)")</f>
        <v>n/a</v>
      </c>
      <c r="X363" s="8">
        <f>IFERROR(VLOOKUP($N363,'nCino | BigQuery Type Lookup'!$A:$F,5,FALSE),"(not found)")</f>
        <v>18</v>
      </c>
      <c r="Y363" s="8">
        <f>IFERROR(VLOOKUP($N363,'nCino | BigQuery Type Lookup'!$A:$F,6,FALSE),"(not found)")</f>
        <v>2</v>
      </c>
      <c r="Z363" t="str">
        <f>IFERROR(VLOOKUP('nCino | Field Mappings'!$A363,'nCino | Object Info'!$A:$H,7,FALSE),"(not found)")</f>
        <v>rskcsp_ds_css_collateral_mgmt_curated</v>
      </c>
      <c r="AA363" t="str">
        <f t="shared" si="102"/>
        <v>LLC_BI__Flood_Insurance_Required_Amount__c</v>
      </c>
      <c r="AB363" s="8" t="str">
        <f t="shared" si="103"/>
        <v>n/a</v>
      </c>
      <c r="AC363" s="8" t="str">
        <f t="shared" si="104"/>
        <v>yes</v>
      </c>
      <c r="AD363" s="2" t="str">
        <f t="shared" si="105"/>
        <v>NUMERIC</v>
      </c>
      <c r="AE363" s="8" t="str">
        <f t="shared" si="110"/>
        <v>n/a</v>
      </c>
      <c r="AF363" s="8">
        <f t="shared" si="111"/>
        <v>18</v>
      </c>
      <c r="AG363" s="8">
        <f t="shared" si="112"/>
        <v>2</v>
      </c>
      <c r="AH363" t="str">
        <f>IFERROR(VLOOKUP('nCino | Field Mappings'!$A363,'nCino | Object Info'!$A:$H,8,FALSE),"(not found)")</f>
        <v>rskcsp_ds_css_collateral_mgmt_consumption</v>
      </c>
      <c r="AI363" t="str">
        <f t="shared" si="106"/>
        <v>LLC_BI__Flood_Insurance_Required_Amount__c</v>
      </c>
      <c r="AJ363" s="8" t="str">
        <f t="shared" si="107"/>
        <v>n/a</v>
      </c>
      <c r="AK363" s="8" t="str">
        <f t="shared" si="108"/>
        <v>yes</v>
      </c>
      <c r="AL363" s="2" t="str">
        <f t="shared" si="109"/>
        <v>NUMERIC</v>
      </c>
      <c r="AM363" s="8" t="str">
        <f t="shared" si="113"/>
        <v>n/a</v>
      </c>
      <c r="AN363" s="8">
        <f t="shared" si="114"/>
        <v>18</v>
      </c>
      <c r="AO363" s="8">
        <f t="shared" si="115"/>
        <v>2</v>
      </c>
    </row>
    <row r="364" spans="1:41">
      <c r="A364" s="2" t="s">
        <v>50</v>
      </c>
      <c r="B364" s="2" t="s">
        <v>51</v>
      </c>
      <c r="C364" s="1" t="s">
        <v>1092</v>
      </c>
      <c r="D364" s="1" t="s">
        <v>1093</v>
      </c>
      <c r="E364" s="1" t="s">
        <v>1094</v>
      </c>
      <c r="F364" s="2" t="str">
        <f>IF(ISERROR(VLOOKUP($C364,'DMW | Collateral Fields'!$K:$L, 1, FALSE)),"No", "Yes")</f>
        <v>No</v>
      </c>
      <c r="G364" s="1" t="str">
        <f>IFERROR(VLOOKUP($C364,'DMW | Collateral Fields'!$K:$L, 2, FALSE),"(not found)")</f>
        <v>(not found)</v>
      </c>
      <c r="H364" s="2" t="s">
        <v>136</v>
      </c>
      <c r="I364" s="2" t="s">
        <v>144</v>
      </c>
      <c r="J364" s="1" t="s">
        <v>208</v>
      </c>
      <c r="K364" s="2">
        <v>32768</v>
      </c>
      <c r="L364" s="2">
        <v>0</v>
      </c>
      <c r="M364" s="2">
        <v>0</v>
      </c>
      <c r="N364" s="2" t="str">
        <f t="shared" si="97"/>
        <v>textarea|32768|0|0</v>
      </c>
      <c r="O364" t="str">
        <f>IFERROR(VLOOKUP('nCino | Field Mappings'!$A364,'nCino | Object Info'!$A:$H,5,FALSE),"(not found)")</f>
        <v>rskcsp_ds_css_collateral_mgmt</v>
      </c>
      <c r="P364" t="str">
        <f t="shared" si="98"/>
        <v>LLC_BI__APN__c</v>
      </c>
      <c r="Q364" s="8">
        <f>IFERROR(VLOOKUP($N364,'nCino | BigQuery Type Lookup'!$A:$F,2,FALSE),"(not found)")</f>
        <v>32768</v>
      </c>
      <c r="R364" t="str">
        <f>IFERROR(VLOOKUP('nCino | Field Mappings'!$A364,'nCino | Object Info'!$A:$H,6,FALSE),"(not found)")</f>
        <v>rskcsp_ds_css_collateral_mgmt_staging</v>
      </c>
      <c r="S364" t="str">
        <f t="shared" si="99"/>
        <v>LLC_BI__APN__c</v>
      </c>
      <c r="T364" s="8" t="str">
        <f t="shared" si="100"/>
        <v>n/a</v>
      </c>
      <c r="U364" s="8" t="str">
        <f t="shared" si="101"/>
        <v>yes</v>
      </c>
      <c r="V364" s="2" t="str">
        <f>IFERROR(VLOOKUP($N364,'nCino | BigQuery Type Lookup'!$A:$F,3,FALSE),"(not found)")</f>
        <v>STRING</v>
      </c>
      <c r="W364" s="8">
        <f>IFERROR(VLOOKUP($N364,'nCino | BigQuery Type Lookup'!$A:$F,4,FALSE),"(not found)")</f>
        <v>32768</v>
      </c>
      <c r="X364" s="8" t="str">
        <f>IFERROR(VLOOKUP($N364,'nCino | BigQuery Type Lookup'!$A:$F,5,FALSE),"(not found)")</f>
        <v>n/a</v>
      </c>
      <c r="Y364" s="8" t="str">
        <f>IFERROR(VLOOKUP($N364,'nCino | BigQuery Type Lookup'!$A:$F,6,FALSE),"(not found)")</f>
        <v>n/a</v>
      </c>
      <c r="Z364" t="str">
        <f>IFERROR(VLOOKUP('nCino | Field Mappings'!$A364,'nCino | Object Info'!$A:$H,7,FALSE),"(not found)")</f>
        <v>rskcsp_ds_css_collateral_mgmt_curated</v>
      </c>
      <c r="AA364" t="str">
        <f t="shared" si="102"/>
        <v>LLC_BI__APN__c</v>
      </c>
      <c r="AB364" s="8" t="str">
        <f t="shared" si="103"/>
        <v>n/a</v>
      </c>
      <c r="AC364" s="8" t="str">
        <f t="shared" si="104"/>
        <v>yes</v>
      </c>
      <c r="AD364" s="2" t="str">
        <f t="shared" si="105"/>
        <v>STRING</v>
      </c>
      <c r="AE364" s="8">
        <f t="shared" si="110"/>
        <v>32768</v>
      </c>
      <c r="AF364" s="8" t="str">
        <f t="shared" si="111"/>
        <v>n/a</v>
      </c>
      <c r="AG364" s="8" t="str">
        <f t="shared" si="112"/>
        <v>n/a</v>
      </c>
      <c r="AH364" t="str">
        <f>IFERROR(VLOOKUP('nCino | Field Mappings'!$A364,'nCino | Object Info'!$A:$H,8,FALSE),"(not found)")</f>
        <v>rskcsp_ds_css_collateral_mgmt_consumption</v>
      </c>
      <c r="AI364" t="str">
        <f t="shared" si="106"/>
        <v>LLC_BI__APN__c</v>
      </c>
      <c r="AJ364" s="8" t="str">
        <f t="shared" si="107"/>
        <v>n/a</v>
      </c>
      <c r="AK364" s="8" t="str">
        <f t="shared" si="108"/>
        <v>yes</v>
      </c>
      <c r="AL364" s="2" t="str">
        <f t="shared" si="109"/>
        <v>STRING</v>
      </c>
      <c r="AM364" s="8">
        <f t="shared" si="113"/>
        <v>32768</v>
      </c>
      <c r="AN364" s="8" t="str">
        <f t="shared" si="114"/>
        <v>n/a</v>
      </c>
      <c r="AO364" s="8" t="str">
        <f t="shared" si="115"/>
        <v>n/a</v>
      </c>
    </row>
    <row r="365" spans="1:41">
      <c r="A365" s="2" t="s">
        <v>50</v>
      </c>
      <c r="B365" s="2" t="s">
        <v>51</v>
      </c>
      <c r="C365" s="1" t="s">
        <v>1095</v>
      </c>
      <c r="D365" s="1" t="s">
        <v>1096</v>
      </c>
      <c r="E365" s="1" t="s">
        <v>1097</v>
      </c>
      <c r="F365" s="2" t="str">
        <f>IF(ISERROR(VLOOKUP($C365,'DMW | Collateral Fields'!$K:$L, 1, FALSE)),"No", "Yes")</f>
        <v>No</v>
      </c>
      <c r="G365" s="1" t="str">
        <f>IFERROR(VLOOKUP($C365,'DMW | Collateral Fields'!$K:$L, 2, FALSE),"(not found)")</f>
        <v>(not found)</v>
      </c>
      <c r="H365" s="2" t="s">
        <v>136</v>
      </c>
      <c r="I365" s="2" t="s">
        <v>144</v>
      </c>
      <c r="J365" s="1" t="s">
        <v>215</v>
      </c>
      <c r="K365" s="2">
        <v>0</v>
      </c>
      <c r="L365" s="2">
        <v>18</v>
      </c>
      <c r="M365" s="2">
        <v>2</v>
      </c>
      <c r="N365" s="2" t="str">
        <f t="shared" si="97"/>
        <v>currency|0|18|2</v>
      </c>
      <c r="O365" t="str">
        <f>IFERROR(VLOOKUP('nCino | Field Mappings'!$A365,'nCino | Object Info'!$A:$H,5,FALSE),"(not found)")</f>
        <v>rskcsp_ds_css_collateral_mgmt</v>
      </c>
      <c r="P365" t="str">
        <f t="shared" si="98"/>
        <v>LLC_BI__MSRP__c</v>
      </c>
      <c r="Q365" s="8">
        <f>IFERROR(VLOOKUP($N365,'nCino | BigQuery Type Lookup'!$A:$F,2,FALSE),"(not found)")</f>
        <v>21</v>
      </c>
      <c r="R365" t="str">
        <f>IFERROR(VLOOKUP('nCino | Field Mappings'!$A365,'nCino | Object Info'!$A:$H,6,FALSE),"(not found)")</f>
        <v>rskcsp_ds_css_collateral_mgmt_staging</v>
      </c>
      <c r="S365" t="str">
        <f t="shared" si="99"/>
        <v>LLC_BI__MSRP__c</v>
      </c>
      <c r="T365" s="8" t="str">
        <f t="shared" si="100"/>
        <v>n/a</v>
      </c>
      <c r="U365" s="8" t="str">
        <f t="shared" si="101"/>
        <v>yes</v>
      </c>
      <c r="V365" s="2" t="str">
        <f>IFERROR(VLOOKUP($N365,'nCino | BigQuery Type Lookup'!$A:$F,3,FALSE),"(not found)")</f>
        <v>NUMERIC</v>
      </c>
      <c r="W365" s="8" t="str">
        <f>IFERROR(VLOOKUP($N365,'nCino | BigQuery Type Lookup'!$A:$F,4,FALSE),"(not found)")</f>
        <v>n/a</v>
      </c>
      <c r="X365" s="8">
        <f>IFERROR(VLOOKUP($N365,'nCino | BigQuery Type Lookup'!$A:$F,5,FALSE),"(not found)")</f>
        <v>18</v>
      </c>
      <c r="Y365" s="8">
        <f>IFERROR(VLOOKUP($N365,'nCino | BigQuery Type Lookup'!$A:$F,6,FALSE),"(not found)")</f>
        <v>2</v>
      </c>
      <c r="Z365" t="str">
        <f>IFERROR(VLOOKUP('nCino | Field Mappings'!$A365,'nCino | Object Info'!$A:$H,7,FALSE),"(not found)")</f>
        <v>rskcsp_ds_css_collateral_mgmt_curated</v>
      </c>
      <c r="AA365" t="str">
        <f t="shared" si="102"/>
        <v>LLC_BI__MSRP__c</v>
      </c>
      <c r="AB365" s="8" t="str">
        <f t="shared" si="103"/>
        <v>n/a</v>
      </c>
      <c r="AC365" s="8" t="str">
        <f t="shared" si="104"/>
        <v>yes</v>
      </c>
      <c r="AD365" s="2" t="str">
        <f t="shared" si="105"/>
        <v>NUMERIC</v>
      </c>
      <c r="AE365" s="8" t="str">
        <f t="shared" si="110"/>
        <v>n/a</v>
      </c>
      <c r="AF365" s="8">
        <f t="shared" si="111"/>
        <v>18</v>
      </c>
      <c r="AG365" s="8">
        <f t="shared" si="112"/>
        <v>2</v>
      </c>
      <c r="AH365" t="str">
        <f>IFERROR(VLOOKUP('nCino | Field Mappings'!$A365,'nCino | Object Info'!$A:$H,8,FALSE),"(not found)")</f>
        <v>rskcsp_ds_css_collateral_mgmt_consumption</v>
      </c>
      <c r="AI365" t="str">
        <f t="shared" si="106"/>
        <v>LLC_BI__MSRP__c</v>
      </c>
      <c r="AJ365" s="8" t="str">
        <f t="shared" si="107"/>
        <v>n/a</v>
      </c>
      <c r="AK365" s="8" t="str">
        <f t="shared" si="108"/>
        <v>yes</v>
      </c>
      <c r="AL365" s="2" t="str">
        <f t="shared" si="109"/>
        <v>NUMERIC</v>
      </c>
      <c r="AM365" s="8" t="str">
        <f t="shared" si="113"/>
        <v>n/a</v>
      </c>
      <c r="AN365" s="8">
        <f t="shared" si="114"/>
        <v>18</v>
      </c>
      <c r="AO365" s="8">
        <f t="shared" si="115"/>
        <v>2</v>
      </c>
    </row>
    <row r="366" spans="1:41">
      <c r="A366" s="2" t="s">
        <v>50</v>
      </c>
      <c r="B366" s="2" t="s">
        <v>51</v>
      </c>
      <c r="C366" s="1" t="s">
        <v>1098</v>
      </c>
      <c r="D366" s="1" t="s">
        <v>1099</v>
      </c>
      <c r="E366" s="1" t="s">
        <v>1100</v>
      </c>
      <c r="F366" s="2" t="str">
        <f>IF(ISERROR(VLOOKUP($C366,'DMW | Collateral Fields'!$K:$L, 1, FALSE)),"No", "Yes")</f>
        <v>No</v>
      </c>
      <c r="G366" s="1" t="str">
        <f>IFERROR(VLOOKUP($C366,'DMW | Collateral Fields'!$K:$L, 2, FALSE),"(not found)")</f>
        <v>(not found)</v>
      </c>
      <c r="H366" s="2" t="s">
        <v>136</v>
      </c>
      <c r="I366" s="2" t="s">
        <v>144</v>
      </c>
      <c r="J366" s="1" t="s">
        <v>215</v>
      </c>
      <c r="K366" s="2">
        <v>0</v>
      </c>
      <c r="L366" s="2">
        <v>18</v>
      </c>
      <c r="M366" s="2">
        <v>2</v>
      </c>
      <c r="N366" s="2" t="str">
        <f t="shared" si="97"/>
        <v>currency|0|18|2</v>
      </c>
      <c r="O366" t="str">
        <f>IFERROR(VLOOKUP('nCino | Field Mappings'!$A366,'nCino | Object Info'!$A:$H,5,FALSE),"(not found)")</f>
        <v>rskcsp_ds_css_collateral_mgmt</v>
      </c>
      <c r="P366" t="str">
        <f t="shared" si="98"/>
        <v>LLC_BI__Purchase_Price__c</v>
      </c>
      <c r="Q366" s="8">
        <f>IFERROR(VLOOKUP($N366,'nCino | BigQuery Type Lookup'!$A:$F,2,FALSE),"(not found)")</f>
        <v>21</v>
      </c>
      <c r="R366" t="str">
        <f>IFERROR(VLOOKUP('nCino | Field Mappings'!$A366,'nCino | Object Info'!$A:$H,6,FALSE),"(not found)")</f>
        <v>rskcsp_ds_css_collateral_mgmt_staging</v>
      </c>
      <c r="S366" t="str">
        <f t="shared" si="99"/>
        <v>LLC_BI__Purchase_Price__c</v>
      </c>
      <c r="T366" s="8" t="str">
        <f t="shared" si="100"/>
        <v>n/a</v>
      </c>
      <c r="U366" s="8" t="str">
        <f t="shared" si="101"/>
        <v>yes</v>
      </c>
      <c r="V366" s="2" t="str">
        <f>IFERROR(VLOOKUP($N366,'nCino | BigQuery Type Lookup'!$A:$F,3,FALSE),"(not found)")</f>
        <v>NUMERIC</v>
      </c>
      <c r="W366" s="8" t="str">
        <f>IFERROR(VLOOKUP($N366,'nCino | BigQuery Type Lookup'!$A:$F,4,FALSE),"(not found)")</f>
        <v>n/a</v>
      </c>
      <c r="X366" s="8">
        <f>IFERROR(VLOOKUP($N366,'nCino | BigQuery Type Lookup'!$A:$F,5,FALSE),"(not found)")</f>
        <v>18</v>
      </c>
      <c r="Y366" s="8">
        <f>IFERROR(VLOOKUP($N366,'nCino | BigQuery Type Lookup'!$A:$F,6,FALSE),"(not found)")</f>
        <v>2</v>
      </c>
      <c r="Z366" t="str">
        <f>IFERROR(VLOOKUP('nCino | Field Mappings'!$A366,'nCino | Object Info'!$A:$H,7,FALSE),"(not found)")</f>
        <v>rskcsp_ds_css_collateral_mgmt_curated</v>
      </c>
      <c r="AA366" t="str">
        <f t="shared" si="102"/>
        <v>LLC_BI__Purchase_Price__c</v>
      </c>
      <c r="AB366" s="8" t="str">
        <f t="shared" si="103"/>
        <v>n/a</v>
      </c>
      <c r="AC366" s="8" t="str">
        <f t="shared" si="104"/>
        <v>yes</v>
      </c>
      <c r="AD366" s="2" t="str">
        <f t="shared" si="105"/>
        <v>NUMERIC</v>
      </c>
      <c r="AE366" s="8" t="str">
        <f t="shared" si="110"/>
        <v>n/a</v>
      </c>
      <c r="AF366" s="8">
        <f t="shared" si="111"/>
        <v>18</v>
      </c>
      <c r="AG366" s="8">
        <f t="shared" si="112"/>
        <v>2</v>
      </c>
      <c r="AH366" t="str">
        <f>IFERROR(VLOOKUP('nCino | Field Mappings'!$A366,'nCino | Object Info'!$A:$H,8,FALSE),"(not found)")</f>
        <v>rskcsp_ds_css_collateral_mgmt_consumption</v>
      </c>
      <c r="AI366" t="str">
        <f t="shared" si="106"/>
        <v>LLC_BI__Purchase_Price__c</v>
      </c>
      <c r="AJ366" s="8" t="str">
        <f t="shared" si="107"/>
        <v>n/a</v>
      </c>
      <c r="AK366" s="8" t="str">
        <f t="shared" si="108"/>
        <v>yes</v>
      </c>
      <c r="AL366" s="2" t="str">
        <f t="shared" si="109"/>
        <v>NUMERIC</v>
      </c>
      <c r="AM366" s="8" t="str">
        <f t="shared" si="113"/>
        <v>n/a</v>
      </c>
      <c r="AN366" s="8">
        <f t="shared" si="114"/>
        <v>18</v>
      </c>
      <c r="AO366" s="8">
        <f t="shared" si="115"/>
        <v>2</v>
      </c>
    </row>
    <row r="367" spans="1:41">
      <c r="A367" s="2" t="s">
        <v>50</v>
      </c>
      <c r="B367" s="2" t="s">
        <v>51</v>
      </c>
      <c r="C367" s="1" t="s">
        <v>1101</v>
      </c>
      <c r="D367" s="1" t="s">
        <v>1102</v>
      </c>
      <c r="E367" s="1" t="s">
        <v>1103</v>
      </c>
      <c r="F367" s="2" t="str">
        <f>IF(ISERROR(VLOOKUP($C367,'DMW | Collateral Fields'!$K:$L, 1, FALSE)),"No", "Yes")</f>
        <v>No</v>
      </c>
      <c r="G367" s="1" t="str">
        <f>IFERROR(VLOOKUP($C367,'DMW | Collateral Fields'!$K:$L, 2, FALSE),"(not found)")</f>
        <v>(not found)</v>
      </c>
      <c r="H367" s="2" t="s">
        <v>136</v>
      </c>
      <c r="I367" s="2" t="s">
        <v>144</v>
      </c>
      <c r="J367" s="1" t="s">
        <v>215</v>
      </c>
      <c r="K367" s="2">
        <v>0</v>
      </c>
      <c r="L367" s="2">
        <v>18</v>
      </c>
      <c r="M367" s="2">
        <v>2</v>
      </c>
      <c r="N367" s="2" t="str">
        <f t="shared" si="97"/>
        <v>currency|0|18|2</v>
      </c>
      <c r="O367" t="str">
        <f>IFERROR(VLOOKUP('nCino | Field Mappings'!$A367,'nCino | Object Info'!$A:$H,5,FALSE),"(not found)")</f>
        <v>rskcsp_ds_css_collateral_mgmt</v>
      </c>
      <c r="P367" t="str">
        <f t="shared" si="98"/>
        <v>LLC_BI__Wholesale_Price__c</v>
      </c>
      <c r="Q367" s="8">
        <f>IFERROR(VLOOKUP($N367,'nCino | BigQuery Type Lookup'!$A:$F,2,FALSE),"(not found)")</f>
        <v>21</v>
      </c>
      <c r="R367" t="str">
        <f>IFERROR(VLOOKUP('nCino | Field Mappings'!$A367,'nCino | Object Info'!$A:$H,6,FALSE),"(not found)")</f>
        <v>rskcsp_ds_css_collateral_mgmt_staging</v>
      </c>
      <c r="S367" t="str">
        <f t="shared" si="99"/>
        <v>LLC_BI__Wholesale_Price__c</v>
      </c>
      <c r="T367" s="8" t="str">
        <f t="shared" si="100"/>
        <v>n/a</v>
      </c>
      <c r="U367" s="8" t="str">
        <f t="shared" si="101"/>
        <v>yes</v>
      </c>
      <c r="V367" s="2" t="str">
        <f>IFERROR(VLOOKUP($N367,'nCino | BigQuery Type Lookup'!$A:$F,3,FALSE),"(not found)")</f>
        <v>NUMERIC</v>
      </c>
      <c r="W367" s="8" t="str">
        <f>IFERROR(VLOOKUP($N367,'nCino | BigQuery Type Lookup'!$A:$F,4,FALSE),"(not found)")</f>
        <v>n/a</v>
      </c>
      <c r="X367" s="8">
        <f>IFERROR(VLOOKUP($N367,'nCino | BigQuery Type Lookup'!$A:$F,5,FALSE),"(not found)")</f>
        <v>18</v>
      </c>
      <c r="Y367" s="8">
        <f>IFERROR(VLOOKUP($N367,'nCino | BigQuery Type Lookup'!$A:$F,6,FALSE),"(not found)")</f>
        <v>2</v>
      </c>
      <c r="Z367" t="str">
        <f>IFERROR(VLOOKUP('nCino | Field Mappings'!$A367,'nCino | Object Info'!$A:$H,7,FALSE),"(not found)")</f>
        <v>rskcsp_ds_css_collateral_mgmt_curated</v>
      </c>
      <c r="AA367" t="str">
        <f t="shared" si="102"/>
        <v>LLC_BI__Wholesale_Price__c</v>
      </c>
      <c r="AB367" s="8" t="str">
        <f t="shared" si="103"/>
        <v>n/a</v>
      </c>
      <c r="AC367" s="8" t="str">
        <f t="shared" si="104"/>
        <v>yes</v>
      </c>
      <c r="AD367" s="2" t="str">
        <f t="shared" si="105"/>
        <v>NUMERIC</v>
      </c>
      <c r="AE367" s="8" t="str">
        <f t="shared" si="110"/>
        <v>n/a</v>
      </c>
      <c r="AF367" s="8">
        <f t="shared" si="111"/>
        <v>18</v>
      </c>
      <c r="AG367" s="8">
        <f t="shared" si="112"/>
        <v>2</v>
      </c>
      <c r="AH367" t="str">
        <f>IFERROR(VLOOKUP('nCino | Field Mappings'!$A367,'nCino | Object Info'!$A:$H,8,FALSE),"(not found)")</f>
        <v>rskcsp_ds_css_collateral_mgmt_consumption</v>
      </c>
      <c r="AI367" t="str">
        <f t="shared" si="106"/>
        <v>LLC_BI__Wholesale_Price__c</v>
      </c>
      <c r="AJ367" s="8" t="str">
        <f t="shared" si="107"/>
        <v>n/a</v>
      </c>
      <c r="AK367" s="8" t="str">
        <f t="shared" si="108"/>
        <v>yes</v>
      </c>
      <c r="AL367" s="2" t="str">
        <f t="shared" si="109"/>
        <v>NUMERIC</v>
      </c>
      <c r="AM367" s="8" t="str">
        <f t="shared" si="113"/>
        <v>n/a</v>
      </c>
      <c r="AN367" s="8">
        <f t="shared" si="114"/>
        <v>18</v>
      </c>
      <c r="AO367" s="8">
        <f t="shared" si="115"/>
        <v>2</v>
      </c>
    </row>
    <row r="368" spans="1:41">
      <c r="A368" s="2" t="s">
        <v>50</v>
      </c>
      <c r="B368" s="2" t="s">
        <v>51</v>
      </c>
      <c r="C368" s="1" t="s">
        <v>1104</v>
      </c>
      <c r="D368" s="1" t="s">
        <v>1105</v>
      </c>
      <c r="E368" s="1" t="s">
        <v>1106</v>
      </c>
      <c r="F368" s="2" t="str">
        <f>IF(ISERROR(VLOOKUP($C368,'DMW | Collateral Fields'!$K:$L, 1, FALSE)),"No", "Yes")</f>
        <v>No</v>
      </c>
      <c r="G368" s="1" t="str">
        <f>IFERROR(VLOOKUP($C368,'DMW | Collateral Fields'!$K:$L, 2, FALSE),"(not found)")</f>
        <v>(not found)</v>
      </c>
      <c r="H368" s="2" t="s">
        <v>136</v>
      </c>
      <c r="I368" s="2" t="s">
        <v>144</v>
      </c>
      <c r="J368" s="1" t="s">
        <v>215</v>
      </c>
      <c r="K368" s="2">
        <v>0</v>
      </c>
      <c r="L368" s="2">
        <v>18</v>
      </c>
      <c r="M368" s="2">
        <v>2</v>
      </c>
      <c r="N368" s="2" t="str">
        <f t="shared" si="97"/>
        <v>currency|0|18|2</v>
      </c>
      <c r="O368" t="str">
        <f>IFERROR(VLOOKUP('nCino | Field Mappings'!$A368,'nCino | Object Info'!$A:$H,5,FALSE),"(not found)")</f>
        <v>rskcsp_ds_css_collateral_mgmt</v>
      </c>
      <c r="P368" t="str">
        <f t="shared" si="98"/>
        <v>LLC_BI__Condo_Fees__c</v>
      </c>
      <c r="Q368" s="8">
        <f>IFERROR(VLOOKUP($N368,'nCino | BigQuery Type Lookup'!$A:$F,2,FALSE),"(not found)")</f>
        <v>21</v>
      </c>
      <c r="R368" t="str">
        <f>IFERROR(VLOOKUP('nCino | Field Mappings'!$A368,'nCino | Object Info'!$A:$H,6,FALSE),"(not found)")</f>
        <v>rskcsp_ds_css_collateral_mgmt_staging</v>
      </c>
      <c r="S368" t="str">
        <f t="shared" si="99"/>
        <v>LLC_BI__Condo_Fees__c</v>
      </c>
      <c r="T368" s="8" t="str">
        <f t="shared" si="100"/>
        <v>n/a</v>
      </c>
      <c r="U368" s="8" t="str">
        <f t="shared" si="101"/>
        <v>yes</v>
      </c>
      <c r="V368" s="2" t="str">
        <f>IFERROR(VLOOKUP($N368,'nCino | BigQuery Type Lookup'!$A:$F,3,FALSE),"(not found)")</f>
        <v>NUMERIC</v>
      </c>
      <c r="W368" s="8" t="str">
        <f>IFERROR(VLOOKUP($N368,'nCino | BigQuery Type Lookup'!$A:$F,4,FALSE),"(not found)")</f>
        <v>n/a</v>
      </c>
      <c r="X368" s="8">
        <f>IFERROR(VLOOKUP($N368,'nCino | BigQuery Type Lookup'!$A:$F,5,FALSE),"(not found)")</f>
        <v>18</v>
      </c>
      <c r="Y368" s="8">
        <f>IFERROR(VLOOKUP($N368,'nCino | BigQuery Type Lookup'!$A:$F,6,FALSE),"(not found)")</f>
        <v>2</v>
      </c>
      <c r="Z368" t="str">
        <f>IFERROR(VLOOKUP('nCino | Field Mappings'!$A368,'nCino | Object Info'!$A:$H,7,FALSE),"(not found)")</f>
        <v>rskcsp_ds_css_collateral_mgmt_curated</v>
      </c>
      <c r="AA368" t="str">
        <f t="shared" si="102"/>
        <v>LLC_BI__Condo_Fees__c</v>
      </c>
      <c r="AB368" s="8" t="str">
        <f t="shared" si="103"/>
        <v>n/a</v>
      </c>
      <c r="AC368" s="8" t="str">
        <f t="shared" si="104"/>
        <v>yes</v>
      </c>
      <c r="AD368" s="2" t="str">
        <f t="shared" si="105"/>
        <v>NUMERIC</v>
      </c>
      <c r="AE368" s="8" t="str">
        <f t="shared" si="110"/>
        <v>n/a</v>
      </c>
      <c r="AF368" s="8">
        <f t="shared" si="111"/>
        <v>18</v>
      </c>
      <c r="AG368" s="8">
        <f t="shared" si="112"/>
        <v>2</v>
      </c>
      <c r="AH368" t="str">
        <f>IFERROR(VLOOKUP('nCino | Field Mappings'!$A368,'nCino | Object Info'!$A:$H,8,FALSE),"(not found)")</f>
        <v>rskcsp_ds_css_collateral_mgmt_consumption</v>
      </c>
      <c r="AI368" t="str">
        <f t="shared" si="106"/>
        <v>LLC_BI__Condo_Fees__c</v>
      </c>
      <c r="AJ368" s="8" t="str">
        <f t="shared" si="107"/>
        <v>n/a</v>
      </c>
      <c r="AK368" s="8" t="str">
        <f t="shared" si="108"/>
        <v>yes</v>
      </c>
      <c r="AL368" s="2" t="str">
        <f t="shared" si="109"/>
        <v>NUMERIC</v>
      </c>
      <c r="AM368" s="8" t="str">
        <f t="shared" si="113"/>
        <v>n/a</v>
      </c>
      <c r="AN368" s="8">
        <f t="shared" si="114"/>
        <v>18</v>
      </c>
      <c r="AO368" s="8">
        <f t="shared" si="115"/>
        <v>2</v>
      </c>
    </row>
    <row r="369" spans="1:41">
      <c r="A369" s="2" t="s">
        <v>50</v>
      </c>
      <c r="B369" s="2" t="s">
        <v>51</v>
      </c>
      <c r="C369" s="1" t="s">
        <v>1107</v>
      </c>
      <c r="D369" s="1" t="s">
        <v>1108</v>
      </c>
      <c r="E369" s="1" t="s">
        <v>1109</v>
      </c>
      <c r="F369" s="2" t="str">
        <f>IF(ISERROR(VLOOKUP($C369,'DMW | Collateral Fields'!$K:$L, 1, FALSE)),"No", "Yes")</f>
        <v>No</v>
      </c>
      <c r="G369" s="1" t="str">
        <f>IFERROR(VLOOKUP($C369,'DMW | Collateral Fields'!$K:$L, 2, FALSE),"(not found)")</f>
        <v>(not found)</v>
      </c>
      <c r="H369" s="2" t="s">
        <v>136</v>
      </c>
      <c r="I369" s="2" t="s">
        <v>131</v>
      </c>
      <c r="J369" s="1" t="s">
        <v>137</v>
      </c>
      <c r="K369" s="2">
        <v>0</v>
      </c>
      <c r="L369" s="2">
        <v>0</v>
      </c>
      <c r="M369" s="2">
        <v>0</v>
      </c>
      <c r="N369" s="2" t="str">
        <f t="shared" si="97"/>
        <v>boolean|0|0|0</v>
      </c>
      <c r="O369" t="str">
        <f>IFERROR(VLOOKUP('nCino | Field Mappings'!$A369,'nCino | Object Info'!$A:$H,5,FALSE),"(not found)")</f>
        <v>rskcsp_ds_css_collateral_mgmt</v>
      </c>
      <c r="P369" t="str">
        <f t="shared" si="98"/>
        <v>LLC_BI__Is_New_Construction__c</v>
      </c>
      <c r="Q369" s="8">
        <f>IFERROR(VLOOKUP($N369,'nCino | BigQuery Type Lookup'!$A:$F,2,FALSE),"(not found)")</f>
        <v>1</v>
      </c>
      <c r="R369" t="str">
        <f>IFERROR(VLOOKUP('nCino | Field Mappings'!$A369,'nCino | Object Info'!$A:$H,6,FALSE),"(not found)")</f>
        <v>rskcsp_ds_css_collateral_mgmt_staging</v>
      </c>
      <c r="S369" t="str">
        <f t="shared" si="99"/>
        <v>LLC_BI__Is_New_Construction__c</v>
      </c>
      <c r="T369" s="8" t="str">
        <f t="shared" si="100"/>
        <v>n/a</v>
      </c>
      <c r="U369" s="8" t="str">
        <f t="shared" si="101"/>
        <v>no</v>
      </c>
      <c r="V369" s="2" t="str">
        <f>IFERROR(VLOOKUP($N369,'nCino | BigQuery Type Lookup'!$A:$F,3,FALSE),"(not found)")</f>
        <v>BOOL</v>
      </c>
      <c r="W369" s="8" t="str">
        <f>IFERROR(VLOOKUP($N369,'nCino | BigQuery Type Lookup'!$A:$F,4,FALSE),"(not found)")</f>
        <v>n/a</v>
      </c>
      <c r="X369" s="8" t="str">
        <f>IFERROR(VLOOKUP($N369,'nCino | BigQuery Type Lookup'!$A:$F,5,FALSE),"(not found)")</f>
        <v>n/a</v>
      </c>
      <c r="Y369" s="8" t="str">
        <f>IFERROR(VLOOKUP($N369,'nCino | BigQuery Type Lookup'!$A:$F,6,FALSE),"(not found)")</f>
        <v>n/a</v>
      </c>
      <c r="Z369" t="str">
        <f>IFERROR(VLOOKUP('nCino | Field Mappings'!$A369,'nCino | Object Info'!$A:$H,7,FALSE),"(not found)")</f>
        <v>rskcsp_ds_css_collateral_mgmt_curated</v>
      </c>
      <c r="AA369" t="str">
        <f t="shared" si="102"/>
        <v>LLC_BI__Is_New_Construction__c</v>
      </c>
      <c r="AB369" s="8" t="str">
        <f t="shared" si="103"/>
        <v>n/a</v>
      </c>
      <c r="AC369" s="8" t="str">
        <f t="shared" si="104"/>
        <v>no</v>
      </c>
      <c r="AD369" s="2" t="str">
        <f t="shared" si="105"/>
        <v>BOOL</v>
      </c>
      <c r="AE369" s="8" t="str">
        <f t="shared" si="110"/>
        <v>n/a</v>
      </c>
      <c r="AF369" s="8" t="str">
        <f t="shared" si="111"/>
        <v>n/a</v>
      </c>
      <c r="AG369" s="8" t="str">
        <f t="shared" si="112"/>
        <v>n/a</v>
      </c>
      <c r="AH369" t="str">
        <f>IFERROR(VLOOKUP('nCino | Field Mappings'!$A369,'nCino | Object Info'!$A:$H,8,FALSE),"(not found)")</f>
        <v>rskcsp_ds_css_collateral_mgmt_consumption</v>
      </c>
      <c r="AI369" t="str">
        <f t="shared" si="106"/>
        <v>LLC_BI__Is_New_Construction__c</v>
      </c>
      <c r="AJ369" s="8" t="str">
        <f t="shared" si="107"/>
        <v>n/a</v>
      </c>
      <c r="AK369" s="8" t="str">
        <f t="shared" si="108"/>
        <v>no</v>
      </c>
      <c r="AL369" s="2" t="str">
        <f t="shared" si="109"/>
        <v>BOOL</v>
      </c>
      <c r="AM369" s="8" t="str">
        <f t="shared" si="113"/>
        <v>n/a</v>
      </c>
      <c r="AN369" s="8" t="str">
        <f t="shared" si="114"/>
        <v>n/a</v>
      </c>
      <c r="AO369" s="8" t="str">
        <f t="shared" si="115"/>
        <v>n/a</v>
      </c>
    </row>
    <row r="370" spans="1:41">
      <c r="A370" s="2" t="s">
        <v>50</v>
      </c>
      <c r="B370" s="2" t="s">
        <v>51</v>
      </c>
      <c r="C370" s="1" t="s">
        <v>1110</v>
      </c>
      <c r="D370" s="1" t="s">
        <v>1111</v>
      </c>
      <c r="E370" s="1" t="s">
        <v>1112</v>
      </c>
      <c r="F370" s="2" t="str">
        <f>IF(ISERROR(VLOOKUP($C370,'DMW | Collateral Fields'!$K:$L, 1, FALSE)),"No", "Yes")</f>
        <v>No</v>
      </c>
      <c r="G370" s="1" t="str">
        <f>IFERROR(VLOOKUP($C370,'DMW | Collateral Fields'!$K:$L, 2, FALSE),"(not found)")</f>
        <v>(not found)</v>
      </c>
      <c r="H370" s="2" t="s">
        <v>136</v>
      </c>
      <c r="I370" s="2" t="s">
        <v>131</v>
      </c>
      <c r="J370" s="1" t="s">
        <v>137</v>
      </c>
      <c r="K370" s="2">
        <v>0</v>
      </c>
      <c r="L370" s="2">
        <v>0</v>
      </c>
      <c r="M370" s="2">
        <v>0</v>
      </c>
      <c r="N370" s="2" t="str">
        <f t="shared" si="97"/>
        <v>boolean|0|0|0</v>
      </c>
      <c r="O370" t="str">
        <f>IFERROR(VLOOKUP('nCino | Field Mappings'!$A370,'nCino | Object Info'!$A:$H,5,FALSE),"(not found)")</f>
        <v>rskcsp_ds_css_collateral_mgmt</v>
      </c>
      <c r="P370" t="str">
        <f t="shared" si="98"/>
        <v>LLC_BI__Is_Public_Listing__c</v>
      </c>
      <c r="Q370" s="8">
        <f>IFERROR(VLOOKUP($N370,'nCino | BigQuery Type Lookup'!$A:$F,2,FALSE),"(not found)")</f>
        <v>1</v>
      </c>
      <c r="R370" t="str">
        <f>IFERROR(VLOOKUP('nCino | Field Mappings'!$A370,'nCino | Object Info'!$A:$H,6,FALSE),"(not found)")</f>
        <v>rskcsp_ds_css_collateral_mgmt_staging</v>
      </c>
      <c r="S370" t="str">
        <f t="shared" si="99"/>
        <v>LLC_BI__Is_Public_Listing__c</v>
      </c>
      <c r="T370" s="8" t="str">
        <f t="shared" si="100"/>
        <v>n/a</v>
      </c>
      <c r="U370" s="8" t="str">
        <f t="shared" si="101"/>
        <v>no</v>
      </c>
      <c r="V370" s="2" t="str">
        <f>IFERROR(VLOOKUP($N370,'nCino | BigQuery Type Lookup'!$A:$F,3,FALSE),"(not found)")</f>
        <v>BOOL</v>
      </c>
      <c r="W370" s="8" t="str">
        <f>IFERROR(VLOOKUP($N370,'nCino | BigQuery Type Lookup'!$A:$F,4,FALSE),"(not found)")</f>
        <v>n/a</v>
      </c>
      <c r="X370" s="8" t="str">
        <f>IFERROR(VLOOKUP($N370,'nCino | BigQuery Type Lookup'!$A:$F,5,FALSE),"(not found)")</f>
        <v>n/a</v>
      </c>
      <c r="Y370" s="8" t="str">
        <f>IFERROR(VLOOKUP($N370,'nCino | BigQuery Type Lookup'!$A:$F,6,FALSE),"(not found)")</f>
        <v>n/a</v>
      </c>
      <c r="Z370" t="str">
        <f>IFERROR(VLOOKUP('nCino | Field Mappings'!$A370,'nCino | Object Info'!$A:$H,7,FALSE),"(not found)")</f>
        <v>rskcsp_ds_css_collateral_mgmt_curated</v>
      </c>
      <c r="AA370" t="str">
        <f t="shared" si="102"/>
        <v>LLC_BI__Is_Public_Listing__c</v>
      </c>
      <c r="AB370" s="8" t="str">
        <f t="shared" si="103"/>
        <v>n/a</v>
      </c>
      <c r="AC370" s="8" t="str">
        <f t="shared" si="104"/>
        <v>no</v>
      </c>
      <c r="AD370" s="2" t="str">
        <f t="shared" si="105"/>
        <v>BOOL</v>
      </c>
      <c r="AE370" s="8" t="str">
        <f t="shared" si="110"/>
        <v>n/a</v>
      </c>
      <c r="AF370" s="8" t="str">
        <f t="shared" si="111"/>
        <v>n/a</v>
      </c>
      <c r="AG370" s="8" t="str">
        <f t="shared" si="112"/>
        <v>n/a</v>
      </c>
      <c r="AH370" t="str">
        <f>IFERROR(VLOOKUP('nCino | Field Mappings'!$A370,'nCino | Object Info'!$A:$H,8,FALSE),"(not found)")</f>
        <v>rskcsp_ds_css_collateral_mgmt_consumption</v>
      </c>
      <c r="AI370" t="str">
        <f t="shared" si="106"/>
        <v>LLC_BI__Is_Public_Listing__c</v>
      </c>
      <c r="AJ370" s="8" t="str">
        <f t="shared" si="107"/>
        <v>n/a</v>
      </c>
      <c r="AK370" s="8" t="str">
        <f t="shared" si="108"/>
        <v>no</v>
      </c>
      <c r="AL370" s="2" t="str">
        <f t="shared" si="109"/>
        <v>BOOL</v>
      </c>
      <c r="AM370" s="8" t="str">
        <f t="shared" si="113"/>
        <v>n/a</v>
      </c>
      <c r="AN370" s="8" t="str">
        <f t="shared" si="114"/>
        <v>n/a</v>
      </c>
      <c r="AO370" s="8" t="str">
        <f t="shared" si="115"/>
        <v>n/a</v>
      </c>
    </row>
    <row r="371" spans="1:41">
      <c r="A371" s="2" t="s">
        <v>50</v>
      </c>
      <c r="B371" s="2" t="s">
        <v>51</v>
      </c>
      <c r="C371" s="1" t="s">
        <v>1113</v>
      </c>
      <c r="D371" s="1" t="s">
        <v>1114</v>
      </c>
      <c r="E371" s="1" t="s">
        <v>1115</v>
      </c>
      <c r="F371" s="2" t="str">
        <f>IF(ISERROR(VLOOKUP($C371,'DMW | Collateral Fields'!$K:$L, 1, FALSE)),"No", "Yes")</f>
        <v>No</v>
      </c>
      <c r="G371" s="1" t="str">
        <f>IFERROR(VLOOKUP($C371,'DMW | Collateral Fields'!$K:$L, 2, FALSE),"(not found)")</f>
        <v>(not found)</v>
      </c>
      <c r="H371" s="2" t="s">
        <v>136</v>
      </c>
      <c r="I371" s="2" t="s">
        <v>144</v>
      </c>
      <c r="J371" s="1" t="s">
        <v>140</v>
      </c>
      <c r="K371" s="2">
        <v>255</v>
      </c>
      <c r="L371" s="2">
        <v>0</v>
      </c>
      <c r="M371" s="2">
        <v>0</v>
      </c>
      <c r="N371" s="2" t="str">
        <f t="shared" si="97"/>
        <v>string|255|0|0</v>
      </c>
      <c r="O371" t="str">
        <f>IFERROR(VLOOKUP('nCino | Field Mappings'!$A371,'nCino | Object Info'!$A:$H,5,FALSE),"(not found)")</f>
        <v>rskcsp_ds_css_collateral_mgmt</v>
      </c>
      <c r="P371" t="str">
        <f t="shared" si="98"/>
        <v>LLC_BI__Legal_Description__c</v>
      </c>
      <c r="Q371" s="8">
        <f>IFERROR(VLOOKUP($N371,'nCino | BigQuery Type Lookup'!$A:$F,2,FALSE),"(not found)")</f>
        <v>255</v>
      </c>
      <c r="R371" t="str">
        <f>IFERROR(VLOOKUP('nCino | Field Mappings'!$A371,'nCino | Object Info'!$A:$H,6,FALSE),"(not found)")</f>
        <v>rskcsp_ds_css_collateral_mgmt_staging</v>
      </c>
      <c r="S371" t="str">
        <f t="shared" si="99"/>
        <v>LLC_BI__Legal_Description__c</v>
      </c>
      <c r="T371" s="8" t="str">
        <f t="shared" si="100"/>
        <v>n/a</v>
      </c>
      <c r="U371" s="8" t="str">
        <f t="shared" si="101"/>
        <v>yes</v>
      </c>
      <c r="V371" s="2" t="str">
        <f>IFERROR(VLOOKUP($N371,'nCino | BigQuery Type Lookup'!$A:$F,3,FALSE),"(not found)")</f>
        <v>STRING</v>
      </c>
      <c r="W371" s="8">
        <f>IFERROR(VLOOKUP($N371,'nCino | BigQuery Type Lookup'!$A:$F,4,FALSE),"(not found)")</f>
        <v>255</v>
      </c>
      <c r="X371" s="8" t="str">
        <f>IFERROR(VLOOKUP($N371,'nCino | BigQuery Type Lookup'!$A:$F,5,FALSE),"(not found)")</f>
        <v>n/a</v>
      </c>
      <c r="Y371" s="8" t="str">
        <f>IFERROR(VLOOKUP($N371,'nCino | BigQuery Type Lookup'!$A:$F,6,FALSE),"(not found)")</f>
        <v>n/a</v>
      </c>
      <c r="Z371" t="str">
        <f>IFERROR(VLOOKUP('nCino | Field Mappings'!$A371,'nCino | Object Info'!$A:$H,7,FALSE),"(not found)")</f>
        <v>rskcsp_ds_css_collateral_mgmt_curated</v>
      </c>
      <c r="AA371" t="str">
        <f t="shared" si="102"/>
        <v>LLC_BI__Legal_Description__c</v>
      </c>
      <c r="AB371" s="8" t="str">
        <f t="shared" si="103"/>
        <v>n/a</v>
      </c>
      <c r="AC371" s="8" t="str">
        <f t="shared" si="104"/>
        <v>yes</v>
      </c>
      <c r="AD371" s="2" t="str">
        <f t="shared" si="105"/>
        <v>STRING</v>
      </c>
      <c r="AE371" s="8">
        <f t="shared" si="110"/>
        <v>255</v>
      </c>
      <c r="AF371" s="8" t="str">
        <f t="shared" si="111"/>
        <v>n/a</v>
      </c>
      <c r="AG371" s="8" t="str">
        <f t="shared" si="112"/>
        <v>n/a</v>
      </c>
      <c r="AH371" t="str">
        <f>IFERROR(VLOOKUP('nCino | Field Mappings'!$A371,'nCino | Object Info'!$A:$H,8,FALSE),"(not found)")</f>
        <v>rskcsp_ds_css_collateral_mgmt_consumption</v>
      </c>
      <c r="AI371" t="str">
        <f t="shared" si="106"/>
        <v>LLC_BI__Legal_Description__c</v>
      </c>
      <c r="AJ371" s="8" t="str">
        <f t="shared" si="107"/>
        <v>n/a</v>
      </c>
      <c r="AK371" s="8" t="str">
        <f t="shared" si="108"/>
        <v>yes</v>
      </c>
      <c r="AL371" s="2" t="str">
        <f t="shared" si="109"/>
        <v>STRING</v>
      </c>
      <c r="AM371" s="8">
        <f t="shared" si="113"/>
        <v>255</v>
      </c>
      <c r="AN371" s="8" t="str">
        <f t="shared" si="114"/>
        <v>n/a</v>
      </c>
      <c r="AO371" s="8" t="str">
        <f t="shared" si="115"/>
        <v>n/a</v>
      </c>
    </row>
    <row r="372" spans="1:41">
      <c r="A372" s="2" t="s">
        <v>50</v>
      </c>
      <c r="B372" s="2" t="s">
        <v>51</v>
      </c>
      <c r="C372" s="1" t="s">
        <v>1116</v>
      </c>
      <c r="D372" s="1" t="s">
        <v>1117</v>
      </c>
      <c r="E372" s="1" t="s">
        <v>1118</v>
      </c>
      <c r="F372" s="2" t="str">
        <f>IF(ISERROR(VLOOKUP($C372,'DMW | Collateral Fields'!$K:$L, 1, FALSE)),"No", "Yes")</f>
        <v>No</v>
      </c>
      <c r="G372" s="1" t="str">
        <f>IFERROR(VLOOKUP($C372,'DMW | Collateral Fields'!$K:$L, 2, FALSE),"(not found)")</f>
        <v>(not found)</v>
      </c>
      <c r="H372" s="2" t="s">
        <v>136</v>
      </c>
      <c r="I372" s="2" t="s">
        <v>144</v>
      </c>
      <c r="J372" s="1" t="s">
        <v>174</v>
      </c>
      <c r="K372" s="2">
        <v>0</v>
      </c>
      <c r="L372" s="2">
        <v>18</v>
      </c>
      <c r="M372" s="2">
        <v>0</v>
      </c>
      <c r="N372" s="2" t="str">
        <f t="shared" si="97"/>
        <v>double|0|18|0</v>
      </c>
      <c r="O372" t="str">
        <f>IFERROR(VLOOKUP('nCino | Field Mappings'!$A372,'nCino | Object Info'!$A:$H,5,FALSE),"(not found)")</f>
        <v>rskcsp_ds_css_collateral_mgmt</v>
      </c>
      <c r="P372" t="str">
        <f t="shared" si="98"/>
        <v>LLC_BI__Lot_Size__c</v>
      </c>
      <c r="Q372" s="8">
        <f>IFERROR(VLOOKUP($N372,'nCino | BigQuery Type Lookup'!$A:$F,2,FALSE),"(not found)")</f>
        <v>18</v>
      </c>
      <c r="R372" t="str">
        <f>IFERROR(VLOOKUP('nCino | Field Mappings'!$A372,'nCino | Object Info'!$A:$H,6,FALSE),"(not found)")</f>
        <v>rskcsp_ds_css_collateral_mgmt_staging</v>
      </c>
      <c r="S372" t="str">
        <f t="shared" si="99"/>
        <v>LLC_BI__Lot_Size__c</v>
      </c>
      <c r="T372" s="8" t="str">
        <f t="shared" si="100"/>
        <v>n/a</v>
      </c>
      <c r="U372" s="8" t="str">
        <f t="shared" si="101"/>
        <v>yes</v>
      </c>
      <c r="V372" s="2" t="str">
        <f>IFERROR(VLOOKUP($N372,'nCino | BigQuery Type Lookup'!$A:$F,3,FALSE),"(not found)")</f>
        <v>INT64</v>
      </c>
      <c r="W372" s="8" t="str">
        <f>IFERROR(VLOOKUP($N372,'nCino | BigQuery Type Lookup'!$A:$F,4,FALSE),"(not found)")</f>
        <v>n/a</v>
      </c>
      <c r="X372" s="8" t="str">
        <f>IFERROR(VLOOKUP($N372,'nCino | BigQuery Type Lookup'!$A:$F,5,FALSE),"(not found)")</f>
        <v>n/a</v>
      </c>
      <c r="Y372" s="8" t="str">
        <f>IFERROR(VLOOKUP($N372,'nCino | BigQuery Type Lookup'!$A:$F,6,FALSE),"(not found)")</f>
        <v>n/a</v>
      </c>
      <c r="Z372" t="str">
        <f>IFERROR(VLOOKUP('nCino | Field Mappings'!$A372,'nCino | Object Info'!$A:$H,7,FALSE),"(not found)")</f>
        <v>rskcsp_ds_css_collateral_mgmt_curated</v>
      </c>
      <c r="AA372" t="str">
        <f t="shared" si="102"/>
        <v>LLC_BI__Lot_Size__c</v>
      </c>
      <c r="AB372" s="8" t="str">
        <f t="shared" si="103"/>
        <v>n/a</v>
      </c>
      <c r="AC372" s="8" t="str">
        <f t="shared" si="104"/>
        <v>yes</v>
      </c>
      <c r="AD372" s="2" t="str">
        <f t="shared" si="105"/>
        <v>INT64</v>
      </c>
      <c r="AE372" s="8" t="str">
        <f t="shared" si="110"/>
        <v>n/a</v>
      </c>
      <c r="AF372" s="8" t="str">
        <f t="shared" si="111"/>
        <v>n/a</v>
      </c>
      <c r="AG372" s="8" t="str">
        <f t="shared" si="112"/>
        <v>n/a</v>
      </c>
      <c r="AH372" t="str">
        <f>IFERROR(VLOOKUP('nCino | Field Mappings'!$A372,'nCino | Object Info'!$A:$H,8,FALSE),"(not found)")</f>
        <v>rskcsp_ds_css_collateral_mgmt_consumption</v>
      </c>
      <c r="AI372" t="str">
        <f t="shared" si="106"/>
        <v>LLC_BI__Lot_Size__c</v>
      </c>
      <c r="AJ372" s="8" t="str">
        <f t="shared" si="107"/>
        <v>n/a</v>
      </c>
      <c r="AK372" s="8" t="str">
        <f t="shared" si="108"/>
        <v>yes</v>
      </c>
      <c r="AL372" s="2" t="str">
        <f t="shared" si="109"/>
        <v>INT64</v>
      </c>
      <c r="AM372" s="8" t="str">
        <f t="shared" si="113"/>
        <v>n/a</v>
      </c>
      <c r="AN372" s="8" t="str">
        <f t="shared" si="114"/>
        <v>n/a</v>
      </c>
      <c r="AO372" s="8" t="str">
        <f t="shared" si="115"/>
        <v>n/a</v>
      </c>
    </row>
    <row r="373" spans="1:41">
      <c r="A373" s="2" t="s">
        <v>50</v>
      </c>
      <c r="B373" s="2" t="s">
        <v>51</v>
      </c>
      <c r="C373" s="1" t="s">
        <v>1119</v>
      </c>
      <c r="D373" s="1" t="s">
        <v>1120</v>
      </c>
      <c r="E373" s="1" t="s">
        <v>1121</v>
      </c>
      <c r="F373" s="2" t="str">
        <f>IF(ISERROR(VLOOKUP($C373,'DMW | Collateral Fields'!$K:$L, 1, FALSE)),"No", "Yes")</f>
        <v>No</v>
      </c>
      <c r="G373" s="1" t="str">
        <f>IFERROR(VLOOKUP($C373,'DMW | Collateral Fields'!$K:$L, 2, FALSE),"(not found)")</f>
        <v>(not found)</v>
      </c>
      <c r="H373" s="2" t="s">
        <v>136</v>
      </c>
      <c r="I373" s="2" t="s">
        <v>144</v>
      </c>
      <c r="J373" s="1" t="s">
        <v>215</v>
      </c>
      <c r="K373" s="2">
        <v>0</v>
      </c>
      <c r="L373" s="2">
        <v>18</v>
      </c>
      <c r="M373" s="2">
        <v>2</v>
      </c>
      <c r="N373" s="2" t="str">
        <f t="shared" si="97"/>
        <v>currency|0|18|2</v>
      </c>
      <c r="O373" t="str">
        <f>IFERROR(VLOOKUP('nCino | Field Mappings'!$A373,'nCino | Object Info'!$A:$H,5,FALSE),"(not found)")</f>
        <v>rskcsp_ds_css_collateral_mgmt</v>
      </c>
      <c r="P373" t="str">
        <f t="shared" si="98"/>
        <v>LLC_BI__Monthly_Heat_Bill__c</v>
      </c>
      <c r="Q373" s="8">
        <f>IFERROR(VLOOKUP($N373,'nCino | BigQuery Type Lookup'!$A:$F,2,FALSE),"(not found)")</f>
        <v>21</v>
      </c>
      <c r="R373" t="str">
        <f>IFERROR(VLOOKUP('nCino | Field Mappings'!$A373,'nCino | Object Info'!$A:$H,6,FALSE),"(not found)")</f>
        <v>rskcsp_ds_css_collateral_mgmt_staging</v>
      </c>
      <c r="S373" t="str">
        <f t="shared" si="99"/>
        <v>LLC_BI__Monthly_Heat_Bill__c</v>
      </c>
      <c r="T373" s="8" t="str">
        <f t="shared" si="100"/>
        <v>n/a</v>
      </c>
      <c r="U373" s="8" t="str">
        <f t="shared" si="101"/>
        <v>yes</v>
      </c>
      <c r="V373" s="2" t="str">
        <f>IFERROR(VLOOKUP($N373,'nCino | BigQuery Type Lookup'!$A:$F,3,FALSE),"(not found)")</f>
        <v>NUMERIC</v>
      </c>
      <c r="W373" s="8" t="str">
        <f>IFERROR(VLOOKUP($N373,'nCino | BigQuery Type Lookup'!$A:$F,4,FALSE),"(not found)")</f>
        <v>n/a</v>
      </c>
      <c r="X373" s="8">
        <f>IFERROR(VLOOKUP($N373,'nCino | BigQuery Type Lookup'!$A:$F,5,FALSE),"(not found)")</f>
        <v>18</v>
      </c>
      <c r="Y373" s="8">
        <f>IFERROR(VLOOKUP($N373,'nCino | BigQuery Type Lookup'!$A:$F,6,FALSE),"(not found)")</f>
        <v>2</v>
      </c>
      <c r="Z373" t="str">
        <f>IFERROR(VLOOKUP('nCino | Field Mappings'!$A373,'nCino | Object Info'!$A:$H,7,FALSE),"(not found)")</f>
        <v>rskcsp_ds_css_collateral_mgmt_curated</v>
      </c>
      <c r="AA373" t="str">
        <f t="shared" si="102"/>
        <v>LLC_BI__Monthly_Heat_Bill__c</v>
      </c>
      <c r="AB373" s="8" t="str">
        <f t="shared" si="103"/>
        <v>n/a</v>
      </c>
      <c r="AC373" s="8" t="str">
        <f t="shared" si="104"/>
        <v>yes</v>
      </c>
      <c r="AD373" s="2" t="str">
        <f t="shared" si="105"/>
        <v>NUMERIC</v>
      </c>
      <c r="AE373" s="8" t="str">
        <f t="shared" si="110"/>
        <v>n/a</v>
      </c>
      <c r="AF373" s="8">
        <f t="shared" si="111"/>
        <v>18</v>
      </c>
      <c r="AG373" s="8">
        <f t="shared" si="112"/>
        <v>2</v>
      </c>
      <c r="AH373" t="str">
        <f>IFERROR(VLOOKUP('nCino | Field Mappings'!$A373,'nCino | Object Info'!$A:$H,8,FALSE),"(not found)")</f>
        <v>rskcsp_ds_css_collateral_mgmt_consumption</v>
      </c>
      <c r="AI373" t="str">
        <f t="shared" si="106"/>
        <v>LLC_BI__Monthly_Heat_Bill__c</v>
      </c>
      <c r="AJ373" s="8" t="str">
        <f t="shared" si="107"/>
        <v>n/a</v>
      </c>
      <c r="AK373" s="8" t="str">
        <f t="shared" si="108"/>
        <v>yes</v>
      </c>
      <c r="AL373" s="2" t="str">
        <f t="shared" si="109"/>
        <v>NUMERIC</v>
      </c>
      <c r="AM373" s="8" t="str">
        <f t="shared" si="113"/>
        <v>n/a</v>
      </c>
      <c r="AN373" s="8">
        <f t="shared" si="114"/>
        <v>18</v>
      </c>
      <c r="AO373" s="8">
        <f t="shared" si="115"/>
        <v>2</v>
      </c>
    </row>
    <row r="374" spans="1:41">
      <c r="A374" s="2" t="s">
        <v>50</v>
      </c>
      <c r="B374" s="2" t="s">
        <v>51</v>
      </c>
      <c r="C374" s="1" t="s">
        <v>1122</v>
      </c>
      <c r="D374" s="1" t="s">
        <v>1123</v>
      </c>
      <c r="E374" s="1" t="s">
        <v>1124</v>
      </c>
      <c r="F374" s="2" t="str">
        <f>IF(ISERROR(VLOOKUP($C374,'DMW | Collateral Fields'!$K:$L, 1, FALSE)),"No", "Yes")</f>
        <v>No</v>
      </c>
      <c r="G374" s="1" t="str">
        <f>IFERROR(VLOOKUP($C374,'DMW | Collateral Fields'!$K:$L, 2, FALSE),"(not found)")</f>
        <v>(not found)</v>
      </c>
      <c r="H374" s="2" t="s">
        <v>136</v>
      </c>
      <c r="I374" s="2" t="s">
        <v>144</v>
      </c>
      <c r="J374" s="1" t="s">
        <v>215</v>
      </c>
      <c r="K374" s="2">
        <v>0</v>
      </c>
      <c r="L374" s="2">
        <v>18</v>
      </c>
      <c r="M374" s="2">
        <v>2</v>
      </c>
      <c r="N374" s="2" t="str">
        <f t="shared" si="97"/>
        <v>currency|0|18|2</v>
      </c>
      <c r="O374" t="str">
        <f>IFERROR(VLOOKUP('nCino | Field Mappings'!$A374,'nCino | Object Info'!$A:$H,5,FALSE),"(not found)")</f>
        <v>rskcsp_ds_css_collateral_mgmt</v>
      </c>
      <c r="P374" t="str">
        <f t="shared" si="98"/>
        <v>LLC_BI__Monthly_Tax__c</v>
      </c>
      <c r="Q374" s="8">
        <f>IFERROR(VLOOKUP($N374,'nCino | BigQuery Type Lookup'!$A:$F,2,FALSE),"(not found)")</f>
        <v>21</v>
      </c>
      <c r="R374" t="str">
        <f>IFERROR(VLOOKUP('nCino | Field Mappings'!$A374,'nCino | Object Info'!$A:$H,6,FALSE),"(not found)")</f>
        <v>rskcsp_ds_css_collateral_mgmt_staging</v>
      </c>
      <c r="S374" t="str">
        <f t="shared" si="99"/>
        <v>LLC_BI__Monthly_Tax__c</v>
      </c>
      <c r="T374" s="8" t="str">
        <f t="shared" si="100"/>
        <v>n/a</v>
      </c>
      <c r="U374" s="8" t="str">
        <f t="shared" si="101"/>
        <v>yes</v>
      </c>
      <c r="V374" s="2" t="str">
        <f>IFERROR(VLOOKUP($N374,'nCino | BigQuery Type Lookup'!$A:$F,3,FALSE),"(not found)")</f>
        <v>NUMERIC</v>
      </c>
      <c r="W374" s="8" t="str">
        <f>IFERROR(VLOOKUP($N374,'nCino | BigQuery Type Lookup'!$A:$F,4,FALSE),"(not found)")</f>
        <v>n/a</v>
      </c>
      <c r="X374" s="8">
        <f>IFERROR(VLOOKUP($N374,'nCino | BigQuery Type Lookup'!$A:$F,5,FALSE),"(not found)")</f>
        <v>18</v>
      </c>
      <c r="Y374" s="8">
        <f>IFERROR(VLOOKUP($N374,'nCino | BigQuery Type Lookup'!$A:$F,6,FALSE),"(not found)")</f>
        <v>2</v>
      </c>
      <c r="Z374" t="str">
        <f>IFERROR(VLOOKUP('nCino | Field Mappings'!$A374,'nCino | Object Info'!$A:$H,7,FALSE),"(not found)")</f>
        <v>rskcsp_ds_css_collateral_mgmt_curated</v>
      </c>
      <c r="AA374" t="str">
        <f t="shared" si="102"/>
        <v>LLC_BI__Monthly_Tax__c</v>
      </c>
      <c r="AB374" s="8" t="str">
        <f t="shared" si="103"/>
        <v>n/a</v>
      </c>
      <c r="AC374" s="8" t="str">
        <f t="shared" si="104"/>
        <v>yes</v>
      </c>
      <c r="AD374" s="2" t="str">
        <f t="shared" si="105"/>
        <v>NUMERIC</v>
      </c>
      <c r="AE374" s="8" t="str">
        <f t="shared" si="110"/>
        <v>n/a</v>
      </c>
      <c r="AF374" s="8">
        <f t="shared" si="111"/>
        <v>18</v>
      </c>
      <c r="AG374" s="8">
        <f t="shared" si="112"/>
        <v>2</v>
      </c>
      <c r="AH374" t="str">
        <f>IFERROR(VLOOKUP('nCino | Field Mappings'!$A374,'nCino | Object Info'!$A:$H,8,FALSE),"(not found)")</f>
        <v>rskcsp_ds_css_collateral_mgmt_consumption</v>
      </c>
      <c r="AI374" t="str">
        <f t="shared" si="106"/>
        <v>LLC_BI__Monthly_Tax__c</v>
      </c>
      <c r="AJ374" s="8" t="str">
        <f t="shared" si="107"/>
        <v>n/a</v>
      </c>
      <c r="AK374" s="8" t="str">
        <f t="shared" si="108"/>
        <v>yes</v>
      </c>
      <c r="AL374" s="2" t="str">
        <f t="shared" si="109"/>
        <v>NUMERIC</v>
      </c>
      <c r="AM374" s="8" t="str">
        <f t="shared" si="113"/>
        <v>n/a</v>
      </c>
      <c r="AN374" s="8">
        <f t="shared" si="114"/>
        <v>18</v>
      </c>
      <c r="AO374" s="8">
        <f t="shared" si="115"/>
        <v>2</v>
      </c>
    </row>
    <row r="375" spans="1:41">
      <c r="A375" s="2" t="s">
        <v>50</v>
      </c>
      <c r="B375" s="2" t="s">
        <v>51</v>
      </c>
      <c r="C375" s="1" t="s">
        <v>1125</v>
      </c>
      <c r="D375" s="1" t="s">
        <v>1126</v>
      </c>
      <c r="E375" s="1" t="s">
        <v>1127</v>
      </c>
      <c r="F375" s="2" t="str">
        <f>IF(ISERROR(VLOOKUP($C375,'DMW | Collateral Fields'!$K:$L, 1, FALSE)),"No", "Yes")</f>
        <v>No</v>
      </c>
      <c r="G375" s="1" t="str">
        <f>IFERROR(VLOOKUP($C375,'DMW | Collateral Fields'!$K:$L, 2, FALSE),"(not found)")</f>
        <v>(not found)</v>
      </c>
      <c r="H375" s="2" t="s">
        <v>136</v>
      </c>
      <c r="I375" s="2" t="s">
        <v>144</v>
      </c>
      <c r="J375" s="1" t="s">
        <v>145</v>
      </c>
      <c r="K375" s="2">
        <v>255</v>
      </c>
      <c r="L375" s="2">
        <v>0</v>
      </c>
      <c r="M375" s="2">
        <v>0</v>
      </c>
      <c r="N375" s="2" t="str">
        <f t="shared" si="97"/>
        <v>picklist|255|0|0</v>
      </c>
      <c r="O375" t="str">
        <f>IFERROR(VLOOKUP('nCino | Field Mappings'!$A375,'nCino | Object Info'!$A:$H,5,FALSE),"(not found)")</f>
        <v>rskcsp_ds_css_collateral_mgmt</v>
      </c>
      <c r="P375" t="str">
        <f t="shared" si="98"/>
        <v>LLC_BI__Occupancy_Type__c</v>
      </c>
      <c r="Q375" s="8">
        <f>IFERROR(VLOOKUP($N375,'nCino | BigQuery Type Lookup'!$A:$F,2,FALSE),"(not found)")</f>
        <v>255</v>
      </c>
      <c r="R375" t="str">
        <f>IFERROR(VLOOKUP('nCino | Field Mappings'!$A375,'nCino | Object Info'!$A:$H,6,FALSE),"(not found)")</f>
        <v>rskcsp_ds_css_collateral_mgmt_staging</v>
      </c>
      <c r="S375" t="str">
        <f t="shared" si="99"/>
        <v>LLC_BI__Occupancy_Type__c</v>
      </c>
      <c r="T375" s="8" t="str">
        <f t="shared" si="100"/>
        <v>n/a</v>
      </c>
      <c r="U375" s="8" t="str">
        <f t="shared" si="101"/>
        <v>yes</v>
      </c>
      <c r="V375" s="2" t="str">
        <f>IFERROR(VLOOKUP($N375,'nCino | BigQuery Type Lookup'!$A:$F,3,FALSE),"(not found)")</f>
        <v>STRING</v>
      </c>
      <c r="W375" s="8">
        <f>IFERROR(VLOOKUP($N375,'nCino | BigQuery Type Lookup'!$A:$F,4,FALSE),"(not found)")</f>
        <v>255</v>
      </c>
      <c r="X375" s="8" t="str">
        <f>IFERROR(VLOOKUP($N375,'nCino | BigQuery Type Lookup'!$A:$F,5,FALSE),"(not found)")</f>
        <v>n/a</v>
      </c>
      <c r="Y375" s="8" t="str">
        <f>IFERROR(VLOOKUP($N375,'nCino | BigQuery Type Lookup'!$A:$F,6,FALSE),"(not found)")</f>
        <v>n/a</v>
      </c>
      <c r="Z375" t="str">
        <f>IFERROR(VLOOKUP('nCino | Field Mappings'!$A375,'nCino | Object Info'!$A:$H,7,FALSE),"(not found)")</f>
        <v>rskcsp_ds_css_collateral_mgmt_curated</v>
      </c>
      <c r="AA375" t="str">
        <f t="shared" si="102"/>
        <v>LLC_BI__Occupancy_Type__c</v>
      </c>
      <c r="AB375" s="8" t="str">
        <f t="shared" si="103"/>
        <v>n/a</v>
      </c>
      <c r="AC375" s="8" t="str">
        <f t="shared" si="104"/>
        <v>yes</v>
      </c>
      <c r="AD375" s="2" t="str">
        <f t="shared" si="105"/>
        <v>STRING</v>
      </c>
      <c r="AE375" s="8">
        <f t="shared" si="110"/>
        <v>255</v>
      </c>
      <c r="AF375" s="8" t="str">
        <f t="shared" si="111"/>
        <v>n/a</v>
      </c>
      <c r="AG375" s="8" t="str">
        <f t="shared" si="112"/>
        <v>n/a</v>
      </c>
      <c r="AH375" t="str">
        <f>IFERROR(VLOOKUP('nCino | Field Mappings'!$A375,'nCino | Object Info'!$A:$H,8,FALSE),"(not found)")</f>
        <v>rskcsp_ds_css_collateral_mgmt_consumption</v>
      </c>
      <c r="AI375" t="str">
        <f t="shared" si="106"/>
        <v>LLC_BI__Occupancy_Type__c</v>
      </c>
      <c r="AJ375" s="8" t="str">
        <f t="shared" si="107"/>
        <v>n/a</v>
      </c>
      <c r="AK375" s="8" t="str">
        <f t="shared" si="108"/>
        <v>yes</v>
      </c>
      <c r="AL375" s="2" t="str">
        <f t="shared" si="109"/>
        <v>STRING</v>
      </c>
      <c r="AM375" s="8">
        <f t="shared" si="113"/>
        <v>255</v>
      </c>
      <c r="AN375" s="8" t="str">
        <f t="shared" si="114"/>
        <v>n/a</v>
      </c>
      <c r="AO375" s="8" t="str">
        <f t="shared" si="115"/>
        <v>n/a</v>
      </c>
    </row>
    <row r="376" spans="1:41">
      <c r="A376" s="2" t="s">
        <v>50</v>
      </c>
      <c r="B376" s="2" t="s">
        <v>51</v>
      </c>
      <c r="C376" s="1" t="s">
        <v>1128</v>
      </c>
      <c r="D376" s="1" t="s">
        <v>1129</v>
      </c>
      <c r="E376" s="1" t="s">
        <v>1130</v>
      </c>
      <c r="F376" s="2" t="str">
        <f>IF(ISERROR(VLOOKUP($C376,'DMW | Collateral Fields'!$K:$L, 1, FALSE)),"No", "Yes")</f>
        <v>No</v>
      </c>
      <c r="G376" s="1" t="str">
        <f>IFERROR(VLOOKUP($C376,'DMW | Collateral Fields'!$K:$L, 2, FALSE),"(not found)")</f>
        <v>(not found)</v>
      </c>
      <c r="H376" s="2" t="s">
        <v>136</v>
      </c>
      <c r="I376" s="2" t="s">
        <v>144</v>
      </c>
      <c r="J376" s="1" t="s">
        <v>215</v>
      </c>
      <c r="K376" s="2">
        <v>0</v>
      </c>
      <c r="L376" s="2">
        <v>18</v>
      </c>
      <c r="M376" s="2">
        <v>2</v>
      </c>
      <c r="N376" s="2" t="str">
        <f t="shared" si="97"/>
        <v>currency|0|18|2</v>
      </c>
      <c r="O376" t="str">
        <f>IFERROR(VLOOKUP('nCino | Field Mappings'!$A376,'nCino | Object Info'!$A:$H,5,FALSE),"(not found)")</f>
        <v>rskcsp_ds_css_collateral_mgmt</v>
      </c>
      <c r="P376" t="str">
        <f t="shared" si="98"/>
        <v>LLC_BI__Outstanding_Mortgage_Balance__c</v>
      </c>
      <c r="Q376" s="8">
        <f>IFERROR(VLOOKUP($N376,'nCino | BigQuery Type Lookup'!$A:$F,2,FALSE),"(not found)")</f>
        <v>21</v>
      </c>
      <c r="R376" t="str">
        <f>IFERROR(VLOOKUP('nCino | Field Mappings'!$A376,'nCino | Object Info'!$A:$H,6,FALSE),"(not found)")</f>
        <v>rskcsp_ds_css_collateral_mgmt_staging</v>
      </c>
      <c r="S376" t="str">
        <f t="shared" si="99"/>
        <v>LLC_BI__Outstanding_Mortgage_Balance__c</v>
      </c>
      <c r="T376" s="8" t="str">
        <f t="shared" si="100"/>
        <v>n/a</v>
      </c>
      <c r="U376" s="8" t="str">
        <f t="shared" si="101"/>
        <v>yes</v>
      </c>
      <c r="V376" s="2" t="str">
        <f>IFERROR(VLOOKUP($N376,'nCino | BigQuery Type Lookup'!$A:$F,3,FALSE),"(not found)")</f>
        <v>NUMERIC</v>
      </c>
      <c r="W376" s="8" t="str">
        <f>IFERROR(VLOOKUP($N376,'nCino | BigQuery Type Lookup'!$A:$F,4,FALSE),"(not found)")</f>
        <v>n/a</v>
      </c>
      <c r="X376" s="8">
        <f>IFERROR(VLOOKUP($N376,'nCino | BigQuery Type Lookup'!$A:$F,5,FALSE),"(not found)")</f>
        <v>18</v>
      </c>
      <c r="Y376" s="8">
        <f>IFERROR(VLOOKUP($N376,'nCino | BigQuery Type Lookup'!$A:$F,6,FALSE),"(not found)")</f>
        <v>2</v>
      </c>
      <c r="Z376" t="str">
        <f>IFERROR(VLOOKUP('nCino | Field Mappings'!$A376,'nCino | Object Info'!$A:$H,7,FALSE),"(not found)")</f>
        <v>rskcsp_ds_css_collateral_mgmt_curated</v>
      </c>
      <c r="AA376" t="str">
        <f t="shared" si="102"/>
        <v>LLC_BI__Outstanding_Mortgage_Balance__c</v>
      </c>
      <c r="AB376" s="8" t="str">
        <f t="shared" si="103"/>
        <v>n/a</v>
      </c>
      <c r="AC376" s="8" t="str">
        <f t="shared" si="104"/>
        <v>yes</v>
      </c>
      <c r="AD376" s="2" t="str">
        <f t="shared" si="105"/>
        <v>NUMERIC</v>
      </c>
      <c r="AE376" s="8" t="str">
        <f t="shared" si="110"/>
        <v>n/a</v>
      </c>
      <c r="AF376" s="8">
        <f t="shared" si="111"/>
        <v>18</v>
      </c>
      <c r="AG376" s="8">
        <f t="shared" si="112"/>
        <v>2</v>
      </c>
      <c r="AH376" t="str">
        <f>IFERROR(VLOOKUP('nCino | Field Mappings'!$A376,'nCino | Object Info'!$A:$H,8,FALSE),"(not found)")</f>
        <v>rskcsp_ds_css_collateral_mgmt_consumption</v>
      </c>
      <c r="AI376" t="str">
        <f t="shared" si="106"/>
        <v>LLC_BI__Outstanding_Mortgage_Balance__c</v>
      </c>
      <c r="AJ376" s="8" t="str">
        <f t="shared" si="107"/>
        <v>n/a</v>
      </c>
      <c r="AK376" s="8" t="str">
        <f t="shared" si="108"/>
        <v>yes</v>
      </c>
      <c r="AL376" s="2" t="str">
        <f t="shared" si="109"/>
        <v>NUMERIC</v>
      </c>
      <c r="AM376" s="8" t="str">
        <f t="shared" si="113"/>
        <v>n/a</v>
      </c>
      <c r="AN376" s="8">
        <f t="shared" si="114"/>
        <v>18</v>
      </c>
      <c r="AO376" s="8">
        <f t="shared" si="115"/>
        <v>2</v>
      </c>
    </row>
    <row r="377" spans="1:41">
      <c r="A377" s="2" t="s">
        <v>50</v>
      </c>
      <c r="B377" s="2" t="s">
        <v>51</v>
      </c>
      <c r="C377" s="1" t="s">
        <v>1131</v>
      </c>
      <c r="D377" s="1" t="s">
        <v>1132</v>
      </c>
      <c r="E377" s="1" t="s">
        <v>1133</v>
      </c>
      <c r="F377" s="2" t="str">
        <f>IF(ISERROR(VLOOKUP($C377,'DMW | Collateral Fields'!$K:$L, 1, FALSE)),"No", "Yes")</f>
        <v>No</v>
      </c>
      <c r="G377" s="1" t="str">
        <f>IFERROR(VLOOKUP($C377,'DMW | Collateral Fields'!$K:$L, 2, FALSE),"(not found)")</f>
        <v>(not found)</v>
      </c>
      <c r="H377" s="2" t="s">
        <v>136</v>
      </c>
      <c r="I377" s="2" t="s">
        <v>144</v>
      </c>
      <c r="J377" s="1" t="s">
        <v>145</v>
      </c>
      <c r="K377" s="2">
        <v>255</v>
      </c>
      <c r="L377" s="2">
        <v>0</v>
      </c>
      <c r="M377" s="2">
        <v>0</v>
      </c>
      <c r="N377" s="2" t="str">
        <f t="shared" si="97"/>
        <v>picklist|255|0|0</v>
      </c>
      <c r="O377" t="str">
        <f>IFERROR(VLOOKUP('nCino | Field Mappings'!$A377,'nCino | Object Info'!$A:$H,5,FALSE),"(not found)")</f>
        <v>rskcsp_ds_css_collateral_mgmt</v>
      </c>
      <c r="P377" t="str">
        <f t="shared" si="98"/>
        <v>LLC_BI__Property_Design_Style__c</v>
      </c>
      <c r="Q377" s="8">
        <f>IFERROR(VLOOKUP($N377,'nCino | BigQuery Type Lookup'!$A:$F,2,FALSE),"(not found)")</f>
        <v>255</v>
      </c>
      <c r="R377" t="str">
        <f>IFERROR(VLOOKUP('nCino | Field Mappings'!$A377,'nCino | Object Info'!$A:$H,6,FALSE),"(not found)")</f>
        <v>rskcsp_ds_css_collateral_mgmt_staging</v>
      </c>
      <c r="S377" t="str">
        <f t="shared" si="99"/>
        <v>LLC_BI__Property_Design_Style__c</v>
      </c>
      <c r="T377" s="8" t="str">
        <f t="shared" si="100"/>
        <v>n/a</v>
      </c>
      <c r="U377" s="8" t="str">
        <f t="shared" si="101"/>
        <v>yes</v>
      </c>
      <c r="V377" s="2" t="str">
        <f>IFERROR(VLOOKUP($N377,'nCino | BigQuery Type Lookup'!$A:$F,3,FALSE),"(not found)")</f>
        <v>STRING</v>
      </c>
      <c r="W377" s="8">
        <f>IFERROR(VLOOKUP($N377,'nCino | BigQuery Type Lookup'!$A:$F,4,FALSE),"(not found)")</f>
        <v>255</v>
      </c>
      <c r="X377" s="8" t="str">
        <f>IFERROR(VLOOKUP($N377,'nCino | BigQuery Type Lookup'!$A:$F,5,FALSE),"(not found)")</f>
        <v>n/a</v>
      </c>
      <c r="Y377" s="8" t="str">
        <f>IFERROR(VLOOKUP($N377,'nCino | BigQuery Type Lookup'!$A:$F,6,FALSE),"(not found)")</f>
        <v>n/a</v>
      </c>
      <c r="Z377" t="str">
        <f>IFERROR(VLOOKUP('nCino | Field Mappings'!$A377,'nCino | Object Info'!$A:$H,7,FALSE),"(not found)")</f>
        <v>rskcsp_ds_css_collateral_mgmt_curated</v>
      </c>
      <c r="AA377" t="str">
        <f t="shared" si="102"/>
        <v>LLC_BI__Property_Design_Style__c</v>
      </c>
      <c r="AB377" s="8" t="str">
        <f t="shared" si="103"/>
        <v>n/a</v>
      </c>
      <c r="AC377" s="8" t="str">
        <f t="shared" si="104"/>
        <v>yes</v>
      </c>
      <c r="AD377" s="2" t="str">
        <f t="shared" si="105"/>
        <v>STRING</v>
      </c>
      <c r="AE377" s="8">
        <f t="shared" si="110"/>
        <v>255</v>
      </c>
      <c r="AF377" s="8" t="str">
        <f t="shared" si="111"/>
        <v>n/a</v>
      </c>
      <c r="AG377" s="8" t="str">
        <f t="shared" si="112"/>
        <v>n/a</v>
      </c>
      <c r="AH377" t="str">
        <f>IFERROR(VLOOKUP('nCino | Field Mappings'!$A377,'nCino | Object Info'!$A:$H,8,FALSE),"(not found)")</f>
        <v>rskcsp_ds_css_collateral_mgmt_consumption</v>
      </c>
      <c r="AI377" t="str">
        <f t="shared" si="106"/>
        <v>LLC_BI__Property_Design_Style__c</v>
      </c>
      <c r="AJ377" s="8" t="str">
        <f t="shared" si="107"/>
        <v>n/a</v>
      </c>
      <c r="AK377" s="8" t="str">
        <f t="shared" si="108"/>
        <v>yes</v>
      </c>
      <c r="AL377" s="2" t="str">
        <f t="shared" si="109"/>
        <v>STRING</v>
      </c>
      <c r="AM377" s="8">
        <f t="shared" si="113"/>
        <v>255</v>
      </c>
      <c r="AN377" s="8" t="str">
        <f t="shared" si="114"/>
        <v>n/a</v>
      </c>
      <c r="AO377" s="8" t="str">
        <f t="shared" si="115"/>
        <v>n/a</v>
      </c>
    </row>
    <row r="378" spans="1:41">
      <c r="A378" s="2" t="s">
        <v>50</v>
      </c>
      <c r="B378" s="2" t="s">
        <v>51</v>
      </c>
      <c r="C378" s="1" t="s">
        <v>1134</v>
      </c>
      <c r="D378" s="1" t="s">
        <v>1135</v>
      </c>
      <c r="E378" s="1" t="s">
        <v>1136</v>
      </c>
      <c r="F378" s="2" t="str">
        <f>IF(ISERROR(VLOOKUP($C378,'DMW | Collateral Fields'!$K:$L, 1, FALSE)),"No", "Yes")</f>
        <v>No</v>
      </c>
      <c r="G378" s="1" t="str">
        <f>IFERROR(VLOOKUP($C378,'DMW | Collateral Fields'!$K:$L, 2, FALSE),"(not found)")</f>
        <v>(not found)</v>
      </c>
      <c r="H378" s="2" t="s">
        <v>136</v>
      </c>
      <c r="I378" s="2" t="s">
        <v>144</v>
      </c>
      <c r="J378" s="1" t="s">
        <v>145</v>
      </c>
      <c r="K378" s="2">
        <v>255</v>
      </c>
      <c r="L378" s="2">
        <v>0</v>
      </c>
      <c r="M378" s="2">
        <v>0</v>
      </c>
      <c r="N378" s="2" t="str">
        <f t="shared" si="97"/>
        <v>picklist|255|0|0</v>
      </c>
      <c r="O378" t="str">
        <f>IFERROR(VLOOKUP('nCino | Field Mappings'!$A378,'nCino | Object Info'!$A:$H,5,FALSE),"(not found)")</f>
        <v>rskcsp_ds_css_collateral_mgmt</v>
      </c>
      <c r="P378" t="str">
        <f t="shared" si="98"/>
        <v>LLC_BI__Property_Heat_Source__c</v>
      </c>
      <c r="Q378" s="8">
        <f>IFERROR(VLOOKUP($N378,'nCino | BigQuery Type Lookup'!$A:$F,2,FALSE),"(not found)")</f>
        <v>255</v>
      </c>
      <c r="R378" t="str">
        <f>IFERROR(VLOOKUP('nCino | Field Mappings'!$A378,'nCino | Object Info'!$A:$H,6,FALSE),"(not found)")</f>
        <v>rskcsp_ds_css_collateral_mgmt_staging</v>
      </c>
      <c r="S378" t="str">
        <f t="shared" si="99"/>
        <v>LLC_BI__Property_Heat_Source__c</v>
      </c>
      <c r="T378" s="8" t="str">
        <f t="shared" si="100"/>
        <v>n/a</v>
      </c>
      <c r="U378" s="8" t="str">
        <f t="shared" si="101"/>
        <v>yes</v>
      </c>
      <c r="V378" s="2" t="str">
        <f>IFERROR(VLOOKUP($N378,'nCino | BigQuery Type Lookup'!$A:$F,3,FALSE),"(not found)")</f>
        <v>STRING</v>
      </c>
      <c r="W378" s="8">
        <f>IFERROR(VLOOKUP($N378,'nCino | BigQuery Type Lookup'!$A:$F,4,FALSE),"(not found)")</f>
        <v>255</v>
      </c>
      <c r="X378" s="8" t="str">
        <f>IFERROR(VLOOKUP($N378,'nCino | BigQuery Type Lookup'!$A:$F,5,FALSE),"(not found)")</f>
        <v>n/a</v>
      </c>
      <c r="Y378" s="8" t="str">
        <f>IFERROR(VLOOKUP($N378,'nCino | BigQuery Type Lookup'!$A:$F,6,FALSE),"(not found)")</f>
        <v>n/a</v>
      </c>
      <c r="Z378" t="str">
        <f>IFERROR(VLOOKUP('nCino | Field Mappings'!$A378,'nCino | Object Info'!$A:$H,7,FALSE),"(not found)")</f>
        <v>rskcsp_ds_css_collateral_mgmt_curated</v>
      </c>
      <c r="AA378" t="str">
        <f t="shared" si="102"/>
        <v>LLC_BI__Property_Heat_Source__c</v>
      </c>
      <c r="AB378" s="8" t="str">
        <f t="shared" si="103"/>
        <v>n/a</v>
      </c>
      <c r="AC378" s="8" t="str">
        <f t="shared" si="104"/>
        <v>yes</v>
      </c>
      <c r="AD378" s="2" t="str">
        <f t="shared" si="105"/>
        <v>STRING</v>
      </c>
      <c r="AE378" s="8">
        <f t="shared" si="110"/>
        <v>255</v>
      </c>
      <c r="AF378" s="8" t="str">
        <f t="shared" si="111"/>
        <v>n/a</v>
      </c>
      <c r="AG378" s="8" t="str">
        <f t="shared" si="112"/>
        <v>n/a</v>
      </c>
      <c r="AH378" t="str">
        <f>IFERROR(VLOOKUP('nCino | Field Mappings'!$A378,'nCino | Object Info'!$A:$H,8,FALSE),"(not found)")</f>
        <v>rskcsp_ds_css_collateral_mgmt_consumption</v>
      </c>
      <c r="AI378" t="str">
        <f t="shared" si="106"/>
        <v>LLC_BI__Property_Heat_Source__c</v>
      </c>
      <c r="AJ378" s="8" t="str">
        <f t="shared" si="107"/>
        <v>n/a</v>
      </c>
      <c r="AK378" s="8" t="str">
        <f t="shared" si="108"/>
        <v>yes</v>
      </c>
      <c r="AL378" s="2" t="str">
        <f t="shared" si="109"/>
        <v>STRING</v>
      </c>
      <c r="AM378" s="8">
        <f t="shared" si="113"/>
        <v>255</v>
      </c>
      <c r="AN378" s="8" t="str">
        <f t="shared" si="114"/>
        <v>n/a</v>
      </c>
      <c r="AO378" s="8" t="str">
        <f t="shared" si="115"/>
        <v>n/a</v>
      </c>
    </row>
    <row r="379" spans="1:41">
      <c r="A379" s="2" t="s">
        <v>50</v>
      </c>
      <c r="B379" s="2" t="s">
        <v>51</v>
      </c>
      <c r="C379" s="1" t="s">
        <v>1137</v>
      </c>
      <c r="D379" s="1" t="s">
        <v>1138</v>
      </c>
      <c r="E379" s="1" t="s">
        <v>1139</v>
      </c>
      <c r="F379" s="2" t="str">
        <f>IF(ISERROR(VLOOKUP($C379,'DMW | Collateral Fields'!$K:$L, 1, FALSE)),"No", "Yes")</f>
        <v>No</v>
      </c>
      <c r="G379" s="1" t="str">
        <f>IFERROR(VLOOKUP($C379,'DMW | Collateral Fields'!$K:$L, 2, FALSE),"(not found)")</f>
        <v>(not found)</v>
      </c>
      <c r="H379" s="2" t="s">
        <v>136</v>
      </c>
      <c r="I379" s="2" t="s">
        <v>144</v>
      </c>
      <c r="J379" s="1" t="s">
        <v>140</v>
      </c>
      <c r="K379" s="2">
        <v>80</v>
      </c>
      <c r="L379" s="2">
        <v>0</v>
      </c>
      <c r="M379" s="2">
        <v>0</v>
      </c>
      <c r="N379" s="2" t="str">
        <f t="shared" si="97"/>
        <v>string|80|0|0</v>
      </c>
      <c r="O379" t="str">
        <f>IFERROR(VLOOKUP('nCino | Field Mappings'!$A379,'nCino | Object Info'!$A:$H,5,FALSE),"(not found)")</f>
        <v>rskcsp_ds_css_collateral_mgmt</v>
      </c>
      <c r="P379" t="str">
        <f t="shared" si="98"/>
        <v>LLC_BI__Property_Latitude__c</v>
      </c>
      <c r="Q379" s="8">
        <f>IFERROR(VLOOKUP($N379,'nCino | BigQuery Type Lookup'!$A:$F,2,FALSE),"(not found)")</f>
        <v>80</v>
      </c>
      <c r="R379" t="str">
        <f>IFERROR(VLOOKUP('nCino | Field Mappings'!$A379,'nCino | Object Info'!$A:$H,6,FALSE),"(not found)")</f>
        <v>rskcsp_ds_css_collateral_mgmt_staging</v>
      </c>
      <c r="S379" t="str">
        <f t="shared" si="99"/>
        <v>LLC_BI__Property_Latitude__c</v>
      </c>
      <c r="T379" s="8" t="str">
        <f t="shared" si="100"/>
        <v>n/a</v>
      </c>
      <c r="U379" s="8" t="str">
        <f t="shared" si="101"/>
        <v>yes</v>
      </c>
      <c r="V379" s="2" t="str">
        <f>IFERROR(VLOOKUP($N379,'nCino | BigQuery Type Lookup'!$A:$F,3,FALSE),"(not found)")</f>
        <v>STRING</v>
      </c>
      <c r="W379" s="8">
        <f>IFERROR(VLOOKUP($N379,'nCino | BigQuery Type Lookup'!$A:$F,4,FALSE),"(not found)")</f>
        <v>80</v>
      </c>
      <c r="X379" s="8" t="str">
        <f>IFERROR(VLOOKUP($N379,'nCino | BigQuery Type Lookup'!$A:$F,5,FALSE),"(not found)")</f>
        <v>n/a</v>
      </c>
      <c r="Y379" s="8" t="str">
        <f>IFERROR(VLOOKUP($N379,'nCino | BigQuery Type Lookup'!$A:$F,6,FALSE),"(not found)")</f>
        <v>n/a</v>
      </c>
      <c r="Z379" t="str">
        <f>IFERROR(VLOOKUP('nCino | Field Mappings'!$A379,'nCino | Object Info'!$A:$H,7,FALSE),"(not found)")</f>
        <v>rskcsp_ds_css_collateral_mgmt_curated</v>
      </c>
      <c r="AA379" t="str">
        <f t="shared" si="102"/>
        <v>LLC_BI__Property_Latitude__c</v>
      </c>
      <c r="AB379" s="8" t="str">
        <f t="shared" si="103"/>
        <v>n/a</v>
      </c>
      <c r="AC379" s="8" t="str">
        <f t="shared" si="104"/>
        <v>yes</v>
      </c>
      <c r="AD379" s="2" t="str">
        <f t="shared" si="105"/>
        <v>STRING</v>
      </c>
      <c r="AE379" s="8">
        <f t="shared" si="110"/>
        <v>80</v>
      </c>
      <c r="AF379" s="8" t="str">
        <f t="shared" si="111"/>
        <v>n/a</v>
      </c>
      <c r="AG379" s="8" t="str">
        <f t="shared" si="112"/>
        <v>n/a</v>
      </c>
      <c r="AH379" t="str">
        <f>IFERROR(VLOOKUP('nCino | Field Mappings'!$A379,'nCino | Object Info'!$A:$H,8,FALSE),"(not found)")</f>
        <v>rskcsp_ds_css_collateral_mgmt_consumption</v>
      </c>
      <c r="AI379" t="str">
        <f t="shared" si="106"/>
        <v>LLC_BI__Property_Latitude__c</v>
      </c>
      <c r="AJ379" s="8" t="str">
        <f t="shared" si="107"/>
        <v>n/a</v>
      </c>
      <c r="AK379" s="8" t="str">
        <f t="shared" si="108"/>
        <v>yes</v>
      </c>
      <c r="AL379" s="2" t="str">
        <f t="shared" si="109"/>
        <v>STRING</v>
      </c>
      <c r="AM379" s="8">
        <f t="shared" si="113"/>
        <v>80</v>
      </c>
      <c r="AN379" s="8" t="str">
        <f t="shared" si="114"/>
        <v>n/a</v>
      </c>
      <c r="AO379" s="8" t="str">
        <f t="shared" si="115"/>
        <v>n/a</v>
      </c>
    </row>
    <row r="380" spans="1:41">
      <c r="A380" s="2" t="s">
        <v>50</v>
      </c>
      <c r="B380" s="2" t="s">
        <v>51</v>
      </c>
      <c r="C380" s="1" t="s">
        <v>1140</v>
      </c>
      <c r="D380" s="1" t="s">
        <v>1141</v>
      </c>
      <c r="E380" s="1" t="s">
        <v>1142</v>
      </c>
      <c r="F380" s="2" t="str">
        <f>IF(ISERROR(VLOOKUP($C380,'DMW | Collateral Fields'!$K:$L, 1, FALSE)),"No", "Yes")</f>
        <v>No</v>
      </c>
      <c r="G380" s="1" t="str">
        <f>IFERROR(VLOOKUP($C380,'DMW | Collateral Fields'!$K:$L, 2, FALSE),"(not found)")</f>
        <v>(not found)</v>
      </c>
      <c r="H380" s="2" t="s">
        <v>136</v>
      </c>
      <c r="I380" s="2" t="s">
        <v>144</v>
      </c>
      <c r="J380" s="1" t="s">
        <v>140</v>
      </c>
      <c r="K380" s="2">
        <v>80</v>
      </c>
      <c r="L380" s="2">
        <v>0</v>
      </c>
      <c r="M380" s="2">
        <v>0</v>
      </c>
      <c r="N380" s="2" t="str">
        <f t="shared" si="97"/>
        <v>string|80|0|0</v>
      </c>
      <c r="O380" t="str">
        <f>IFERROR(VLOOKUP('nCino | Field Mappings'!$A380,'nCino | Object Info'!$A:$H,5,FALSE),"(not found)")</f>
        <v>rskcsp_ds_css_collateral_mgmt</v>
      </c>
      <c r="P380" t="str">
        <f t="shared" si="98"/>
        <v>LLC_BI__Property_Longitude__c</v>
      </c>
      <c r="Q380" s="8">
        <f>IFERROR(VLOOKUP($N380,'nCino | BigQuery Type Lookup'!$A:$F,2,FALSE),"(not found)")</f>
        <v>80</v>
      </c>
      <c r="R380" t="str">
        <f>IFERROR(VLOOKUP('nCino | Field Mappings'!$A380,'nCino | Object Info'!$A:$H,6,FALSE),"(not found)")</f>
        <v>rskcsp_ds_css_collateral_mgmt_staging</v>
      </c>
      <c r="S380" t="str">
        <f t="shared" si="99"/>
        <v>LLC_BI__Property_Longitude__c</v>
      </c>
      <c r="T380" s="8" t="str">
        <f t="shared" si="100"/>
        <v>n/a</v>
      </c>
      <c r="U380" s="8" t="str">
        <f t="shared" si="101"/>
        <v>yes</v>
      </c>
      <c r="V380" s="2" t="str">
        <f>IFERROR(VLOOKUP($N380,'nCino | BigQuery Type Lookup'!$A:$F,3,FALSE),"(not found)")</f>
        <v>STRING</v>
      </c>
      <c r="W380" s="8">
        <f>IFERROR(VLOOKUP($N380,'nCino | BigQuery Type Lookup'!$A:$F,4,FALSE),"(not found)")</f>
        <v>80</v>
      </c>
      <c r="X380" s="8" t="str">
        <f>IFERROR(VLOOKUP($N380,'nCino | BigQuery Type Lookup'!$A:$F,5,FALSE),"(not found)")</f>
        <v>n/a</v>
      </c>
      <c r="Y380" s="8" t="str">
        <f>IFERROR(VLOOKUP($N380,'nCino | BigQuery Type Lookup'!$A:$F,6,FALSE),"(not found)")</f>
        <v>n/a</v>
      </c>
      <c r="Z380" t="str">
        <f>IFERROR(VLOOKUP('nCino | Field Mappings'!$A380,'nCino | Object Info'!$A:$H,7,FALSE),"(not found)")</f>
        <v>rskcsp_ds_css_collateral_mgmt_curated</v>
      </c>
      <c r="AA380" t="str">
        <f t="shared" si="102"/>
        <v>LLC_BI__Property_Longitude__c</v>
      </c>
      <c r="AB380" s="8" t="str">
        <f t="shared" si="103"/>
        <v>n/a</v>
      </c>
      <c r="AC380" s="8" t="str">
        <f t="shared" si="104"/>
        <v>yes</v>
      </c>
      <c r="AD380" s="2" t="str">
        <f t="shared" si="105"/>
        <v>STRING</v>
      </c>
      <c r="AE380" s="8">
        <f t="shared" si="110"/>
        <v>80</v>
      </c>
      <c r="AF380" s="8" t="str">
        <f t="shared" si="111"/>
        <v>n/a</v>
      </c>
      <c r="AG380" s="8" t="str">
        <f t="shared" si="112"/>
        <v>n/a</v>
      </c>
      <c r="AH380" t="str">
        <f>IFERROR(VLOOKUP('nCino | Field Mappings'!$A380,'nCino | Object Info'!$A:$H,8,FALSE),"(not found)")</f>
        <v>rskcsp_ds_css_collateral_mgmt_consumption</v>
      </c>
      <c r="AI380" t="str">
        <f t="shared" si="106"/>
        <v>LLC_BI__Property_Longitude__c</v>
      </c>
      <c r="AJ380" s="8" t="str">
        <f t="shared" si="107"/>
        <v>n/a</v>
      </c>
      <c r="AK380" s="8" t="str">
        <f t="shared" si="108"/>
        <v>yes</v>
      </c>
      <c r="AL380" s="2" t="str">
        <f t="shared" si="109"/>
        <v>STRING</v>
      </c>
      <c r="AM380" s="8">
        <f t="shared" si="113"/>
        <v>80</v>
      </c>
      <c r="AN380" s="8" t="str">
        <f t="shared" si="114"/>
        <v>n/a</v>
      </c>
      <c r="AO380" s="8" t="str">
        <f t="shared" si="115"/>
        <v>n/a</v>
      </c>
    </row>
    <row r="381" spans="1:41">
      <c r="A381" s="2" t="s">
        <v>50</v>
      </c>
      <c r="B381" s="2" t="s">
        <v>51</v>
      </c>
      <c r="C381" s="1" t="s">
        <v>1143</v>
      </c>
      <c r="D381" s="1" t="s">
        <v>1144</v>
      </c>
      <c r="E381" s="1" t="s">
        <v>1145</v>
      </c>
      <c r="F381" s="2" t="str">
        <f>IF(ISERROR(VLOOKUP($C381,'DMW | Collateral Fields'!$K:$L, 1, FALSE)),"No", "Yes")</f>
        <v>No</v>
      </c>
      <c r="G381" s="1" t="str">
        <f>IFERROR(VLOOKUP($C381,'DMW | Collateral Fields'!$K:$L, 2, FALSE),"(not found)")</f>
        <v>(not found)</v>
      </c>
      <c r="H381" s="2" t="s">
        <v>136</v>
      </c>
      <c r="I381" s="2" t="s">
        <v>144</v>
      </c>
      <c r="J381" s="1" t="s">
        <v>202</v>
      </c>
      <c r="K381" s="2">
        <v>0</v>
      </c>
      <c r="L381" s="2">
        <v>0</v>
      </c>
      <c r="M381" s="2">
        <v>0</v>
      </c>
      <c r="N381" s="2" t="str">
        <f t="shared" si="97"/>
        <v>date|0|0|0</v>
      </c>
      <c r="O381" t="str">
        <f>IFERROR(VLOOKUP('nCino | Field Mappings'!$A381,'nCino | Object Info'!$A:$H,5,FALSE),"(not found)")</f>
        <v>rskcsp_ds_css_collateral_mgmt</v>
      </c>
      <c r="P381" t="str">
        <f t="shared" si="98"/>
        <v>LLC_BI__Property_Original_Purchase_Date__c</v>
      </c>
      <c r="Q381" s="8">
        <f>IFERROR(VLOOKUP($N381,'nCino | BigQuery Type Lookup'!$A:$F,2,FALSE),"(not found)")</f>
        <v>8</v>
      </c>
      <c r="R381" t="str">
        <f>IFERROR(VLOOKUP('nCino | Field Mappings'!$A381,'nCino | Object Info'!$A:$H,6,FALSE),"(not found)")</f>
        <v>rskcsp_ds_css_collateral_mgmt_staging</v>
      </c>
      <c r="S381" t="str">
        <f t="shared" si="99"/>
        <v>LLC_BI__Property_Original_Purchase_Date__c</v>
      </c>
      <c r="T381" s="8" t="str">
        <f t="shared" si="100"/>
        <v>n/a</v>
      </c>
      <c r="U381" s="8" t="str">
        <f t="shared" si="101"/>
        <v>yes</v>
      </c>
      <c r="V381" s="2" t="str">
        <f>IFERROR(VLOOKUP($N381,'nCino | BigQuery Type Lookup'!$A:$F,3,FALSE),"(not found)")</f>
        <v>DATE</v>
      </c>
      <c r="W381" s="8" t="str">
        <f>IFERROR(VLOOKUP($N381,'nCino | BigQuery Type Lookup'!$A:$F,4,FALSE),"(not found)")</f>
        <v>n/a</v>
      </c>
      <c r="X381" s="8" t="str">
        <f>IFERROR(VLOOKUP($N381,'nCino | BigQuery Type Lookup'!$A:$F,5,FALSE),"(not found)")</f>
        <v>n/a</v>
      </c>
      <c r="Y381" s="8" t="str">
        <f>IFERROR(VLOOKUP($N381,'nCino | BigQuery Type Lookup'!$A:$F,6,FALSE),"(not found)")</f>
        <v>n/a</v>
      </c>
      <c r="Z381" t="str">
        <f>IFERROR(VLOOKUP('nCino | Field Mappings'!$A381,'nCino | Object Info'!$A:$H,7,FALSE),"(not found)")</f>
        <v>rskcsp_ds_css_collateral_mgmt_curated</v>
      </c>
      <c r="AA381" t="str">
        <f t="shared" si="102"/>
        <v>LLC_BI__Property_Original_Purchase_Date__c</v>
      </c>
      <c r="AB381" s="8" t="str">
        <f t="shared" si="103"/>
        <v>n/a</v>
      </c>
      <c r="AC381" s="8" t="str">
        <f t="shared" si="104"/>
        <v>yes</v>
      </c>
      <c r="AD381" s="2" t="str">
        <f t="shared" si="105"/>
        <v>DATE</v>
      </c>
      <c r="AE381" s="8" t="str">
        <f t="shared" si="110"/>
        <v>n/a</v>
      </c>
      <c r="AF381" s="8" t="str">
        <f t="shared" si="111"/>
        <v>n/a</v>
      </c>
      <c r="AG381" s="8" t="str">
        <f t="shared" si="112"/>
        <v>n/a</v>
      </c>
      <c r="AH381" t="str">
        <f>IFERROR(VLOOKUP('nCino | Field Mappings'!$A381,'nCino | Object Info'!$A:$H,8,FALSE),"(not found)")</f>
        <v>rskcsp_ds_css_collateral_mgmt_consumption</v>
      </c>
      <c r="AI381" t="str">
        <f t="shared" si="106"/>
        <v>LLC_BI__Property_Original_Purchase_Date__c</v>
      </c>
      <c r="AJ381" s="8" t="str">
        <f t="shared" si="107"/>
        <v>n/a</v>
      </c>
      <c r="AK381" s="8" t="str">
        <f t="shared" si="108"/>
        <v>yes</v>
      </c>
      <c r="AL381" s="2" t="str">
        <f t="shared" si="109"/>
        <v>DATE</v>
      </c>
      <c r="AM381" s="8" t="str">
        <f t="shared" si="113"/>
        <v>n/a</v>
      </c>
      <c r="AN381" s="8" t="str">
        <f t="shared" si="114"/>
        <v>n/a</v>
      </c>
      <c r="AO381" s="8" t="str">
        <f t="shared" si="115"/>
        <v>n/a</v>
      </c>
    </row>
    <row r="382" spans="1:41">
      <c r="A382" s="2" t="s">
        <v>50</v>
      </c>
      <c r="B382" s="2" t="s">
        <v>51</v>
      </c>
      <c r="C382" s="1" t="s">
        <v>1146</v>
      </c>
      <c r="D382" s="1" t="s">
        <v>1147</v>
      </c>
      <c r="E382" s="1" t="s">
        <v>1148</v>
      </c>
      <c r="F382" s="2" t="str">
        <f>IF(ISERROR(VLOOKUP($C382,'DMW | Collateral Fields'!$K:$L, 1, FALSE)),"No", "Yes")</f>
        <v>No</v>
      </c>
      <c r="G382" s="1" t="str">
        <f>IFERROR(VLOOKUP($C382,'DMW | Collateral Fields'!$K:$L, 2, FALSE),"(not found)")</f>
        <v>(not found)</v>
      </c>
      <c r="H382" s="2" t="s">
        <v>136</v>
      </c>
      <c r="I382" s="2" t="s">
        <v>144</v>
      </c>
      <c r="J382" s="1" t="s">
        <v>215</v>
      </c>
      <c r="K382" s="2">
        <v>0</v>
      </c>
      <c r="L382" s="2">
        <v>18</v>
      </c>
      <c r="M382" s="2">
        <v>2</v>
      </c>
      <c r="N382" s="2" t="str">
        <f t="shared" si="97"/>
        <v>currency|0|18|2</v>
      </c>
      <c r="O382" t="str">
        <f>IFERROR(VLOOKUP('nCino | Field Mappings'!$A382,'nCino | Object Info'!$A:$H,5,FALSE),"(not found)")</f>
        <v>rskcsp_ds_css_collateral_mgmt</v>
      </c>
      <c r="P382" t="str">
        <f t="shared" si="98"/>
        <v>LLC_BI__Property_Original_Purchase_Price__c</v>
      </c>
      <c r="Q382" s="8">
        <f>IFERROR(VLOOKUP($N382,'nCino | BigQuery Type Lookup'!$A:$F,2,FALSE),"(not found)")</f>
        <v>21</v>
      </c>
      <c r="R382" t="str">
        <f>IFERROR(VLOOKUP('nCino | Field Mappings'!$A382,'nCino | Object Info'!$A:$H,6,FALSE),"(not found)")</f>
        <v>rskcsp_ds_css_collateral_mgmt_staging</v>
      </c>
      <c r="S382" t="str">
        <f t="shared" si="99"/>
        <v>LLC_BI__Property_Original_Purchase_Price__c</v>
      </c>
      <c r="T382" s="8" t="str">
        <f t="shared" si="100"/>
        <v>n/a</v>
      </c>
      <c r="U382" s="8" t="str">
        <f t="shared" si="101"/>
        <v>yes</v>
      </c>
      <c r="V382" s="2" t="str">
        <f>IFERROR(VLOOKUP($N382,'nCino | BigQuery Type Lookup'!$A:$F,3,FALSE),"(not found)")</f>
        <v>NUMERIC</v>
      </c>
      <c r="W382" s="8" t="str">
        <f>IFERROR(VLOOKUP($N382,'nCino | BigQuery Type Lookup'!$A:$F,4,FALSE),"(not found)")</f>
        <v>n/a</v>
      </c>
      <c r="X382" s="8">
        <f>IFERROR(VLOOKUP($N382,'nCino | BigQuery Type Lookup'!$A:$F,5,FALSE),"(not found)")</f>
        <v>18</v>
      </c>
      <c r="Y382" s="8">
        <f>IFERROR(VLOOKUP($N382,'nCino | BigQuery Type Lookup'!$A:$F,6,FALSE),"(not found)")</f>
        <v>2</v>
      </c>
      <c r="Z382" t="str">
        <f>IFERROR(VLOOKUP('nCino | Field Mappings'!$A382,'nCino | Object Info'!$A:$H,7,FALSE),"(not found)")</f>
        <v>rskcsp_ds_css_collateral_mgmt_curated</v>
      </c>
      <c r="AA382" t="str">
        <f t="shared" si="102"/>
        <v>LLC_BI__Property_Original_Purchase_Price__c</v>
      </c>
      <c r="AB382" s="8" t="str">
        <f t="shared" si="103"/>
        <v>n/a</v>
      </c>
      <c r="AC382" s="8" t="str">
        <f t="shared" si="104"/>
        <v>yes</v>
      </c>
      <c r="AD382" s="2" t="str">
        <f t="shared" si="105"/>
        <v>NUMERIC</v>
      </c>
      <c r="AE382" s="8" t="str">
        <f t="shared" si="110"/>
        <v>n/a</v>
      </c>
      <c r="AF382" s="8">
        <f t="shared" si="111"/>
        <v>18</v>
      </c>
      <c r="AG382" s="8">
        <f t="shared" si="112"/>
        <v>2</v>
      </c>
      <c r="AH382" t="str">
        <f>IFERROR(VLOOKUP('nCino | Field Mappings'!$A382,'nCino | Object Info'!$A:$H,8,FALSE),"(not found)")</f>
        <v>rskcsp_ds_css_collateral_mgmt_consumption</v>
      </c>
      <c r="AI382" t="str">
        <f t="shared" si="106"/>
        <v>LLC_BI__Property_Original_Purchase_Price__c</v>
      </c>
      <c r="AJ382" s="8" t="str">
        <f t="shared" si="107"/>
        <v>n/a</v>
      </c>
      <c r="AK382" s="8" t="str">
        <f t="shared" si="108"/>
        <v>yes</v>
      </c>
      <c r="AL382" s="2" t="str">
        <f t="shared" si="109"/>
        <v>NUMERIC</v>
      </c>
      <c r="AM382" s="8" t="str">
        <f t="shared" si="113"/>
        <v>n/a</v>
      </c>
      <c r="AN382" s="8">
        <f t="shared" si="114"/>
        <v>18</v>
      </c>
      <c r="AO382" s="8">
        <f t="shared" si="115"/>
        <v>2</v>
      </c>
    </row>
    <row r="383" spans="1:41">
      <c r="A383" s="2" t="s">
        <v>50</v>
      </c>
      <c r="B383" s="2" t="s">
        <v>51</v>
      </c>
      <c r="C383" s="1" t="s">
        <v>1149</v>
      </c>
      <c r="D383" s="1" t="s">
        <v>1150</v>
      </c>
      <c r="E383" s="1" t="s">
        <v>1151</v>
      </c>
      <c r="F383" s="2" t="str">
        <f>IF(ISERROR(VLOOKUP($C383,'DMW | Collateral Fields'!$K:$L, 1, FALSE)),"No", "Yes")</f>
        <v>No</v>
      </c>
      <c r="G383" s="1" t="str">
        <f>IFERROR(VLOOKUP($C383,'DMW | Collateral Fields'!$K:$L, 2, FALSE),"(not found)")</f>
        <v>(not found)</v>
      </c>
      <c r="H383" s="2" t="s">
        <v>136</v>
      </c>
      <c r="I383" s="2" t="s">
        <v>144</v>
      </c>
      <c r="J383" s="1" t="s">
        <v>174</v>
      </c>
      <c r="K383" s="2">
        <v>0</v>
      </c>
      <c r="L383" s="2">
        <v>18</v>
      </c>
      <c r="M383" s="2">
        <v>0</v>
      </c>
      <c r="N383" s="2" t="str">
        <f t="shared" si="97"/>
        <v>double|0|18|0</v>
      </c>
      <c r="O383" t="str">
        <f>IFERROR(VLOOKUP('nCino | Field Mappings'!$A383,'nCino | Object Info'!$A:$H,5,FALSE),"(not found)")</f>
        <v>rskcsp_ds_css_collateral_mgmt</v>
      </c>
      <c r="P383" t="str">
        <f t="shared" si="98"/>
        <v>LLC_BI__Property_Size__c</v>
      </c>
      <c r="Q383" s="8">
        <f>IFERROR(VLOOKUP($N383,'nCino | BigQuery Type Lookup'!$A:$F,2,FALSE),"(not found)")</f>
        <v>18</v>
      </c>
      <c r="R383" t="str">
        <f>IFERROR(VLOOKUP('nCino | Field Mappings'!$A383,'nCino | Object Info'!$A:$H,6,FALSE),"(not found)")</f>
        <v>rskcsp_ds_css_collateral_mgmt_staging</v>
      </c>
      <c r="S383" t="str">
        <f t="shared" si="99"/>
        <v>LLC_BI__Property_Size__c</v>
      </c>
      <c r="T383" s="8" t="str">
        <f t="shared" si="100"/>
        <v>n/a</v>
      </c>
      <c r="U383" s="8" t="str">
        <f t="shared" si="101"/>
        <v>yes</v>
      </c>
      <c r="V383" s="2" t="str">
        <f>IFERROR(VLOOKUP($N383,'nCino | BigQuery Type Lookup'!$A:$F,3,FALSE),"(not found)")</f>
        <v>INT64</v>
      </c>
      <c r="W383" s="8" t="str">
        <f>IFERROR(VLOOKUP($N383,'nCino | BigQuery Type Lookup'!$A:$F,4,FALSE),"(not found)")</f>
        <v>n/a</v>
      </c>
      <c r="X383" s="8" t="str">
        <f>IFERROR(VLOOKUP($N383,'nCino | BigQuery Type Lookup'!$A:$F,5,FALSE),"(not found)")</f>
        <v>n/a</v>
      </c>
      <c r="Y383" s="8" t="str">
        <f>IFERROR(VLOOKUP($N383,'nCino | BigQuery Type Lookup'!$A:$F,6,FALSE),"(not found)")</f>
        <v>n/a</v>
      </c>
      <c r="Z383" t="str">
        <f>IFERROR(VLOOKUP('nCino | Field Mappings'!$A383,'nCino | Object Info'!$A:$H,7,FALSE),"(not found)")</f>
        <v>rskcsp_ds_css_collateral_mgmt_curated</v>
      </c>
      <c r="AA383" t="str">
        <f t="shared" si="102"/>
        <v>LLC_BI__Property_Size__c</v>
      </c>
      <c r="AB383" s="8" t="str">
        <f t="shared" si="103"/>
        <v>n/a</v>
      </c>
      <c r="AC383" s="8" t="str">
        <f t="shared" si="104"/>
        <v>yes</v>
      </c>
      <c r="AD383" s="2" t="str">
        <f t="shared" si="105"/>
        <v>INT64</v>
      </c>
      <c r="AE383" s="8" t="str">
        <f t="shared" si="110"/>
        <v>n/a</v>
      </c>
      <c r="AF383" s="8" t="str">
        <f t="shared" si="111"/>
        <v>n/a</v>
      </c>
      <c r="AG383" s="8" t="str">
        <f t="shared" si="112"/>
        <v>n/a</v>
      </c>
      <c r="AH383" t="str">
        <f>IFERROR(VLOOKUP('nCino | Field Mappings'!$A383,'nCino | Object Info'!$A:$H,8,FALSE),"(not found)")</f>
        <v>rskcsp_ds_css_collateral_mgmt_consumption</v>
      </c>
      <c r="AI383" t="str">
        <f t="shared" si="106"/>
        <v>LLC_BI__Property_Size__c</v>
      </c>
      <c r="AJ383" s="8" t="str">
        <f t="shared" si="107"/>
        <v>n/a</v>
      </c>
      <c r="AK383" s="8" t="str">
        <f t="shared" si="108"/>
        <v>yes</v>
      </c>
      <c r="AL383" s="2" t="str">
        <f t="shared" si="109"/>
        <v>INT64</v>
      </c>
      <c r="AM383" s="8" t="str">
        <f t="shared" si="113"/>
        <v>n/a</v>
      </c>
      <c r="AN383" s="8" t="str">
        <f t="shared" si="114"/>
        <v>n/a</v>
      </c>
      <c r="AO383" s="8" t="str">
        <f t="shared" si="115"/>
        <v>n/a</v>
      </c>
    </row>
    <row r="384" spans="1:41">
      <c r="A384" s="2" t="s">
        <v>50</v>
      </c>
      <c r="B384" s="2" t="s">
        <v>51</v>
      </c>
      <c r="C384" s="1" t="s">
        <v>1152</v>
      </c>
      <c r="D384" s="1" t="s">
        <v>1153</v>
      </c>
      <c r="E384" s="1" t="s">
        <v>1154</v>
      </c>
      <c r="F384" s="2" t="str">
        <f>IF(ISERROR(VLOOKUP($C384,'DMW | Collateral Fields'!$K:$L, 1, FALSE)),"No", "Yes")</f>
        <v>No</v>
      </c>
      <c r="G384" s="1" t="str">
        <f>IFERROR(VLOOKUP($C384,'DMW | Collateral Fields'!$K:$L, 2, FALSE),"(not found)")</f>
        <v>(not found)</v>
      </c>
      <c r="H384" s="2" t="s">
        <v>136</v>
      </c>
      <c r="I384" s="2" t="s">
        <v>144</v>
      </c>
      <c r="J384" s="1" t="s">
        <v>294</v>
      </c>
      <c r="K384" s="2">
        <v>0</v>
      </c>
      <c r="L384" s="2">
        <v>5</v>
      </c>
      <c r="M384" s="2">
        <v>2</v>
      </c>
      <c r="N384" s="2" t="str">
        <f t="shared" si="97"/>
        <v>percent|0|5|2</v>
      </c>
      <c r="O384" t="str">
        <f>IFERROR(VLOOKUP('nCino | Field Mappings'!$A384,'nCino | Object Info'!$A:$H,5,FALSE),"(not found)")</f>
        <v>rskcsp_ds_css_collateral_mgmt</v>
      </c>
      <c r="P384" t="str">
        <f t="shared" si="98"/>
        <v>LLC_BI__Rental_Income_Applied_Percentage__c</v>
      </c>
      <c r="Q384" s="8">
        <f>IFERROR(VLOOKUP($N384,'nCino | BigQuery Type Lookup'!$A:$F,2,FALSE),"(not found)")</f>
        <v>8</v>
      </c>
      <c r="R384" t="str">
        <f>IFERROR(VLOOKUP('nCino | Field Mappings'!$A384,'nCino | Object Info'!$A:$H,6,FALSE),"(not found)")</f>
        <v>rskcsp_ds_css_collateral_mgmt_staging</v>
      </c>
      <c r="S384" t="str">
        <f t="shared" si="99"/>
        <v>LLC_BI__Rental_Income_Applied_Percentage__c</v>
      </c>
      <c r="T384" s="8" t="str">
        <f t="shared" si="100"/>
        <v>n/a</v>
      </c>
      <c r="U384" s="8" t="str">
        <f t="shared" si="101"/>
        <v>yes</v>
      </c>
      <c r="V384" s="2" t="str">
        <f>IFERROR(VLOOKUP($N384,'nCino | BigQuery Type Lookup'!$A:$F,3,FALSE),"(not found)")</f>
        <v>NUMERIC</v>
      </c>
      <c r="W384" s="8" t="str">
        <f>IFERROR(VLOOKUP($N384,'nCino | BigQuery Type Lookup'!$A:$F,4,FALSE),"(not found)")</f>
        <v>n/a</v>
      </c>
      <c r="X384" s="8">
        <f>IFERROR(VLOOKUP($N384,'nCino | BigQuery Type Lookup'!$A:$F,5,FALSE),"(not found)")</f>
        <v>5</v>
      </c>
      <c r="Y384" s="8">
        <f>IFERROR(VLOOKUP($N384,'nCino | BigQuery Type Lookup'!$A:$F,6,FALSE),"(not found)")</f>
        <v>2</v>
      </c>
      <c r="Z384" t="str">
        <f>IFERROR(VLOOKUP('nCino | Field Mappings'!$A384,'nCino | Object Info'!$A:$H,7,FALSE),"(not found)")</f>
        <v>rskcsp_ds_css_collateral_mgmt_curated</v>
      </c>
      <c r="AA384" t="str">
        <f t="shared" si="102"/>
        <v>LLC_BI__Rental_Income_Applied_Percentage__c</v>
      </c>
      <c r="AB384" s="8" t="str">
        <f t="shared" si="103"/>
        <v>n/a</v>
      </c>
      <c r="AC384" s="8" t="str">
        <f t="shared" si="104"/>
        <v>yes</v>
      </c>
      <c r="AD384" s="2" t="str">
        <f t="shared" si="105"/>
        <v>NUMERIC</v>
      </c>
      <c r="AE384" s="8" t="str">
        <f t="shared" si="110"/>
        <v>n/a</v>
      </c>
      <c r="AF384" s="8">
        <f t="shared" si="111"/>
        <v>5</v>
      </c>
      <c r="AG384" s="8">
        <f t="shared" si="112"/>
        <v>2</v>
      </c>
      <c r="AH384" t="str">
        <f>IFERROR(VLOOKUP('nCino | Field Mappings'!$A384,'nCino | Object Info'!$A:$H,8,FALSE),"(not found)")</f>
        <v>rskcsp_ds_css_collateral_mgmt_consumption</v>
      </c>
      <c r="AI384" t="str">
        <f t="shared" si="106"/>
        <v>LLC_BI__Rental_Income_Applied_Percentage__c</v>
      </c>
      <c r="AJ384" s="8" t="str">
        <f t="shared" si="107"/>
        <v>n/a</v>
      </c>
      <c r="AK384" s="8" t="str">
        <f t="shared" si="108"/>
        <v>yes</v>
      </c>
      <c r="AL384" s="2" t="str">
        <f t="shared" si="109"/>
        <v>NUMERIC</v>
      </c>
      <c r="AM384" s="8" t="str">
        <f t="shared" si="113"/>
        <v>n/a</v>
      </c>
      <c r="AN384" s="8">
        <f t="shared" si="114"/>
        <v>5</v>
      </c>
      <c r="AO384" s="8">
        <f t="shared" si="115"/>
        <v>2</v>
      </c>
    </row>
    <row r="385" spans="1:41">
      <c r="A385" s="2" t="s">
        <v>50</v>
      </c>
      <c r="B385" s="2" t="s">
        <v>51</v>
      </c>
      <c r="C385" s="1" t="s">
        <v>1155</v>
      </c>
      <c r="D385" s="1" t="s">
        <v>1156</v>
      </c>
      <c r="E385" s="1" t="s">
        <v>1157</v>
      </c>
      <c r="F385" s="2" t="str">
        <f>IF(ISERROR(VLOOKUP($C385,'DMW | Collateral Fields'!$K:$L, 1, FALSE)),"No", "Yes")</f>
        <v>Yes</v>
      </c>
      <c r="G385" s="1" t="str">
        <f>IFERROR(VLOOKUP($C385,'DMW | Collateral Fields'!$K:$L, 2, FALSE),"(not found)")</f>
        <v>This field captures the rental income per annum (If rental)</v>
      </c>
      <c r="H385" s="2" t="s">
        <v>136</v>
      </c>
      <c r="I385" s="2" t="s">
        <v>144</v>
      </c>
      <c r="J385" s="1" t="s">
        <v>215</v>
      </c>
      <c r="K385" s="2">
        <v>0</v>
      </c>
      <c r="L385" s="2">
        <v>18</v>
      </c>
      <c r="M385" s="2">
        <v>2</v>
      </c>
      <c r="N385" s="2" t="str">
        <f t="shared" si="97"/>
        <v>currency|0|18|2</v>
      </c>
      <c r="O385" t="str">
        <f>IFERROR(VLOOKUP('nCino | Field Mappings'!$A385,'nCino | Object Info'!$A:$H,5,FALSE),"(not found)")</f>
        <v>rskcsp_ds_css_collateral_mgmt</v>
      </c>
      <c r="P385" t="str">
        <f t="shared" si="98"/>
        <v>LLC_BI__Rental_Income__c</v>
      </c>
      <c r="Q385" s="8">
        <f>IFERROR(VLOOKUP($N385,'nCino | BigQuery Type Lookup'!$A:$F,2,FALSE),"(not found)")</f>
        <v>21</v>
      </c>
      <c r="R385" t="str">
        <f>IFERROR(VLOOKUP('nCino | Field Mappings'!$A385,'nCino | Object Info'!$A:$H,6,FALSE),"(not found)")</f>
        <v>rskcsp_ds_css_collateral_mgmt_staging</v>
      </c>
      <c r="S385" t="str">
        <f t="shared" si="99"/>
        <v>LLC_BI__Rental_Income__c</v>
      </c>
      <c r="T385" s="8" t="str">
        <f t="shared" si="100"/>
        <v>n/a</v>
      </c>
      <c r="U385" s="8" t="str">
        <f t="shared" si="101"/>
        <v>yes</v>
      </c>
      <c r="V385" s="2" t="str">
        <f>IFERROR(VLOOKUP($N385,'nCino | BigQuery Type Lookup'!$A:$F,3,FALSE),"(not found)")</f>
        <v>NUMERIC</v>
      </c>
      <c r="W385" s="8" t="str">
        <f>IFERROR(VLOOKUP($N385,'nCino | BigQuery Type Lookup'!$A:$F,4,FALSE),"(not found)")</f>
        <v>n/a</v>
      </c>
      <c r="X385" s="8">
        <f>IFERROR(VLOOKUP($N385,'nCino | BigQuery Type Lookup'!$A:$F,5,FALSE),"(not found)")</f>
        <v>18</v>
      </c>
      <c r="Y385" s="8">
        <f>IFERROR(VLOOKUP($N385,'nCino | BigQuery Type Lookup'!$A:$F,6,FALSE),"(not found)")</f>
        <v>2</v>
      </c>
      <c r="Z385" t="str">
        <f>IFERROR(VLOOKUP('nCino | Field Mappings'!$A385,'nCino | Object Info'!$A:$H,7,FALSE),"(not found)")</f>
        <v>rskcsp_ds_css_collateral_mgmt_curated</v>
      </c>
      <c r="AA385" t="str">
        <f t="shared" si="102"/>
        <v>LLC_BI__Rental_Income__c</v>
      </c>
      <c r="AB385" s="8" t="str">
        <f t="shared" si="103"/>
        <v>n/a</v>
      </c>
      <c r="AC385" s="8" t="str">
        <f t="shared" si="104"/>
        <v>yes</v>
      </c>
      <c r="AD385" s="2" t="str">
        <f t="shared" si="105"/>
        <v>NUMERIC</v>
      </c>
      <c r="AE385" s="8" t="str">
        <f t="shared" si="110"/>
        <v>n/a</v>
      </c>
      <c r="AF385" s="8">
        <f t="shared" si="111"/>
        <v>18</v>
      </c>
      <c r="AG385" s="8">
        <f t="shared" si="112"/>
        <v>2</v>
      </c>
      <c r="AH385" t="str">
        <f>IFERROR(VLOOKUP('nCino | Field Mappings'!$A385,'nCino | Object Info'!$A:$H,8,FALSE),"(not found)")</f>
        <v>rskcsp_ds_css_collateral_mgmt_consumption</v>
      </c>
      <c r="AI385" t="str">
        <f t="shared" si="106"/>
        <v>LLC_BI__Rental_Income__c</v>
      </c>
      <c r="AJ385" s="8" t="str">
        <f t="shared" si="107"/>
        <v>n/a</v>
      </c>
      <c r="AK385" s="8" t="str">
        <f t="shared" si="108"/>
        <v>yes</v>
      </c>
      <c r="AL385" s="2" t="str">
        <f t="shared" si="109"/>
        <v>NUMERIC</v>
      </c>
      <c r="AM385" s="8" t="str">
        <f t="shared" si="113"/>
        <v>n/a</v>
      </c>
      <c r="AN385" s="8">
        <f t="shared" si="114"/>
        <v>18</v>
      </c>
      <c r="AO385" s="8">
        <f t="shared" si="115"/>
        <v>2</v>
      </c>
    </row>
    <row r="386" spans="1:41">
      <c r="A386" s="2" t="s">
        <v>50</v>
      </c>
      <c r="B386" s="2" t="s">
        <v>51</v>
      </c>
      <c r="C386" s="1" t="s">
        <v>1158</v>
      </c>
      <c r="D386" s="1" t="s">
        <v>1159</v>
      </c>
      <c r="E386" s="1" t="s">
        <v>1160</v>
      </c>
      <c r="F386" s="2" t="str">
        <f>IF(ISERROR(VLOOKUP($C386,'DMW | Collateral Fields'!$K:$L, 1, FALSE)),"No", "Yes")</f>
        <v>No</v>
      </c>
      <c r="G386" s="1" t="str">
        <f>IFERROR(VLOOKUP($C386,'DMW | Collateral Fields'!$K:$L, 2, FALSE),"(not found)")</f>
        <v>(not found)</v>
      </c>
      <c r="H386" s="2" t="s">
        <v>136</v>
      </c>
      <c r="I386" s="2" t="s">
        <v>144</v>
      </c>
      <c r="J386" s="1" t="s">
        <v>145</v>
      </c>
      <c r="K386" s="2">
        <v>255</v>
      </c>
      <c r="L386" s="2">
        <v>0</v>
      </c>
      <c r="M386" s="2">
        <v>0</v>
      </c>
      <c r="N386" s="2" t="str">
        <f t="shared" si="97"/>
        <v>picklist|255|0|0</v>
      </c>
      <c r="O386" t="str">
        <f>IFERROR(VLOOKUP('nCino | Field Mappings'!$A386,'nCino | Object Info'!$A:$H,5,FALSE),"(not found)")</f>
        <v>rskcsp_ds_css_collateral_mgmt</v>
      </c>
      <c r="P386" t="str">
        <f t="shared" si="98"/>
        <v>LLC_BI__Tenure_Type__c</v>
      </c>
      <c r="Q386" s="8">
        <f>IFERROR(VLOOKUP($N386,'nCino | BigQuery Type Lookup'!$A:$F,2,FALSE),"(not found)")</f>
        <v>255</v>
      </c>
      <c r="R386" t="str">
        <f>IFERROR(VLOOKUP('nCino | Field Mappings'!$A386,'nCino | Object Info'!$A:$H,6,FALSE),"(not found)")</f>
        <v>rskcsp_ds_css_collateral_mgmt_staging</v>
      </c>
      <c r="S386" t="str">
        <f t="shared" si="99"/>
        <v>LLC_BI__Tenure_Type__c</v>
      </c>
      <c r="T386" s="8" t="str">
        <f t="shared" si="100"/>
        <v>n/a</v>
      </c>
      <c r="U386" s="8" t="str">
        <f t="shared" si="101"/>
        <v>yes</v>
      </c>
      <c r="V386" s="2" t="str">
        <f>IFERROR(VLOOKUP($N386,'nCino | BigQuery Type Lookup'!$A:$F,3,FALSE),"(not found)")</f>
        <v>STRING</v>
      </c>
      <c r="W386" s="8">
        <f>IFERROR(VLOOKUP($N386,'nCino | BigQuery Type Lookup'!$A:$F,4,FALSE),"(not found)")</f>
        <v>255</v>
      </c>
      <c r="X386" s="8" t="str">
        <f>IFERROR(VLOOKUP($N386,'nCino | BigQuery Type Lookup'!$A:$F,5,FALSE),"(not found)")</f>
        <v>n/a</v>
      </c>
      <c r="Y386" s="8" t="str">
        <f>IFERROR(VLOOKUP($N386,'nCino | BigQuery Type Lookup'!$A:$F,6,FALSE),"(not found)")</f>
        <v>n/a</v>
      </c>
      <c r="Z386" t="str">
        <f>IFERROR(VLOOKUP('nCino | Field Mappings'!$A386,'nCino | Object Info'!$A:$H,7,FALSE),"(not found)")</f>
        <v>rskcsp_ds_css_collateral_mgmt_curated</v>
      </c>
      <c r="AA386" t="str">
        <f t="shared" si="102"/>
        <v>LLC_BI__Tenure_Type__c</v>
      </c>
      <c r="AB386" s="8" t="str">
        <f t="shared" si="103"/>
        <v>n/a</v>
      </c>
      <c r="AC386" s="8" t="str">
        <f t="shared" si="104"/>
        <v>yes</v>
      </c>
      <c r="AD386" s="2" t="str">
        <f t="shared" si="105"/>
        <v>STRING</v>
      </c>
      <c r="AE386" s="8">
        <f t="shared" si="110"/>
        <v>255</v>
      </c>
      <c r="AF386" s="8" t="str">
        <f t="shared" si="111"/>
        <v>n/a</v>
      </c>
      <c r="AG386" s="8" t="str">
        <f t="shared" si="112"/>
        <v>n/a</v>
      </c>
      <c r="AH386" t="str">
        <f>IFERROR(VLOOKUP('nCino | Field Mappings'!$A386,'nCino | Object Info'!$A:$H,8,FALSE),"(not found)")</f>
        <v>rskcsp_ds_css_collateral_mgmt_consumption</v>
      </c>
      <c r="AI386" t="str">
        <f t="shared" si="106"/>
        <v>LLC_BI__Tenure_Type__c</v>
      </c>
      <c r="AJ386" s="8" t="str">
        <f t="shared" si="107"/>
        <v>n/a</v>
      </c>
      <c r="AK386" s="8" t="str">
        <f t="shared" si="108"/>
        <v>yes</v>
      </c>
      <c r="AL386" s="2" t="str">
        <f t="shared" si="109"/>
        <v>STRING</v>
      </c>
      <c r="AM386" s="8">
        <f t="shared" si="113"/>
        <v>255</v>
      </c>
      <c r="AN386" s="8" t="str">
        <f t="shared" si="114"/>
        <v>n/a</v>
      </c>
      <c r="AO386" s="8" t="str">
        <f t="shared" si="115"/>
        <v>n/a</v>
      </c>
    </row>
    <row r="387" spans="1:41">
      <c r="A387" s="2" t="s">
        <v>50</v>
      </c>
      <c r="B387" s="2" t="s">
        <v>51</v>
      </c>
      <c r="C387" s="1" t="s">
        <v>1161</v>
      </c>
      <c r="D387" s="1" t="s">
        <v>1162</v>
      </c>
      <c r="E387" s="1" t="s">
        <v>1163</v>
      </c>
      <c r="F387" s="2" t="str">
        <f>IF(ISERROR(VLOOKUP($C387,'DMW | Collateral Fields'!$K:$L, 1, FALSE)),"No", "Yes")</f>
        <v>No</v>
      </c>
      <c r="G387" s="1" t="str">
        <f>IFERROR(VLOOKUP($C387,'DMW | Collateral Fields'!$K:$L, 2, FALSE),"(not found)")</f>
        <v>(not found)</v>
      </c>
      <c r="H387" s="2" t="s">
        <v>136</v>
      </c>
      <c r="I387" s="2" t="s">
        <v>144</v>
      </c>
      <c r="J387" s="1" t="s">
        <v>215</v>
      </c>
      <c r="K387" s="2">
        <v>0</v>
      </c>
      <c r="L387" s="2">
        <v>18</v>
      </c>
      <c r="M387" s="2">
        <v>2</v>
      </c>
      <c r="N387" s="2" t="str">
        <f t="shared" ref="N387:N450" si="116">_xlfn.CONCAT(J387,"|",K387,"|",L387,"|",M387)</f>
        <v>currency|0|18|2</v>
      </c>
      <c r="O387" t="str">
        <f>IFERROR(VLOOKUP('nCino | Field Mappings'!$A387,'nCino | Object Info'!$A:$H,5,FALSE),"(not found)")</f>
        <v>rskcsp_ds_css_collateral_mgmt</v>
      </c>
      <c r="P387" t="str">
        <f t="shared" ref="P387:P450" si="117">D387</f>
        <v>LLC_BI__Yearly_Tax__c</v>
      </c>
      <c r="Q387" s="8">
        <f>IFERROR(VLOOKUP($N387,'nCino | BigQuery Type Lookup'!$A:$F,2,FALSE),"(not found)")</f>
        <v>21</v>
      </c>
      <c r="R387" t="str">
        <f>IFERROR(VLOOKUP('nCino | Field Mappings'!$A387,'nCino | Object Info'!$A:$H,6,FALSE),"(not found)")</f>
        <v>rskcsp_ds_css_collateral_mgmt_staging</v>
      </c>
      <c r="S387" t="str">
        <f t="shared" ref="S387:S450" si="118">D387</f>
        <v>LLC_BI__Yearly_Tax__c</v>
      </c>
      <c r="T387" s="8" t="str">
        <f t="shared" ref="T387:T450" si="119">H387</f>
        <v>n/a</v>
      </c>
      <c r="U387" s="8" t="str">
        <f t="shared" ref="U387:U450" si="120">I387</f>
        <v>yes</v>
      </c>
      <c r="V387" s="2" t="str">
        <f>IFERROR(VLOOKUP($N387,'nCino | BigQuery Type Lookup'!$A:$F,3,FALSE),"(not found)")</f>
        <v>NUMERIC</v>
      </c>
      <c r="W387" s="8" t="str">
        <f>IFERROR(VLOOKUP($N387,'nCino | BigQuery Type Lookup'!$A:$F,4,FALSE),"(not found)")</f>
        <v>n/a</v>
      </c>
      <c r="X387" s="8">
        <f>IFERROR(VLOOKUP($N387,'nCino | BigQuery Type Lookup'!$A:$F,5,FALSE),"(not found)")</f>
        <v>18</v>
      </c>
      <c r="Y387" s="8">
        <f>IFERROR(VLOOKUP($N387,'nCino | BigQuery Type Lookup'!$A:$F,6,FALSE),"(not found)")</f>
        <v>2</v>
      </c>
      <c r="Z387" t="str">
        <f>IFERROR(VLOOKUP('nCino | Field Mappings'!$A387,'nCino | Object Info'!$A:$H,7,FALSE),"(not found)")</f>
        <v>rskcsp_ds_css_collateral_mgmt_curated</v>
      </c>
      <c r="AA387" t="str">
        <f t="shared" ref="AA387:AA450" si="121">D387</f>
        <v>LLC_BI__Yearly_Tax__c</v>
      </c>
      <c r="AB387" s="8" t="str">
        <f t="shared" ref="AB387:AB450" si="122">H387</f>
        <v>n/a</v>
      </c>
      <c r="AC387" s="8" t="str">
        <f t="shared" ref="AC387:AC450" si="123">U387</f>
        <v>yes</v>
      </c>
      <c r="AD387" s="2" t="str">
        <f t="shared" ref="AD387:AD450" si="124">V387</f>
        <v>NUMERIC</v>
      </c>
      <c r="AE387" s="8" t="str">
        <f t="shared" si="110"/>
        <v>n/a</v>
      </c>
      <c r="AF387" s="8">
        <f t="shared" si="111"/>
        <v>18</v>
      </c>
      <c r="AG387" s="8">
        <f t="shared" si="112"/>
        <v>2</v>
      </c>
      <c r="AH387" t="str">
        <f>IFERROR(VLOOKUP('nCino | Field Mappings'!$A387,'nCino | Object Info'!$A:$H,8,FALSE),"(not found)")</f>
        <v>rskcsp_ds_css_collateral_mgmt_consumption</v>
      </c>
      <c r="AI387" t="str">
        <f t="shared" ref="AI387:AI450" si="125">D387</f>
        <v>LLC_BI__Yearly_Tax__c</v>
      </c>
      <c r="AJ387" s="8" t="str">
        <f t="shared" ref="AJ387:AJ450" si="126">H387</f>
        <v>n/a</v>
      </c>
      <c r="AK387" s="8" t="str">
        <f t="shared" ref="AK387:AK450" si="127">U387</f>
        <v>yes</v>
      </c>
      <c r="AL387" s="2" t="str">
        <f t="shared" ref="AL387:AL450" si="128">V387</f>
        <v>NUMERIC</v>
      </c>
      <c r="AM387" s="8" t="str">
        <f t="shared" si="113"/>
        <v>n/a</v>
      </c>
      <c r="AN387" s="8">
        <f t="shared" si="114"/>
        <v>18</v>
      </c>
      <c r="AO387" s="8">
        <f t="shared" si="115"/>
        <v>2</v>
      </c>
    </row>
    <row r="388" spans="1:41">
      <c r="A388" s="2" t="s">
        <v>50</v>
      </c>
      <c r="B388" s="2" t="s">
        <v>51</v>
      </c>
      <c r="C388" s="1" t="s">
        <v>1164</v>
      </c>
      <c r="D388" s="1" t="s">
        <v>1165</v>
      </c>
      <c r="E388" s="1" t="s">
        <v>1166</v>
      </c>
      <c r="F388" s="2" t="str">
        <f>IF(ISERROR(VLOOKUP($C388,'DMW | Collateral Fields'!$K:$L, 1, FALSE)),"No", "Yes")</f>
        <v>Yes</v>
      </c>
      <c r="G388" s="1" t="str">
        <f>IFERROR(VLOOKUP($C388,'DMW | Collateral Fields'!$K:$L, 2, FALSE),"(not found)")</f>
        <v>This field is used to indicate that the additional security isn't required by underwriting guidelines, but the lender requires it, being abundantly cautious. This usually happens when the loan has high risk, or the customer is a first-time borrower</v>
      </c>
      <c r="H388" s="2" t="s">
        <v>136</v>
      </c>
      <c r="I388" s="2" t="s">
        <v>131</v>
      </c>
      <c r="J388" s="1" t="s">
        <v>137</v>
      </c>
      <c r="K388" s="2">
        <v>0</v>
      </c>
      <c r="L388" s="2">
        <v>0</v>
      </c>
      <c r="M388" s="2">
        <v>0</v>
      </c>
      <c r="N388" s="2" t="str">
        <f t="shared" si="116"/>
        <v>boolean|0|0|0</v>
      </c>
      <c r="O388" t="str">
        <f>IFERROR(VLOOKUP('nCino | Field Mappings'!$A388,'nCino | Object Info'!$A:$H,5,FALSE),"(not found)")</f>
        <v>rskcsp_ds_css_collateral_mgmt</v>
      </c>
      <c r="P388" t="str">
        <f t="shared" si="117"/>
        <v>cm_Abundance_of_Caution__c</v>
      </c>
      <c r="Q388" s="8">
        <f>IFERROR(VLOOKUP($N388,'nCino | BigQuery Type Lookup'!$A:$F,2,FALSE),"(not found)")</f>
        <v>1</v>
      </c>
      <c r="R388" t="str">
        <f>IFERROR(VLOOKUP('nCino | Field Mappings'!$A388,'nCino | Object Info'!$A:$H,6,FALSE),"(not found)")</f>
        <v>rskcsp_ds_css_collateral_mgmt_staging</v>
      </c>
      <c r="S388" t="str">
        <f t="shared" si="118"/>
        <v>cm_Abundance_of_Caution__c</v>
      </c>
      <c r="T388" s="8" t="str">
        <f t="shared" si="119"/>
        <v>n/a</v>
      </c>
      <c r="U388" s="8" t="str">
        <f t="shared" si="120"/>
        <v>no</v>
      </c>
      <c r="V388" s="2" t="str">
        <f>IFERROR(VLOOKUP($N388,'nCino | BigQuery Type Lookup'!$A:$F,3,FALSE),"(not found)")</f>
        <v>BOOL</v>
      </c>
      <c r="W388" s="8" t="str">
        <f>IFERROR(VLOOKUP($N388,'nCino | BigQuery Type Lookup'!$A:$F,4,FALSE),"(not found)")</f>
        <v>n/a</v>
      </c>
      <c r="X388" s="8" t="str">
        <f>IFERROR(VLOOKUP($N388,'nCino | BigQuery Type Lookup'!$A:$F,5,FALSE),"(not found)")</f>
        <v>n/a</v>
      </c>
      <c r="Y388" s="8" t="str">
        <f>IFERROR(VLOOKUP($N388,'nCino | BigQuery Type Lookup'!$A:$F,6,FALSE),"(not found)")</f>
        <v>n/a</v>
      </c>
      <c r="Z388" t="str">
        <f>IFERROR(VLOOKUP('nCino | Field Mappings'!$A388,'nCino | Object Info'!$A:$H,7,FALSE),"(not found)")</f>
        <v>rskcsp_ds_css_collateral_mgmt_curated</v>
      </c>
      <c r="AA388" t="str">
        <f t="shared" si="121"/>
        <v>cm_Abundance_of_Caution__c</v>
      </c>
      <c r="AB388" s="8" t="str">
        <f t="shared" si="122"/>
        <v>n/a</v>
      </c>
      <c r="AC388" s="8" t="str">
        <f t="shared" si="123"/>
        <v>no</v>
      </c>
      <c r="AD388" s="2" t="str">
        <f t="shared" si="124"/>
        <v>BOOL</v>
      </c>
      <c r="AE388" s="8" t="str">
        <f t="shared" ref="AE388:AE451" si="129">W388</f>
        <v>n/a</v>
      </c>
      <c r="AF388" s="8" t="str">
        <f t="shared" ref="AF388:AF451" si="130">X388</f>
        <v>n/a</v>
      </c>
      <c r="AG388" s="8" t="str">
        <f t="shared" ref="AG388:AG451" si="131">Y388</f>
        <v>n/a</v>
      </c>
      <c r="AH388" t="str">
        <f>IFERROR(VLOOKUP('nCino | Field Mappings'!$A388,'nCino | Object Info'!$A:$H,8,FALSE),"(not found)")</f>
        <v>rskcsp_ds_css_collateral_mgmt_consumption</v>
      </c>
      <c r="AI388" t="str">
        <f t="shared" si="125"/>
        <v>cm_Abundance_of_Caution__c</v>
      </c>
      <c r="AJ388" s="8" t="str">
        <f t="shared" si="126"/>
        <v>n/a</v>
      </c>
      <c r="AK388" s="8" t="str">
        <f t="shared" si="127"/>
        <v>no</v>
      </c>
      <c r="AL388" s="2" t="str">
        <f t="shared" si="128"/>
        <v>BOOL</v>
      </c>
      <c r="AM388" s="8" t="str">
        <f t="shared" ref="AM388:AM451" si="132">W388</f>
        <v>n/a</v>
      </c>
      <c r="AN388" s="8" t="str">
        <f t="shared" ref="AN388:AN451" si="133">X388</f>
        <v>n/a</v>
      </c>
      <c r="AO388" s="8" t="str">
        <f t="shared" ref="AO388:AO451" si="134">Y388</f>
        <v>n/a</v>
      </c>
    </row>
    <row r="389" spans="1:41">
      <c r="A389" s="2" t="s">
        <v>50</v>
      </c>
      <c r="B389" s="2" t="s">
        <v>51</v>
      </c>
      <c r="C389" s="1" t="s">
        <v>1167</v>
      </c>
      <c r="D389" s="1" t="s">
        <v>1168</v>
      </c>
      <c r="E389" s="1" t="s">
        <v>1169</v>
      </c>
      <c r="F389" s="2" t="str">
        <f>IF(ISERROR(VLOOKUP($C389,'DMW | Collateral Fields'!$K:$L, 1, FALSE)),"No", "Yes")</f>
        <v>No</v>
      </c>
      <c r="G389" s="1" t="str">
        <f>IFERROR(VLOOKUP($C389,'DMW | Collateral Fields'!$K:$L, 2, FALSE),"(not found)")</f>
        <v>(not found)</v>
      </c>
      <c r="H389" s="2" t="s">
        <v>136</v>
      </c>
      <c r="I389" s="2" t="s">
        <v>144</v>
      </c>
      <c r="J389" s="1" t="s">
        <v>208</v>
      </c>
      <c r="K389" s="2">
        <v>255</v>
      </c>
      <c r="L389" s="2">
        <v>0</v>
      </c>
      <c r="M389" s="2">
        <v>0</v>
      </c>
      <c r="N389" s="2" t="str">
        <f t="shared" si="116"/>
        <v>textarea|255|0|0</v>
      </c>
      <c r="O389" t="str">
        <f>IFERROR(VLOOKUP('nCino | Field Mappings'!$A389,'nCino | Object Info'!$A:$H,5,FALSE),"(not found)")</f>
        <v>rskcsp_ds_css_collateral_mgmt</v>
      </c>
      <c r="P389" t="str">
        <f t="shared" si="117"/>
        <v>cm_Condo_Project_Name_if_master_policy__c</v>
      </c>
      <c r="Q389" s="8">
        <f>IFERROR(VLOOKUP($N389,'nCino | BigQuery Type Lookup'!$A:$F,2,FALSE),"(not found)")</f>
        <v>255</v>
      </c>
      <c r="R389" t="str">
        <f>IFERROR(VLOOKUP('nCino | Field Mappings'!$A389,'nCino | Object Info'!$A:$H,6,FALSE),"(not found)")</f>
        <v>rskcsp_ds_css_collateral_mgmt_staging</v>
      </c>
      <c r="S389" t="str">
        <f t="shared" si="118"/>
        <v>cm_Condo_Project_Name_if_master_policy__c</v>
      </c>
      <c r="T389" s="8" t="str">
        <f t="shared" si="119"/>
        <v>n/a</v>
      </c>
      <c r="U389" s="8" t="str">
        <f t="shared" si="120"/>
        <v>yes</v>
      </c>
      <c r="V389" s="2" t="str">
        <f>IFERROR(VLOOKUP($N389,'nCino | BigQuery Type Lookup'!$A:$F,3,FALSE),"(not found)")</f>
        <v>STRING</v>
      </c>
      <c r="W389" s="8">
        <f>IFERROR(VLOOKUP($N389,'nCino | BigQuery Type Lookup'!$A:$F,4,FALSE),"(not found)")</f>
        <v>255</v>
      </c>
      <c r="X389" s="8" t="str">
        <f>IFERROR(VLOOKUP($N389,'nCino | BigQuery Type Lookup'!$A:$F,5,FALSE),"(not found)")</f>
        <v>n/a</v>
      </c>
      <c r="Y389" s="8" t="str">
        <f>IFERROR(VLOOKUP($N389,'nCino | BigQuery Type Lookup'!$A:$F,6,FALSE),"(not found)")</f>
        <v>n/a</v>
      </c>
      <c r="Z389" t="str">
        <f>IFERROR(VLOOKUP('nCino | Field Mappings'!$A389,'nCino | Object Info'!$A:$H,7,FALSE),"(not found)")</f>
        <v>rskcsp_ds_css_collateral_mgmt_curated</v>
      </c>
      <c r="AA389" t="str">
        <f t="shared" si="121"/>
        <v>cm_Condo_Project_Name_if_master_policy__c</v>
      </c>
      <c r="AB389" s="8" t="str">
        <f t="shared" si="122"/>
        <v>n/a</v>
      </c>
      <c r="AC389" s="8" t="str">
        <f t="shared" si="123"/>
        <v>yes</v>
      </c>
      <c r="AD389" s="2" t="str">
        <f t="shared" si="124"/>
        <v>STRING</v>
      </c>
      <c r="AE389" s="8">
        <f t="shared" si="129"/>
        <v>255</v>
      </c>
      <c r="AF389" s="8" t="str">
        <f t="shared" si="130"/>
        <v>n/a</v>
      </c>
      <c r="AG389" s="8" t="str">
        <f t="shared" si="131"/>
        <v>n/a</v>
      </c>
      <c r="AH389" t="str">
        <f>IFERROR(VLOOKUP('nCino | Field Mappings'!$A389,'nCino | Object Info'!$A:$H,8,FALSE),"(not found)")</f>
        <v>rskcsp_ds_css_collateral_mgmt_consumption</v>
      </c>
      <c r="AI389" t="str">
        <f t="shared" si="125"/>
        <v>cm_Condo_Project_Name_if_master_policy__c</v>
      </c>
      <c r="AJ389" s="8" t="str">
        <f t="shared" si="126"/>
        <v>n/a</v>
      </c>
      <c r="AK389" s="8" t="str">
        <f t="shared" si="127"/>
        <v>yes</v>
      </c>
      <c r="AL389" s="2" t="str">
        <f t="shared" si="128"/>
        <v>STRING</v>
      </c>
      <c r="AM389" s="8">
        <f t="shared" si="132"/>
        <v>255</v>
      </c>
      <c r="AN389" s="8" t="str">
        <f t="shared" si="133"/>
        <v>n/a</v>
      </c>
      <c r="AO389" s="8" t="str">
        <f t="shared" si="134"/>
        <v>n/a</v>
      </c>
    </row>
    <row r="390" spans="1:41">
      <c r="A390" s="2" t="s">
        <v>50</v>
      </c>
      <c r="B390" s="2" t="s">
        <v>51</v>
      </c>
      <c r="C390" s="1" t="s">
        <v>1170</v>
      </c>
      <c r="D390" s="1" t="s">
        <v>1171</v>
      </c>
      <c r="E390" s="1" t="s">
        <v>1172</v>
      </c>
      <c r="F390" s="2" t="str">
        <f>IF(ISERROR(VLOOKUP($C390,'DMW | Collateral Fields'!$K:$L, 1, FALSE)),"No", "Yes")</f>
        <v>No</v>
      </c>
      <c r="G390" s="1" t="str">
        <f>IFERROR(VLOOKUP($C390,'DMW | Collateral Fields'!$K:$L, 2, FALSE),"(not found)")</f>
        <v>(not found)</v>
      </c>
      <c r="H390" s="2" t="s">
        <v>136</v>
      </c>
      <c r="I390" s="2" t="s">
        <v>131</v>
      </c>
      <c r="J390" s="1" t="s">
        <v>137</v>
      </c>
      <c r="K390" s="2">
        <v>0</v>
      </c>
      <c r="L390" s="2">
        <v>0</v>
      </c>
      <c r="M390" s="2">
        <v>0</v>
      </c>
      <c r="N390" s="2" t="str">
        <f t="shared" si="116"/>
        <v>boolean|0|0|0</v>
      </c>
      <c r="O390" t="str">
        <f>IFERROR(VLOOKUP('nCino | Field Mappings'!$A390,'nCino | Object Info'!$A:$H,5,FALSE),"(not found)")</f>
        <v>rskcsp_ds_css_collateral_mgmt</v>
      </c>
      <c r="P390" t="str">
        <f t="shared" si="117"/>
        <v>cm_In_Flood_Zone__c</v>
      </c>
      <c r="Q390" s="8">
        <f>IFERROR(VLOOKUP($N390,'nCino | BigQuery Type Lookup'!$A:$F,2,FALSE),"(not found)")</f>
        <v>1</v>
      </c>
      <c r="R390" t="str">
        <f>IFERROR(VLOOKUP('nCino | Field Mappings'!$A390,'nCino | Object Info'!$A:$H,6,FALSE),"(not found)")</f>
        <v>rskcsp_ds_css_collateral_mgmt_staging</v>
      </c>
      <c r="S390" t="str">
        <f t="shared" si="118"/>
        <v>cm_In_Flood_Zone__c</v>
      </c>
      <c r="T390" s="8" t="str">
        <f t="shared" si="119"/>
        <v>n/a</v>
      </c>
      <c r="U390" s="8" t="str">
        <f t="shared" si="120"/>
        <v>no</v>
      </c>
      <c r="V390" s="2" t="str">
        <f>IFERROR(VLOOKUP($N390,'nCino | BigQuery Type Lookup'!$A:$F,3,FALSE),"(not found)")</f>
        <v>BOOL</v>
      </c>
      <c r="W390" s="8" t="str">
        <f>IFERROR(VLOOKUP($N390,'nCino | BigQuery Type Lookup'!$A:$F,4,FALSE),"(not found)")</f>
        <v>n/a</v>
      </c>
      <c r="X390" s="8" t="str">
        <f>IFERROR(VLOOKUP($N390,'nCino | BigQuery Type Lookup'!$A:$F,5,FALSE),"(not found)")</f>
        <v>n/a</v>
      </c>
      <c r="Y390" s="8" t="str">
        <f>IFERROR(VLOOKUP($N390,'nCino | BigQuery Type Lookup'!$A:$F,6,FALSE),"(not found)")</f>
        <v>n/a</v>
      </c>
      <c r="Z390" t="str">
        <f>IFERROR(VLOOKUP('nCino | Field Mappings'!$A390,'nCino | Object Info'!$A:$H,7,FALSE),"(not found)")</f>
        <v>rskcsp_ds_css_collateral_mgmt_curated</v>
      </c>
      <c r="AA390" t="str">
        <f t="shared" si="121"/>
        <v>cm_In_Flood_Zone__c</v>
      </c>
      <c r="AB390" s="8" t="str">
        <f t="shared" si="122"/>
        <v>n/a</v>
      </c>
      <c r="AC390" s="8" t="str">
        <f t="shared" si="123"/>
        <v>no</v>
      </c>
      <c r="AD390" s="2" t="str">
        <f t="shared" si="124"/>
        <v>BOOL</v>
      </c>
      <c r="AE390" s="8" t="str">
        <f t="shared" si="129"/>
        <v>n/a</v>
      </c>
      <c r="AF390" s="8" t="str">
        <f t="shared" si="130"/>
        <v>n/a</v>
      </c>
      <c r="AG390" s="8" t="str">
        <f t="shared" si="131"/>
        <v>n/a</v>
      </c>
      <c r="AH390" t="str">
        <f>IFERROR(VLOOKUP('nCino | Field Mappings'!$A390,'nCino | Object Info'!$A:$H,8,FALSE),"(not found)")</f>
        <v>rskcsp_ds_css_collateral_mgmt_consumption</v>
      </c>
      <c r="AI390" t="str">
        <f t="shared" si="125"/>
        <v>cm_In_Flood_Zone__c</v>
      </c>
      <c r="AJ390" s="8" t="str">
        <f t="shared" si="126"/>
        <v>n/a</v>
      </c>
      <c r="AK390" s="8" t="str">
        <f t="shared" si="127"/>
        <v>no</v>
      </c>
      <c r="AL390" s="2" t="str">
        <f t="shared" si="128"/>
        <v>BOOL</v>
      </c>
      <c r="AM390" s="8" t="str">
        <f t="shared" si="132"/>
        <v>n/a</v>
      </c>
      <c r="AN390" s="8" t="str">
        <f t="shared" si="133"/>
        <v>n/a</v>
      </c>
      <c r="AO390" s="8" t="str">
        <f t="shared" si="134"/>
        <v>n/a</v>
      </c>
    </row>
    <row r="391" spans="1:41">
      <c r="A391" s="2" t="s">
        <v>50</v>
      </c>
      <c r="B391" s="2" t="s">
        <v>51</v>
      </c>
      <c r="C391" s="1" t="s">
        <v>1173</v>
      </c>
      <c r="D391" s="1" t="s">
        <v>1174</v>
      </c>
      <c r="E391" s="1" t="s">
        <v>1175</v>
      </c>
      <c r="F391" s="2" t="str">
        <f>IF(ISERROR(VLOOKUP($C391,'DMW | Collateral Fields'!$K:$L, 1, FALSE)),"No", "Yes")</f>
        <v>No</v>
      </c>
      <c r="G391" s="1" t="str">
        <f>IFERROR(VLOOKUP($C391,'DMW | Collateral Fields'!$K:$L, 2, FALSE),"(not found)")</f>
        <v>(not found)</v>
      </c>
      <c r="H391" s="2" t="s">
        <v>136</v>
      </c>
      <c r="I391" s="2" t="s">
        <v>144</v>
      </c>
      <c r="J391" s="1" t="s">
        <v>215</v>
      </c>
      <c r="K391" s="2">
        <v>0</v>
      </c>
      <c r="L391" s="2">
        <v>18</v>
      </c>
      <c r="M391" s="2">
        <v>2</v>
      </c>
      <c r="N391" s="2" t="str">
        <f t="shared" si="116"/>
        <v>currency|0|18|2</v>
      </c>
      <c r="O391" t="str">
        <f>IFERROR(VLOOKUP('nCino | Field Mappings'!$A391,'nCino | Object Info'!$A:$H,5,FALSE),"(not found)")</f>
        <v>rskcsp_ds_css_collateral_mgmt</v>
      </c>
      <c r="P391" t="str">
        <f t="shared" si="117"/>
        <v>cm_Insurance_Coverage_Amount__c</v>
      </c>
      <c r="Q391" s="8">
        <f>IFERROR(VLOOKUP($N391,'nCino | BigQuery Type Lookup'!$A:$F,2,FALSE),"(not found)")</f>
        <v>21</v>
      </c>
      <c r="R391" t="str">
        <f>IFERROR(VLOOKUP('nCino | Field Mappings'!$A391,'nCino | Object Info'!$A:$H,6,FALSE),"(not found)")</f>
        <v>rskcsp_ds_css_collateral_mgmt_staging</v>
      </c>
      <c r="S391" t="str">
        <f t="shared" si="118"/>
        <v>cm_Insurance_Coverage_Amount__c</v>
      </c>
      <c r="T391" s="8" t="str">
        <f t="shared" si="119"/>
        <v>n/a</v>
      </c>
      <c r="U391" s="8" t="str">
        <f t="shared" si="120"/>
        <v>yes</v>
      </c>
      <c r="V391" s="2" t="str">
        <f>IFERROR(VLOOKUP($N391,'nCino | BigQuery Type Lookup'!$A:$F,3,FALSE),"(not found)")</f>
        <v>NUMERIC</v>
      </c>
      <c r="W391" s="8" t="str">
        <f>IFERROR(VLOOKUP($N391,'nCino | BigQuery Type Lookup'!$A:$F,4,FALSE),"(not found)")</f>
        <v>n/a</v>
      </c>
      <c r="X391" s="8">
        <f>IFERROR(VLOOKUP($N391,'nCino | BigQuery Type Lookup'!$A:$F,5,FALSE),"(not found)")</f>
        <v>18</v>
      </c>
      <c r="Y391" s="8">
        <f>IFERROR(VLOOKUP($N391,'nCino | BigQuery Type Lookup'!$A:$F,6,FALSE),"(not found)")</f>
        <v>2</v>
      </c>
      <c r="Z391" t="str">
        <f>IFERROR(VLOOKUP('nCino | Field Mappings'!$A391,'nCino | Object Info'!$A:$H,7,FALSE),"(not found)")</f>
        <v>rskcsp_ds_css_collateral_mgmt_curated</v>
      </c>
      <c r="AA391" t="str">
        <f t="shared" si="121"/>
        <v>cm_Insurance_Coverage_Amount__c</v>
      </c>
      <c r="AB391" s="8" t="str">
        <f t="shared" si="122"/>
        <v>n/a</v>
      </c>
      <c r="AC391" s="8" t="str">
        <f t="shared" si="123"/>
        <v>yes</v>
      </c>
      <c r="AD391" s="2" t="str">
        <f t="shared" si="124"/>
        <v>NUMERIC</v>
      </c>
      <c r="AE391" s="8" t="str">
        <f t="shared" si="129"/>
        <v>n/a</v>
      </c>
      <c r="AF391" s="8">
        <f t="shared" si="130"/>
        <v>18</v>
      </c>
      <c r="AG391" s="8">
        <f t="shared" si="131"/>
        <v>2</v>
      </c>
      <c r="AH391" t="str">
        <f>IFERROR(VLOOKUP('nCino | Field Mappings'!$A391,'nCino | Object Info'!$A:$H,8,FALSE),"(not found)")</f>
        <v>rskcsp_ds_css_collateral_mgmt_consumption</v>
      </c>
      <c r="AI391" t="str">
        <f t="shared" si="125"/>
        <v>cm_Insurance_Coverage_Amount__c</v>
      </c>
      <c r="AJ391" s="8" t="str">
        <f t="shared" si="126"/>
        <v>n/a</v>
      </c>
      <c r="AK391" s="8" t="str">
        <f t="shared" si="127"/>
        <v>yes</v>
      </c>
      <c r="AL391" s="2" t="str">
        <f t="shared" si="128"/>
        <v>NUMERIC</v>
      </c>
      <c r="AM391" s="8" t="str">
        <f t="shared" si="132"/>
        <v>n/a</v>
      </c>
      <c r="AN391" s="8">
        <f t="shared" si="133"/>
        <v>18</v>
      </c>
      <c r="AO391" s="8">
        <f t="shared" si="134"/>
        <v>2</v>
      </c>
    </row>
    <row r="392" spans="1:41">
      <c r="A392" s="2" t="s">
        <v>50</v>
      </c>
      <c r="B392" s="2" t="s">
        <v>51</v>
      </c>
      <c r="C392" s="1" t="s">
        <v>1176</v>
      </c>
      <c r="D392" s="1" t="s">
        <v>1177</v>
      </c>
      <c r="E392" s="1" t="s">
        <v>1178</v>
      </c>
      <c r="F392" s="2" t="str">
        <f>IF(ISERROR(VLOOKUP($C392,'DMW | Collateral Fields'!$K:$L, 1, FALSE)),"No", "Yes")</f>
        <v>No</v>
      </c>
      <c r="G392" s="1" t="str">
        <f>IFERROR(VLOOKUP($C392,'DMW | Collateral Fields'!$K:$L, 2, FALSE),"(not found)")</f>
        <v>(not found)</v>
      </c>
      <c r="H392" s="2" t="s">
        <v>136</v>
      </c>
      <c r="I392" s="2" t="s">
        <v>144</v>
      </c>
      <c r="J392" s="1" t="s">
        <v>202</v>
      </c>
      <c r="K392" s="2">
        <v>0</v>
      </c>
      <c r="L392" s="2">
        <v>0</v>
      </c>
      <c r="M392" s="2">
        <v>0</v>
      </c>
      <c r="N392" s="2" t="str">
        <f t="shared" si="116"/>
        <v>date|0|0|0</v>
      </c>
      <c r="O392" t="str">
        <f>IFERROR(VLOOKUP('nCino | Field Mappings'!$A392,'nCino | Object Info'!$A:$H,5,FALSE),"(not found)")</f>
        <v>rskcsp_ds_css_collateral_mgmt</v>
      </c>
      <c r="P392" t="str">
        <f t="shared" si="117"/>
        <v>cm_Insurance_Effective_Date__c</v>
      </c>
      <c r="Q392" s="8">
        <f>IFERROR(VLOOKUP($N392,'nCino | BigQuery Type Lookup'!$A:$F,2,FALSE),"(not found)")</f>
        <v>8</v>
      </c>
      <c r="R392" t="str">
        <f>IFERROR(VLOOKUP('nCino | Field Mappings'!$A392,'nCino | Object Info'!$A:$H,6,FALSE),"(not found)")</f>
        <v>rskcsp_ds_css_collateral_mgmt_staging</v>
      </c>
      <c r="S392" t="str">
        <f t="shared" si="118"/>
        <v>cm_Insurance_Effective_Date__c</v>
      </c>
      <c r="T392" s="8" t="str">
        <f t="shared" si="119"/>
        <v>n/a</v>
      </c>
      <c r="U392" s="8" t="str">
        <f t="shared" si="120"/>
        <v>yes</v>
      </c>
      <c r="V392" s="2" t="str">
        <f>IFERROR(VLOOKUP($N392,'nCino | BigQuery Type Lookup'!$A:$F,3,FALSE),"(not found)")</f>
        <v>DATE</v>
      </c>
      <c r="W392" s="8" t="str">
        <f>IFERROR(VLOOKUP($N392,'nCino | BigQuery Type Lookup'!$A:$F,4,FALSE),"(not found)")</f>
        <v>n/a</v>
      </c>
      <c r="X392" s="8" t="str">
        <f>IFERROR(VLOOKUP($N392,'nCino | BigQuery Type Lookup'!$A:$F,5,FALSE),"(not found)")</f>
        <v>n/a</v>
      </c>
      <c r="Y392" s="8" t="str">
        <f>IFERROR(VLOOKUP($N392,'nCino | BigQuery Type Lookup'!$A:$F,6,FALSE),"(not found)")</f>
        <v>n/a</v>
      </c>
      <c r="Z392" t="str">
        <f>IFERROR(VLOOKUP('nCino | Field Mappings'!$A392,'nCino | Object Info'!$A:$H,7,FALSE),"(not found)")</f>
        <v>rskcsp_ds_css_collateral_mgmt_curated</v>
      </c>
      <c r="AA392" t="str">
        <f t="shared" si="121"/>
        <v>cm_Insurance_Effective_Date__c</v>
      </c>
      <c r="AB392" s="8" t="str">
        <f t="shared" si="122"/>
        <v>n/a</v>
      </c>
      <c r="AC392" s="8" t="str">
        <f t="shared" si="123"/>
        <v>yes</v>
      </c>
      <c r="AD392" s="2" t="str">
        <f t="shared" si="124"/>
        <v>DATE</v>
      </c>
      <c r="AE392" s="8" t="str">
        <f t="shared" si="129"/>
        <v>n/a</v>
      </c>
      <c r="AF392" s="8" t="str">
        <f t="shared" si="130"/>
        <v>n/a</v>
      </c>
      <c r="AG392" s="8" t="str">
        <f t="shared" si="131"/>
        <v>n/a</v>
      </c>
      <c r="AH392" t="str">
        <f>IFERROR(VLOOKUP('nCino | Field Mappings'!$A392,'nCino | Object Info'!$A:$H,8,FALSE),"(not found)")</f>
        <v>rskcsp_ds_css_collateral_mgmt_consumption</v>
      </c>
      <c r="AI392" t="str">
        <f t="shared" si="125"/>
        <v>cm_Insurance_Effective_Date__c</v>
      </c>
      <c r="AJ392" s="8" t="str">
        <f t="shared" si="126"/>
        <v>n/a</v>
      </c>
      <c r="AK392" s="8" t="str">
        <f t="shared" si="127"/>
        <v>yes</v>
      </c>
      <c r="AL392" s="2" t="str">
        <f t="shared" si="128"/>
        <v>DATE</v>
      </c>
      <c r="AM392" s="8" t="str">
        <f t="shared" si="132"/>
        <v>n/a</v>
      </c>
      <c r="AN392" s="8" t="str">
        <f t="shared" si="133"/>
        <v>n/a</v>
      </c>
      <c r="AO392" s="8" t="str">
        <f t="shared" si="134"/>
        <v>n/a</v>
      </c>
    </row>
    <row r="393" spans="1:41">
      <c r="A393" s="2" t="s">
        <v>50</v>
      </c>
      <c r="B393" s="2" t="s">
        <v>51</v>
      </c>
      <c r="C393" s="1" t="s">
        <v>1179</v>
      </c>
      <c r="D393" s="1" t="s">
        <v>1180</v>
      </c>
      <c r="E393" s="1" t="s">
        <v>1181</v>
      </c>
      <c r="F393" s="2" t="str">
        <f>IF(ISERROR(VLOOKUP($C393,'DMW | Collateral Fields'!$K:$L, 1, FALSE)),"No", "Yes")</f>
        <v>No</v>
      </c>
      <c r="G393" s="1" t="str">
        <f>IFERROR(VLOOKUP($C393,'DMW | Collateral Fields'!$K:$L, 2, FALSE),"(not found)")</f>
        <v>(not found)</v>
      </c>
      <c r="H393" s="2" t="s">
        <v>136</v>
      </c>
      <c r="I393" s="2" t="s">
        <v>131</v>
      </c>
      <c r="J393" s="1" t="s">
        <v>137</v>
      </c>
      <c r="K393" s="2">
        <v>0</v>
      </c>
      <c r="L393" s="2">
        <v>0</v>
      </c>
      <c r="M393" s="2">
        <v>0</v>
      </c>
      <c r="N393" s="2" t="str">
        <f t="shared" si="116"/>
        <v>boolean|0|0|0</v>
      </c>
      <c r="O393" t="str">
        <f>IFERROR(VLOOKUP('nCino | Field Mappings'!$A393,'nCino | Object Info'!$A:$H,5,FALSE),"(not found)")</f>
        <v>rskcsp_ds_css_collateral_mgmt</v>
      </c>
      <c r="P393" t="str">
        <f t="shared" si="117"/>
        <v>cm_Insurance_Reviewed__c</v>
      </c>
      <c r="Q393" s="8">
        <f>IFERROR(VLOOKUP($N393,'nCino | BigQuery Type Lookup'!$A:$F,2,FALSE),"(not found)")</f>
        <v>1</v>
      </c>
      <c r="R393" t="str">
        <f>IFERROR(VLOOKUP('nCino | Field Mappings'!$A393,'nCino | Object Info'!$A:$H,6,FALSE),"(not found)")</f>
        <v>rskcsp_ds_css_collateral_mgmt_staging</v>
      </c>
      <c r="S393" t="str">
        <f t="shared" si="118"/>
        <v>cm_Insurance_Reviewed__c</v>
      </c>
      <c r="T393" s="8" t="str">
        <f t="shared" si="119"/>
        <v>n/a</v>
      </c>
      <c r="U393" s="8" t="str">
        <f t="shared" si="120"/>
        <v>no</v>
      </c>
      <c r="V393" s="2" t="str">
        <f>IFERROR(VLOOKUP($N393,'nCino | BigQuery Type Lookup'!$A:$F,3,FALSE),"(not found)")</f>
        <v>BOOL</v>
      </c>
      <c r="W393" s="8" t="str">
        <f>IFERROR(VLOOKUP($N393,'nCino | BigQuery Type Lookup'!$A:$F,4,FALSE),"(not found)")</f>
        <v>n/a</v>
      </c>
      <c r="X393" s="8" t="str">
        <f>IFERROR(VLOOKUP($N393,'nCino | BigQuery Type Lookup'!$A:$F,5,FALSE),"(not found)")</f>
        <v>n/a</v>
      </c>
      <c r="Y393" s="8" t="str">
        <f>IFERROR(VLOOKUP($N393,'nCino | BigQuery Type Lookup'!$A:$F,6,FALSE),"(not found)")</f>
        <v>n/a</v>
      </c>
      <c r="Z393" t="str">
        <f>IFERROR(VLOOKUP('nCino | Field Mappings'!$A393,'nCino | Object Info'!$A:$H,7,FALSE),"(not found)")</f>
        <v>rskcsp_ds_css_collateral_mgmt_curated</v>
      </c>
      <c r="AA393" t="str">
        <f t="shared" si="121"/>
        <v>cm_Insurance_Reviewed__c</v>
      </c>
      <c r="AB393" s="8" t="str">
        <f t="shared" si="122"/>
        <v>n/a</v>
      </c>
      <c r="AC393" s="8" t="str">
        <f t="shared" si="123"/>
        <v>no</v>
      </c>
      <c r="AD393" s="2" t="str">
        <f t="shared" si="124"/>
        <v>BOOL</v>
      </c>
      <c r="AE393" s="8" t="str">
        <f t="shared" si="129"/>
        <v>n/a</v>
      </c>
      <c r="AF393" s="8" t="str">
        <f t="shared" si="130"/>
        <v>n/a</v>
      </c>
      <c r="AG393" s="8" t="str">
        <f t="shared" si="131"/>
        <v>n/a</v>
      </c>
      <c r="AH393" t="str">
        <f>IFERROR(VLOOKUP('nCino | Field Mappings'!$A393,'nCino | Object Info'!$A:$H,8,FALSE),"(not found)")</f>
        <v>rskcsp_ds_css_collateral_mgmt_consumption</v>
      </c>
      <c r="AI393" t="str">
        <f t="shared" si="125"/>
        <v>cm_Insurance_Reviewed__c</v>
      </c>
      <c r="AJ393" s="8" t="str">
        <f t="shared" si="126"/>
        <v>n/a</v>
      </c>
      <c r="AK393" s="8" t="str">
        <f t="shared" si="127"/>
        <v>no</v>
      </c>
      <c r="AL393" s="2" t="str">
        <f t="shared" si="128"/>
        <v>BOOL</v>
      </c>
      <c r="AM393" s="8" t="str">
        <f t="shared" si="132"/>
        <v>n/a</v>
      </c>
      <c r="AN393" s="8" t="str">
        <f t="shared" si="133"/>
        <v>n/a</v>
      </c>
      <c r="AO393" s="8" t="str">
        <f t="shared" si="134"/>
        <v>n/a</v>
      </c>
    </row>
    <row r="394" spans="1:41">
      <c r="A394" s="2" t="s">
        <v>50</v>
      </c>
      <c r="B394" s="2" t="s">
        <v>51</v>
      </c>
      <c r="C394" s="1" t="s">
        <v>1182</v>
      </c>
      <c r="D394" s="1" t="s">
        <v>1183</v>
      </c>
      <c r="E394" s="1" t="s">
        <v>1184</v>
      </c>
      <c r="F394" s="2" t="str">
        <f>IF(ISERROR(VLOOKUP($C394,'DMW | Collateral Fields'!$K:$L, 1, FALSE)),"No", "Yes")</f>
        <v>Yes</v>
      </c>
      <c r="G394" s="1" t="str">
        <f>IFERROR(VLOOKUP($C394,'DMW | Collateral Fields'!$K:$L, 2, FALSE),"(not found)")</f>
        <v xml:space="preserve"> Indicates if a facility is LBCM or not</v>
      </c>
      <c r="H394" s="2" t="s">
        <v>136</v>
      </c>
      <c r="I394" s="2" t="s">
        <v>144</v>
      </c>
      <c r="J394" s="1" t="s">
        <v>145</v>
      </c>
      <c r="K394" s="2">
        <v>255</v>
      </c>
      <c r="L394" s="2">
        <v>0</v>
      </c>
      <c r="M394" s="2">
        <v>0</v>
      </c>
      <c r="N394" s="2" t="str">
        <f t="shared" si="116"/>
        <v>picklist|255|0|0</v>
      </c>
      <c r="O394" t="str">
        <f>IFERROR(VLOOKUP('nCino | Field Mappings'!$A394,'nCino | Object Info'!$A:$H,5,FALSE),"(not found)")</f>
        <v>rskcsp_ds_css_collateral_mgmt</v>
      </c>
      <c r="P394" t="str">
        <f t="shared" si="117"/>
        <v>CCS_IsThisFacilityLBCM__c</v>
      </c>
      <c r="Q394" s="8">
        <f>IFERROR(VLOOKUP($N394,'nCino | BigQuery Type Lookup'!$A:$F,2,FALSE),"(not found)")</f>
        <v>255</v>
      </c>
      <c r="R394" t="str">
        <f>IFERROR(VLOOKUP('nCino | Field Mappings'!$A394,'nCino | Object Info'!$A:$H,6,FALSE),"(not found)")</f>
        <v>rskcsp_ds_css_collateral_mgmt_staging</v>
      </c>
      <c r="S394" t="str">
        <f t="shared" si="118"/>
        <v>CCS_IsThisFacilityLBCM__c</v>
      </c>
      <c r="T394" s="8" t="str">
        <f t="shared" si="119"/>
        <v>n/a</v>
      </c>
      <c r="U394" s="8" t="str">
        <f t="shared" si="120"/>
        <v>yes</v>
      </c>
      <c r="V394" s="2" t="str">
        <f>IFERROR(VLOOKUP($N394,'nCino | BigQuery Type Lookup'!$A:$F,3,FALSE),"(not found)")</f>
        <v>STRING</v>
      </c>
      <c r="W394" s="8">
        <f>IFERROR(VLOOKUP($N394,'nCino | BigQuery Type Lookup'!$A:$F,4,FALSE),"(not found)")</f>
        <v>255</v>
      </c>
      <c r="X394" s="8" t="str">
        <f>IFERROR(VLOOKUP($N394,'nCino | BigQuery Type Lookup'!$A:$F,5,FALSE),"(not found)")</f>
        <v>n/a</v>
      </c>
      <c r="Y394" s="8" t="str">
        <f>IFERROR(VLOOKUP($N394,'nCino | BigQuery Type Lookup'!$A:$F,6,FALSE),"(not found)")</f>
        <v>n/a</v>
      </c>
      <c r="Z394" t="str">
        <f>IFERROR(VLOOKUP('nCino | Field Mappings'!$A394,'nCino | Object Info'!$A:$H,7,FALSE),"(not found)")</f>
        <v>rskcsp_ds_css_collateral_mgmt_curated</v>
      </c>
      <c r="AA394" t="str">
        <f t="shared" si="121"/>
        <v>CCS_IsThisFacilityLBCM__c</v>
      </c>
      <c r="AB394" s="8" t="str">
        <f t="shared" si="122"/>
        <v>n/a</v>
      </c>
      <c r="AC394" s="8" t="str">
        <f t="shared" si="123"/>
        <v>yes</v>
      </c>
      <c r="AD394" s="2" t="str">
        <f t="shared" si="124"/>
        <v>STRING</v>
      </c>
      <c r="AE394" s="8">
        <f t="shared" si="129"/>
        <v>255</v>
      </c>
      <c r="AF394" s="8" t="str">
        <f t="shared" si="130"/>
        <v>n/a</v>
      </c>
      <c r="AG394" s="8" t="str">
        <f t="shared" si="131"/>
        <v>n/a</v>
      </c>
      <c r="AH394" t="str">
        <f>IFERROR(VLOOKUP('nCino | Field Mappings'!$A394,'nCino | Object Info'!$A:$H,8,FALSE),"(not found)")</f>
        <v>rskcsp_ds_css_collateral_mgmt_consumption</v>
      </c>
      <c r="AI394" t="str">
        <f t="shared" si="125"/>
        <v>CCS_IsThisFacilityLBCM__c</v>
      </c>
      <c r="AJ394" s="8" t="str">
        <f t="shared" si="126"/>
        <v>n/a</v>
      </c>
      <c r="AK394" s="8" t="str">
        <f t="shared" si="127"/>
        <v>yes</v>
      </c>
      <c r="AL394" s="2" t="str">
        <f t="shared" si="128"/>
        <v>STRING</v>
      </c>
      <c r="AM394" s="8">
        <f t="shared" si="132"/>
        <v>255</v>
      </c>
      <c r="AN394" s="8" t="str">
        <f t="shared" si="133"/>
        <v>n/a</v>
      </c>
      <c r="AO394" s="8" t="str">
        <f t="shared" si="134"/>
        <v>n/a</v>
      </c>
    </row>
    <row r="395" spans="1:41">
      <c r="A395" s="2" t="s">
        <v>50</v>
      </c>
      <c r="B395" s="2" t="s">
        <v>51</v>
      </c>
      <c r="C395" s="1" t="s">
        <v>1185</v>
      </c>
      <c r="D395" s="1" t="s">
        <v>1186</v>
      </c>
      <c r="E395" s="1" t="s">
        <v>1187</v>
      </c>
      <c r="F395" s="2" t="str">
        <f>IF(ISERROR(VLOOKUP($C395,'DMW | Collateral Fields'!$K:$L, 1, FALSE)),"No", "Yes")</f>
        <v>No</v>
      </c>
      <c r="G395" s="1" t="str">
        <f>IFERROR(VLOOKUP($C395,'DMW | Collateral Fields'!$K:$L, 2, FALSE),"(not found)")</f>
        <v>(not found)</v>
      </c>
      <c r="H395" s="2" t="s">
        <v>153</v>
      </c>
      <c r="I395" s="2" t="s">
        <v>144</v>
      </c>
      <c r="J395" s="1" t="s">
        <v>1188</v>
      </c>
      <c r="K395" s="2">
        <v>18</v>
      </c>
      <c r="L395" s="2">
        <v>0</v>
      </c>
      <c r="M395" s="2">
        <v>0</v>
      </c>
      <c r="N395" s="2" t="str">
        <f t="shared" si="116"/>
        <v>reference(LLC_BI__Other_Property_Details__c)|18|0|0</v>
      </c>
      <c r="O395" t="str">
        <f>IFERROR(VLOOKUP('nCino | Field Mappings'!$A395,'nCino | Object Info'!$A:$H,5,FALSE),"(not found)")</f>
        <v>rskcsp_ds_css_collateral_mgmt</v>
      </c>
      <c r="P395" t="str">
        <f t="shared" si="117"/>
        <v>LLC_BI__Other_Property_Details__c</v>
      </c>
      <c r="Q395" s="8">
        <f>IFERROR(VLOOKUP($N395,'nCino | BigQuery Type Lookup'!$A:$F,2,FALSE),"(not found)")</f>
        <v>18</v>
      </c>
      <c r="R395" t="str">
        <f>IFERROR(VLOOKUP('nCino | Field Mappings'!$A395,'nCino | Object Info'!$A:$H,6,FALSE),"(not found)")</f>
        <v>rskcsp_ds_css_collateral_mgmt_staging</v>
      </c>
      <c r="S395" t="str">
        <f t="shared" si="118"/>
        <v>LLC_BI__Other_Property_Details__c</v>
      </c>
      <c r="T395" s="8" t="str">
        <f t="shared" si="119"/>
        <v>Foreign</v>
      </c>
      <c r="U395" s="8" t="str">
        <f t="shared" si="120"/>
        <v>yes</v>
      </c>
      <c r="V395" s="2" t="str">
        <f>IFERROR(VLOOKUP($N395,'nCino | BigQuery Type Lookup'!$A:$F,3,FALSE),"(not found)")</f>
        <v>STRING</v>
      </c>
      <c r="W395" s="8">
        <f>IFERROR(VLOOKUP($N395,'nCino | BigQuery Type Lookup'!$A:$F,4,FALSE),"(not found)")</f>
        <v>18</v>
      </c>
      <c r="X395" s="8" t="str">
        <f>IFERROR(VLOOKUP($N395,'nCino | BigQuery Type Lookup'!$A:$F,5,FALSE),"(not found)")</f>
        <v>n/a</v>
      </c>
      <c r="Y395" s="8" t="str">
        <f>IFERROR(VLOOKUP($N395,'nCino | BigQuery Type Lookup'!$A:$F,6,FALSE),"(not found)")</f>
        <v>n/a</v>
      </c>
      <c r="Z395" t="str">
        <f>IFERROR(VLOOKUP('nCino | Field Mappings'!$A395,'nCino | Object Info'!$A:$H,7,FALSE),"(not found)")</f>
        <v>rskcsp_ds_css_collateral_mgmt_curated</v>
      </c>
      <c r="AA395" t="str">
        <f t="shared" si="121"/>
        <v>LLC_BI__Other_Property_Details__c</v>
      </c>
      <c r="AB395" s="8" t="str">
        <f t="shared" si="122"/>
        <v>Foreign</v>
      </c>
      <c r="AC395" s="8" t="str">
        <f t="shared" si="123"/>
        <v>yes</v>
      </c>
      <c r="AD395" s="2" t="str">
        <f t="shared" si="124"/>
        <v>STRING</v>
      </c>
      <c r="AE395" s="8">
        <f t="shared" si="129"/>
        <v>18</v>
      </c>
      <c r="AF395" s="8" t="str">
        <f t="shared" si="130"/>
        <v>n/a</v>
      </c>
      <c r="AG395" s="8" t="str">
        <f t="shared" si="131"/>
        <v>n/a</v>
      </c>
      <c r="AH395" t="str">
        <f>IFERROR(VLOOKUP('nCino | Field Mappings'!$A395,'nCino | Object Info'!$A:$H,8,FALSE),"(not found)")</f>
        <v>rskcsp_ds_css_collateral_mgmt_consumption</v>
      </c>
      <c r="AI395" t="str">
        <f t="shared" si="125"/>
        <v>LLC_BI__Other_Property_Details__c</v>
      </c>
      <c r="AJ395" s="8" t="str">
        <f t="shared" si="126"/>
        <v>Foreign</v>
      </c>
      <c r="AK395" s="8" t="str">
        <f t="shared" si="127"/>
        <v>yes</v>
      </c>
      <c r="AL395" s="2" t="str">
        <f t="shared" si="128"/>
        <v>STRING</v>
      </c>
      <c r="AM395" s="8">
        <f t="shared" si="132"/>
        <v>18</v>
      </c>
      <c r="AN395" s="8" t="str">
        <f t="shared" si="133"/>
        <v>n/a</v>
      </c>
      <c r="AO395" s="8" t="str">
        <f t="shared" si="134"/>
        <v>n/a</v>
      </c>
    </row>
    <row r="396" spans="1:41">
      <c r="A396" s="2" t="s">
        <v>50</v>
      </c>
      <c r="B396" s="2" t="s">
        <v>51</v>
      </c>
      <c r="C396" s="1" t="s">
        <v>1189</v>
      </c>
      <c r="D396" s="1" t="s">
        <v>1190</v>
      </c>
      <c r="E396" s="1" t="s">
        <v>1191</v>
      </c>
      <c r="F396" s="2" t="str">
        <f>IF(ISERROR(VLOOKUP($C396,'DMW | Collateral Fields'!$K:$L, 1, FALSE)),"No", "Yes")</f>
        <v>No</v>
      </c>
      <c r="G396" s="1" t="str">
        <f>IFERROR(VLOOKUP($C396,'DMW | Collateral Fields'!$K:$L, 2, FALSE),"(not found)")</f>
        <v>(not found)</v>
      </c>
      <c r="H396" s="2" t="s">
        <v>153</v>
      </c>
      <c r="I396" s="2" t="s">
        <v>144</v>
      </c>
      <c r="J396" s="1" t="s">
        <v>1192</v>
      </c>
      <c r="K396" s="2">
        <v>18</v>
      </c>
      <c r="L396" s="2">
        <v>0</v>
      </c>
      <c r="M396" s="2">
        <v>0</v>
      </c>
      <c r="N396" s="2" t="str">
        <f t="shared" si="116"/>
        <v>reference(LLC_BI__Possessory_Property_Details__c)|18|0|0</v>
      </c>
      <c r="O396" t="str">
        <f>IFERROR(VLOOKUP('nCino | Field Mappings'!$A396,'nCino | Object Info'!$A:$H,5,FALSE),"(not found)")</f>
        <v>rskcsp_ds_css_collateral_mgmt</v>
      </c>
      <c r="P396" t="str">
        <f t="shared" si="117"/>
        <v>LLC_BI__Possessory_Property_Details__c</v>
      </c>
      <c r="Q396" s="8">
        <f>IFERROR(VLOOKUP($N396,'nCino | BigQuery Type Lookup'!$A:$F,2,FALSE),"(not found)")</f>
        <v>18</v>
      </c>
      <c r="R396" t="str">
        <f>IFERROR(VLOOKUP('nCino | Field Mappings'!$A396,'nCino | Object Info'!$A:$H,6,FALSE),"(not found)")</f>
        <v>rskcsp_ds_css_collateral_mgmt_staging</v>
      </c>
      <c r="S396" t="str">
        <f t="shared" si="118"/>
        <v>LLC_BI__Possessory_Property_Details__c</v>
      </c>
      <c r="T396" s="8" t="str">
        <f t="shared" si="119"/>
        <v>Foreign</v>
      </c>
      <c r="U396" s="8" t="str">
        <f t="shared" si="120"/>
        <v>yes</v>
      </c>
      <c r="V396" s="2" t="str">
        <f>IFERROR(VLOOKUP($N396,'nCino | BigQuery Type Lookup'!$A:$F,3,FALSE),"(not found)")</f>
        <v>STRING</v>
      </c>
      <c r="W396" s="8">
        <f>IFERROR(VLOOKUP($N396,'nCino | BigQuery Type Lookup'!$A:$F,4,FALSE),"(not found)")</f>
        <v>18</v>
      </c>
      <c r="X396" s="8" t="str">
        <f>IFERROR(VLOOKUP($N396,'nCino | BigQuery Type Lookup'!$A:$F,5,FALSE),"(not found)")</f>
        <v>n/a</v>
      </c>
      <c r="Y396" s="8" t="str">
        <f>IFERROR(VLOOKUP($N396,'nCino | BigQuery Type Lookup'!$A:$F,6,FALSE),"(not found)")</f>
        <v>n/a</v>
      </c>
      <c r="Z396" t="str">
        <f>IFERROR(VLOOKUP('nCino | Field Mappings'!$A396,'nCino | Object Info'!$A:$H,7,FALSE),"(not found)")</f>
        <v>rskcsp_ds_css_collateral_mgmt_curated</v>
      </c>
      <c r="AA396" t="str">
        <f t="shared" si="121"/>
        <v>LLC_BI__Possessory_Property_Details__c</v>
      </c>
      <c r="AB396" s="8" t="str">
        <f t="shared" si="122"/>
        <v>Foreign</v>
      </c>
      <c r="AC396" s="8" t="str">
        <f t="shared" si="123"/>
        <v>yes</v>
      </c>
      <c r="AD396" s="2" t="str">
        <f t="shared" si="124"/>
        <v>STRING</v>
      </c>
      <c r="AE396" s="8">
        <f t="shared" si="129"/>
        <v>18</v>
      </c>
      <c r="AF396" s="8" t="str">
        <f t="shared" si="130"/>
        <v>n/a</v>
      </c>
      <c r="AG396" s="8" t="str">
        <f t="shared" si="131"/>
        <v>n/a</v>
      </c>
      <c r="AH396" t="str">
        <f>IFERROR(VLOOKUP('nCino | Field Mappings'!$A396,'nCino | Object Info'!$A:$H,8,FALSE),"(not found)")</f>
        <v>rskcsp_ds_css_collateral_mgmt_consumption</v>
      </c>
      <c r="AI396" t="str">
        <f t="shared" si="125"/>
        <v>LLC_BI__Possessory_Property_Details__c</v>
      </c>
      <c r="AJ396" s="8" t="str">
        <f t="shared" si="126"/>
        <v>Foreign</v>
      </c>
      <c r="AK396" s="8" t="str">
        <f t="shared" si="127"/>
        <v>yes</v>
      </c>
      <c r="AL396" s="2" t="str">
        <f t="shared" si="128"/>
        <v>STRING</v>
      </c>
      <c r="AM396" s="8">
        <f t="shared" si="132"/>
        <v>18</v>
      </c>
      <c r="AN396" s="8" t="str">
        <f t="shared" si="133"/>
        <v>n/a</v>
      </c>
      <c r="AO396" s="8" t="str">
        <f t="shared" si="134"/>
        <v>n/a</v>
      </c>
    </row>
    <row r="397" spans="1:41">
      <c r="A397" s="2" t="s">
        <v>50</v>
      </c>
      <c r="B397" s="2" t="s">
        <v>51</v>
      </c>
      <c r="C397" s="1" t="s">
        <v>1193</v>
      </c>
      <c r="D397" s="1" t="s">
        <v>1194</v>
      </c>
      <c r="E397" s="1" t="s">
        <v>1195</v>
      </c>
      <c r="F397" s="2" t="str">
        <f>IF(ISERROR(VLOOKUP($C397,'DMW | Collateral Fields'!$K:$L, 1, FALSE)),"No", "Yes")</f>
        <v>No</v>
      </c>
      <c r="G397" s="1" t="str">
        <f>IFERROR(VLOOKUP($C397,'DMW | Collateral Fields'!$K:$L, 2, FALSE),"(not found)")</f>
        <v>(not found)</v>
      </c>
      <c r="H397" s="2" t="s">
        <v>153</v>
      </c>
      <c r="I397" s="2" t="s">
        <v>144</v>
      </c>
      <c r="J397" s="1" t="s">
        <v>1196</v>
      </c>
      <c r="K397" s="2">
        <v>18</v>
      </c>
      <c r="L397" s="2">
        <v>0</v>
      </c>
      <c r="M397" s="2">
        <v>0</v>
      </c>
      <c r="N397" s="2" t="str">
        <f t="shared" si="116"/>
        <v>reference(LLC_BI__Real_Estate_Property_Details__c)|18|0|0</v>
      </c>
      <c r="O397" t="str">
        <f>IFERROR(VLOOKUP('nCino | Field Mappings'!$A397,'nCino | Object Info'!$A:$H,5,FALSE),"(not found)")</f>
        <v>rskcsp_ds_css_collateral_mgmt</v>
      </c>
      <c r="P397" t="str">
        <f t="shared" si="117"/>
        <v>LLC_BI__Real_Estate_Property_Details__c</v>
      </c>
      <c r="Q397" s="8">
        <f>IFERROR(VLOOKUP($N397,'nCino | BigQuery Type Lookup'!$A:$F,2,FALSE),"(not found)")</f>
        <v>18</v>
      </c>
      <c r="R397" t="str">
        <f>IFERROR(VLOOKUP('nCino | Field Mappings'!$A397,'nCino | Object Info'!$A:$H,6,FALSE),"(not found)")</f>
        <v>rskcsp_ds_css_collateral_mgmt_staging</v>
      </c>
      <c r="S397" t="str">
        <f t="shared" si="118"/>
        <v>LLC_BI__Real_Estate_Property_Details__c</v>
      </c>
      <c r="T397" s="8" t="str">
        <f t="shared" si="119"/>
        <v>Foreign</v>
      </c>
      <c r="U397" s="8" t="str">
        <f t="shared" si="120"/>
        <v>yes</v>
      </c>
      <c r="V397" s="2" t="str">
        <f>IFERROR(VLOOKUP($N397,'nCino | BigQuery Type Lookup'!$A:$F,3,FALSE),"(not found)")</f>
        <v>STRING</v>
      </c>
      <c r="W397" s="8">
        <f>IFERROR(VLOOKUP($N397,'nCino | BigQuery Type Lookup'!$A:$F,4,FALSE),"(not found)")</f>
        <v>18</v>
      </c>
      <c r="X397" s="8" t="str">
        <f>IFERROR(VLOOKUP($N397,'nCino | BigQuery Type Lookup'!$A:$F,5,FALSE),"(not found)")</f>
        <v>n/a</v>
      </c>
      <c r="Y397" s="8" t="str">
        <f>IFERROR(VLOOKUP($N397,'nCino | BigQuery Type Lookup'!$A:$F,6,FALSE),"(not found)")</f>
        <v>n/a</v>
      </c>
      <c r="Z397" t="str">
        <f>IFERROR(VLOOKUP('nCino | Field Mappings'!$A397,'nCino | Object Info'!$A:$H,7,FALSE),"(not found)")</f>
        <v>rskcsp_ds_css_collateral_mgmt_curated</v>
      </c>
      <c r="AA397" t="str">
        <f t="shared" si="121"/>
        <v>LLC_BI__Real_Estate_Property_Details__c</v>
      </c>
      <c r="AB397" s="8" t="str">
        <f t="shared" si="122"/>
        <v>Foreign</v>
      </c>
      <c r="AC397" s="8" t="str">
        <f t="shared" si="123"/>
        <v>yes</v>
      </c>
      <c r="AD397" s="2" t="str">
        <f t="shared" si="124"/>
        <v>STRING</v>
      </c>
      <c r="AE397" s="8">
        <f t="shared" si="129"/>
        <v>18</v>
      </c>
      <c r="AF397" s="8" t="str">
        <f t="shared" si="130"/>
        <v>n/a</v>
      </c>
      <c r="AG397" s="8" t="str">
        <f t="shared" si="131"/>
        <v>n/a</v>
      </c>
      <c r="AH397" t="str">
        <f>IFERROR(VLOOKUP('nCino | Field Mappings'!$A397,'nCino | Object Info'!$A:$H,8,FALSE),"(not found)")</f>
        <v>rskcsp_ds_css_collateral_mgmt_consumption</v>
      </c>
      <c r="AI397" t="str">
        <f t="shared" si="125"/>
        <v>LLC_BI__Real_Estate_Property_Details__c</v>
      </c>
      <c r="AJ397" s="8" t="str">
        <f t="shared" si="126"/>
        <v>Foreign</v>
      </c>
      <c r="AK397" s="8" t="str">
        <f t="shared" si="127"/>
        <v>yes</v>
      </c>
      <c r="AL397" s="2" t="str">
        <f t="shared" si="128"/>
        <v>STRING</v>
      </c>
      <c r="AM397" s="8">
        <f t="shared" si="132"/>
        <v>18</v>
      </c>
      <c r="AN397" s="8" t="str">
        <f t="shared" si="133"/>
        <v>n/a</v>
      </c>
      <c r="AO397" s="8" t="str">
        <f t="shared" si="134"/>
        <v>n/a</v>
      </c>
    </row>
    <row r="398" spans="1:41">
      <c r="A398" s="2" t="s">
        <v>50</v>
      </c>
      <c r="B398" s="2" t="s">
        <v>51</v>
      </c>
      <c r="C398" s="1" t="s">
        <v>1197</v>
      </c>
      <c r="D398" s="1" t="s">
        <v>1198</v>
      </c>
      <c r="E398" s="1" t="s">
        <v>1199</v>
      </c>
      <c r="F398" s="2" t="str">
        <f>IF(ISERROR(VLOOKUP($C398,'DMW | Collateral Fields'!$K:$L, 1, FALSE)),"No", "Yes")</f>
        <v>No</v>
      </c>
      <c r="G398" s="1" t="str">
        <f>IFERROR(VLOOKUP($C398,'DMW | Collateral Fields'!$K:$L, 2, FALSE),"(not found)")</f>
        <v>(not found)</v>
      </c>
      <c r="H398" s="2" t="s">
        <v>153</v>
      </c>
      <c r="I398" s="2" t="s">
        <v>144</v>
      </c>
      <c r="J398" s="1" t="s">
        <v>1200</v>
      </c>
      <c r="K398" s="2">
        <v>18</v>
      </c>
      <c r="L398" s="2">
        <v>0</v>
      </c>
      <c r="M398" s="2">
        <v>0</v>
      </c>
      <c r="N398" s="2" t="str">
        <f t="shared" si="116"/>
        <v>reference(LLC_BI__Titled_Property_Details__c)|18|0|0</v>
      </c>
      <c r="O398" t="str">
        <f>IFERROR(VLOOKUP('nCino | Field Mappings'!$A398,'nCino | Object Info'!$A:$H,5,FALSE),"(not found)")</f>
        <v>rskcsp_ds_css_collateral_mgmt</v>
      </c>
      <c r="P398" t="str">
        <f t="shared" si="117"/>
        <v>LLC_BI__Titled_Property_Details__c</v>
      </c>
      <c r="Q398" s="8">
        <f>IFERROR(VLOOKUP($N398,'nCino | BigQuery Type Lookup'!$A:$F,2,FALSE),"(not found)")</f>
        <v>18</v>
      </c>
      <c r="R398" t="str">
        <f>IFERROR(VLOOKUP('nCino | Field Mappings'!$A398,'nCino | Object Info'!$A:$H,6,FALSE),"(not found)")</f>
        <v>rskcsp_ds_css_collateral_mgmt_staging</v>
      </c>
      <c r="S398" t="str">
        <f t="shared" si="118"/>
        <v>LLC_BI__Titled_Property_Details__c</v>
      </c>
      <c r="T398" s="8" t="str">
        <f t="shared" si="119"/>
        <v>Foreign</v>
      </c>
      <c r="U398" s="8" t="str">
        <f t="shared" si="120"/>
        <v>yes</v>
      </c>
      <c r="V398" s="2" t="str">
        <f>IFERROR(VLOOKUP($N398,'nCino | BigQuery Type Lookup'!$A:$F,3,FALSE),"(not found)")</f>
        <v>STRING</v>
      </c>
      <c r="W398" s="8">
        <f>IFERROR(VLOOKUP($N398,'nCino | BigQuery Type Lookup'!$A:$F,4,FALSE),"(not found)")</f>
        <v>18</v>
      </c>
      <c r="X398" s="8" t="str">
        <f>IFERROR(VLOOKUP($N398,'nCino | BigQuery Type Lookup'!$A:$F,5,FALSE),"(not found)")</f>
        <v>n/a</v>
      </c>
      <c r="Y398" s="8" t="str">
        <f>IFERROR(VLOOKUP($N398,'nCino | BigQuery Type Lookup'!$A:$F,6,FALSE),"(not found)")</f>
        <v>n/a</v>
      </c>
      <c r="Z398" t="str">
        <f>IFERROR(VLOOKUP('nCino | Field Mappings'!$A398,'nCino | Object Info'!$A:$H,7,FALSE),"(not found)")</f>
        <v>rskcsp_ds_css_collateral_mgmt_curated</v>
      </c>
      <c r="AA398" t="str">
        <f t="shared" si="121"/>
        <v>LLC_BI__Titled_Property_Details__c</v>
      </c>
      <c r="AB398" s="8" t="str">
        <f t="shared" si="122"/>
        <v>Foreign</v>
      </c>
      <c r="AC398" s="8" t="str">
        <f t="shared" si="123"/>
        <v>yes</v>
      </c>
      <c r="AD398" s="2" t="str">
        <f t="shared" si="124"/>
        <v>STRING</v>
      </c>
      <c r="AE398" s="8">
        <f t="shared" si="129"/>
        <v>18</v>
      </c>
      <c r="AF398" s="8" t="str">
        <f t="shared" si="130"/>
        <v>n/a</v>
      </c>
      <c r="AG398" s="8" t="str">
        <f t="shared" si="131"/>
        <v>n/a</v>
      </c>
      <c r="AH398" t="str">
        <f>IFERROR(VLOOKUP('nCino | Field Mappings'!$A398,'nCino | Object Info'!$A:$H,8,FALSE),"(not found)")</f>
        <v>rskcsp_ds_css_collateral_mgmt_consumption</v>
      </c>
      <c r="AI398" t="str">
        <f t="shared" si="125"/>
        <v>LLC_BI__Titled_Property_Details__c</v>
      </c>
      <c r="AJ398" s="8" t="str">
        <f t="shared" si="126"/>
        <v>Foreign</v>
      </c>
      <c r="AK398" s="8" t="str">
        <f t="shared" si="127"/>
        <v>yes</v>
      </c>
      <c r="AL398" s="2" t="str">
        <f t="shared" si="128"/>
        <v>STRING</v>
      </c>
      <c r="AM398" s="8">
        <f t="shared" si="132"/>
        <v>18</v>
      </c>
      <c r="AN398" s="8" t="str">
        <f t="shared" si="133"/>
        <v>n/a</v>
      </c>
      <c r="AO398" s="8" t="str">
        <f t="shared" si="134"/>
        <v>n/a</v>
      </c>
    </row>
    <row r="399" spans="1:41">
      <c r="A399" s="2" t="s">
        <v>50</v>
      </c>
      <c r="B399" s="2" t="s">
        <v>51</v>
      </c>
      <c r="C399" s="1" t="s">
        <v>1201</v>
      </c>
      <c r="D399" s="1" t="s">
        <v>1202</v>
      </c>
      <c r="E399" s="1" t="s">
        <v>1203</v>
      </c>
      <c r="F399" s="2" t="str">
        <f>IF(ISERROR(VLOOKUP($C399,'DMW | Collateral Fields'!$K:$L, 1, FALSE)),"No", "Yes")</f>
        <v>No</v>
      </c>
      <c r="G399" s="1" t="str">
        <f>IFERROR(VLOOKUP($C399,'DMW | Collateral Fields'!$K:$L, 2, FALSE),"(not found)")</f>
        <v>(not found)</v>
      </c>
      <c r="H399" s="2" t="s">
        <v>153</v>
      </c>
      <c r="I399" s="2" t="s">
        <v>144</v>
      </c>
      <c r="J399" s="1" t="s">
        <v>1204</v>
      </c>
      <c r="K399" s="2">
        <v>18</v>
      </c>
      <c r="L399" s="2">
        <v>0</v>
      </c>
      <c r="M399" s="2">
        <v>0</v>
      </c>
      <c r="N399" s="2" t="str">
        <f t="shared" si="116"/>
        <v>reference(LLC_BI__UCC_Property_Details__c)|18|0|0</v>
      </c>
      <c r="O399" t="str">
        <f>IFERROR(VLOOKUP('nCino | Field Mappings'!$A399,'nCino | Object Info'!$A:$H,5,FALSE),"(not found)")</f>
        <v>rskcsp_ds_css_collateral_mgmt</v>
      </c>
      <c r="P399" t="str">
        <f t="shared" si="117"/>
        <v>LLC_BI__UCC_Property_Details__c</v>
      </c>
      <c r="Q399" s="8">
        <f>IFERROR(VLOOKUP($N399,'nCino | BigQuery Type Lookup'!$A:$F,2,FALSE),"(not found)")</f>
        <v>18</v>
      </c>
      <c r="R399" t="str">
        <f>IFERROR(VLOOKUP('nCino | Field Mappings'!$A399,'nCino | Object Info'!$A:$H,6,FALSE),"(not found)")</f>
        <v>rskcsp_ds_css_collateral_mgmt_staging</v>
      </c>
      <c r="S399" t="str">
        <f t="shared" si="118"/>
        <v>LLC_BI__UCC_Property_Details__c</v>
      </c>
      <c r="T399" s="8" t="str">
        <f t="shared" si="119"/>
        <v>Foreign</v>
      </c>
      <c r="U399" s="8" t="str">
        <f t="shared" si="120"/>
        <v>yes</v>
      </c>
      <c r="V399" s="2" t="str">
        <f>IFERROR(VLOOKUP($N399,'nCino | BigQuery Type Lookup'!$A:$F,3,FALSE),"(not found)")</f>
        <v>STRING</v>
      </c>
      <c r="W399" s="8">
        <f>IFERROR(VLOOKUP($N399,'nCino | BigQuery Type Lookup'!$A:$F,4,FALSE),"(not found)")</f>
        <v>18</v>
      </c>
      <c r="X399" s="8" t="str">
        <f>IFERROR(VLOOKUP($N399,'nCino | BigQuery Type Lookup'!$A:$F,5,FALSE),"(not found)")</f>
        <v>n/a</v>
      </c>
      <c r="Y399" s="8" t="str">
        <f>IFERROR(VLOOKUP($N399,'nCino | BigQuery Type Lookup'!$A:$F,6,FALSE),"(not found)")</f>
        <v>n/a</v>
      </c>
      <c r="Z399" t="str">
        <f>IFERROR(VLOOKUP('nCino | Field Mappings'!$A399,'nCino | Object Info'!$A:$H,7,FALSE),"(not found)")</f>
        <v>rskcsp_ds_css_collateral_mgmt_curated</v>
      </c>
      <c r="AA399" t="str">
        <f t="shared" si="121"/>
        <v>LLC_BI__UCC_Property_Details__c</v>
      </c>
      <c r="AB399" s="8" t="str">
        <f t="shared" si="122"/>
        <v>Foreign</v>
      </c>
      <c r="AC399" s="8" t="str">
        <f t="shared" si="123"/>
        <v>yes</v>
      </c>
      <c r="AD399" s="2" t="str">
        <f t="shared" si="124"/>
        <v>STRING</v>
      </c>
      <c r="AE399" s="8">
        <f t="shared" si="129"/>
        <v>18</v>
      </c>
      <c r="AF399" s="8" t="str">
        <f t="shared" si="130"/>
        <v>n/a</v>
      </c>
      <c r="AG399" s="8" t="str">
        <f t="shared" si="131"/>
        <v>n/a</v>
      </c>
      <c r="AH399" t="str">
        <f>IFERROR(VLOOKUP('nCino | Field Mappings'!$A399,'nCino | Object Info'!$A:$H,8,FALSE),"(not found)")</f>
        <v>rskcsp_ds_css_collateral_mgmt_consumption</v>
      </c>
      <c r="AI399" t="str">
        <f t="shared" si="125"/>
        <v>LLC_BI__UCC_Property_Details__c</v>
      </c>
      <c r="AJ399" s="8" t="str">
        <f t="shared" si="126"/>
        <v>Foreign</v>
      </c>
      <c r="AK399" s="8" t="str">
        <f t="shared" si="127"/>
        <v>yes</v>
      </c>
      <c r="AL399" s="2" t="str">
        <f t="shared" si="128"/>
        <v>STRING</v>
      </c>
      <c r="AM399" s="8">
        <f t="shared" si="132"/>
        <v>18</v>
      </c>
      <c r="AN399" s="8" t="str">
        <f t="shared" si="133"/>
        <v>n/a</v>
      </c>
      <c r="AO399" s="8" t="str">
        <f t="shared" si="134"/>
        <v>n/a</v>
      </c>
    </row>
    <row r="400" spans="1:41">
      <c r="A400" s="2" t="s">
        <v>50</v>
      </c>
      <c r="B400" s="2" t="s">
        <v>51</v>
      </c>
      <c r="C400" s="1" t="s">
        <v>1205</v>
      </c>
      <c r="D400" s="1" t="s">
        <v>1206</v>
      </c>
      <c r="E400" s="1" t="s">
        <v>1207</v>
      </c>
      <c r="F400" s="2" t="str">
        <f>IF(ISERROR(VLOOKUP($C400,'DMW | Collateral Fields'!$K:$L, 1, FALSE)),"No", "Yes")</f>
        <v>No</v>
      </c>
      <c r="G400" s="1" t="str">
        <f>IFERROR(VLOOKUP($C400,'DMW | Collateral Fields'!$K:$L, 2, FALSE),"(not found)")</f>
        <v>(not found)</v>
      </c>
      <c r="H400" s="2" t="s">
        <v>136</v>
      </c>
      <c r="I400" s="2" t="s">
        <v>144</v>
      </c>
      <c r="J400" s="1" t="s">
        <v>140</v>
      </c>
      <c r="K400" s="2">
        <v>1300</v>
      </c>
      <c r="L400" s="2">
        <v>0</v>
      </c>
      <c r="M400" s="2">
        <v>0</v>
      </c>
      <c r="N400" s="2" t="str">
        <f t="shared" si="116"/>
        <v>string|1300|0|0</v>
      </c>
      <c r="O400" t="str">
        <f>IFERROR(VLOOKUP('nCino | Field Mappings'!$A400,'nCino | Object Info'!$A:$H,5,FALSE),"(not found)")</f>
        <v>rskcsp_ds_css_collateral_mgmt</v>
      </c>
      <c r="P400" t="str">
        <f t="shared" si="117"/>
        <v>CSS_Subtype2__c</v>
      </c>
      <c r="Q400" s="8">
        <f>IFERROR(VLOOKUP($N400,'nCino | BigQuery Type Lookup'!$A:$F,2,FALSE),"(not found)")</f>
        <v>1300</v>
      </c>
      <c r="R400" t="str">
        <f>IFERROR(VLOOKUP('nCino | Field Mappings'!$A400,'nCino | Object Info'!$A:$H,6,FALSE),"(not found)")</f>
        <v>rskcsp_ds_css_collateral_mgmt_staging</v>
      </c>
      <c r="S400" t="str">
        <f t="shared" si="118"/>
        <v>CSS_Subtype2__c</v>
      </c>
      <c r="T400" s="8" t="str">
        <f t="shared" si="119"/>
        <v>n/a</v>
      </c>
      <c r="U400" s="8" t="str">
        <f t="shared" si="120"/>
        <v>yes</v>
      </c>
      <c r="V400" s="2" t="str">
        <f>IFERROR(VLOOKUP($N400,'nCino | BigQuery Type Lookup'!$A:$F,3,FALSE),"(not found)")</f>
        <v>STRING</v>
      </c>
      <c r="W400" s="8">
        <f>IFERROR(VLOOKUP($N400,'nCino | BigQuery Type Lookup'!$A:$F,4,FALSE),"(not found)")</f>
        <v>1300</v>
      </c>
      <c r="X400" s="8" t="str">
        <f>IFERROR(VLOOKUP($N400,'nCino | BigQuery Type Lookup'!$A:$F,5,FALSE),"(not found)")</f>
        <v>n/a</v>
      </c>
      <c r="Y400" s="8" t="str">
        <f>IFERROR(VLOOKUP($N400,'nCino | BigQuery Type Lookup'!$A:$F,6,FALSE),"(not found)")</f>
        <v>n/a</v>
      </c>
      <c r="Z400" t="str">
        <f>IFERROR(VLOOKUP('nCino | Field Mappings'!$A400,'nCino | Object Info'!$A:$H,7,FALSE),"(not found)")</f>
        <v>rskcsp_ds_css_collateral_mgmt_curated</v>
      </c>
      <c r="AA400" t="str">
        <f t="shared" si="121"/>
        <v>CSS_Subtype2__c</v>
      </c>
      <c r="AB400" s="8" t="str">
        <f t="shared" si="122"/>
        <v>n/a</v>
      </c>
      <c r="AC400" s="8" t="str">
        <f t="shared" si="123"/>
        <v>yes</v>
      </c>
      <c r="AD400" s="2" t="str">
        <f t="shared" si="124"/>
        <v>STRING</v>
      </c>
      <c r="AE400" s="8">
        <f t="shared" si="129"/>
        <v>1300</v>
      </c>
      <c r="AF400" s="8" t="str">
        <f t="shared" si="130"/>
        <v>n/a</v>
      </c>
      <c r="AG400" s="8" t="str">
        <f t="shared" si="131"/>
        <v>n/a</v>
      </c>
      <c r="AH400" t="str">
        <f>IFERROR(VLOOKUP('nCino | Field Mappings'!$A400,'nCino | Object Info'!$A:$H,8,FALSE),"(not found)")</f>
        <v>rskcsp_ds_css_collateral_mgmt_consumption</v>
      </c>
      <c r="AI400" t="str">
        <f t="shared" si="125"/>
        <v>CSS_Subtype2__c</v>
      </c>
      <c r="AJ400" s="8" t="str">
        <f t="shared" si="126"/>
        <v>n/a</v>
      </c>
      <c r="AK400" s="8" t="str">
        <f t="shared" si="127"/>
        <v>yes</v>
      </c>
      <c r="AL400" s="2" t="str">
        <f t="shared" si="128"/>
        <v>STRING</v>
      </c>
      <c r="AM400" s="8">
        <f t="shared" si="132"/>
        <v>1300</v>
      </c>
      <c r="AN400" s="8" t="str">
        <f t="shared" si="133"/>
        <v>n/a</v>
      </c>
      <c r="AO400" s="8" t="str">
        <f t="shared" si="134"/>
        <v>n/a</v>
      </c>
    </row>
    <row r="401" spans="1:41">
      <c r="A401" s="2" t="s">
        <v>50</v>
      </c>
      <c r="B401" s="2" t="s">
        <v>51</v>
      </c>
      <c r="C401" s="1" t="s">
        <v>1208</v>
      </c>
      <c r="D401" s="1" t="s">
        <v>1209</v>
      </c>
      <c r="E401" s="1" t="s">
        <v>1210</v>
      </c>
      <c r="F401" s="2" t="str">
        <f>IF(ISERROR(VLOOKUP($C401,'DMW | Collateral Fields'!$K:$L, 1, FALSE)),"No", "Yes")</f>
        <v>Yes</v>
      </c>
      <c r="G401" s="1" t="str">
        <f>IFERROR(VLOOKUP($C401,'DMW | Collateral Fields'!$K:$L, 2, FALSE),"(not found)")</f>
        <v xml:space="preserve">This is a picklist field that Indicates whether there is a limitation attached to the Security. </v>
      </c>
      <c r="H401" s="2" t="s">
        <v>136</v>
      </c>
      <c r="I401" s="2" t="s">
        <v>144</v>
      </c>
      <c r="J401" s="1" t="s">
        <v>145</v>
      </c>
      <c r="K401" s="2">
        <v>255</v>
      </c>
      <c r="L401" s="2">
        <v>0</v>
      </c>
      <c r="M401" s="2">
        <v>0</v>
      </c>
      <c r="N401" s="2" t="str">
        <f t="shared" si="116"/>
        <v>picklist|255|0|0</v>
      </c>
      <c r="O401" t="str">
        <f>IFERROR(VLOOKUP('nCino | Field Mappings'!$A401,'nCino | Object Info'!$A:$H,5,FALSE),"(not found)")</f>
        <v>rskcsp_ds_css_collateral_mgmt</v>
      </c>
      <c r="P401" t="str">
        <f t="shared" si="117"/>
        <v>CCS_Limitation__c</v>
      </c>
      <c r="Q401" s="8">
        <f>IFERROR(VLOOKUP($N401,'nCino | BigQuery Type Lookup'!$A:$F,2,FALSE),"(not found)")</f>
        <v>255</v>
      </c>
      <c r="R401" t="str">
        <f>IFERROR(VLOOKUP('nCino | Field Mappings'!$A401,'nCino | Object Info'!$A:$H,6,FALSE),"(not found)")</f>
        <v>rskcsp_ds_css_collateral_mgmt_staging</v>
      </c>
      <c r="S401" t="str">
        <f t="shared" si="118"/>
        <v>CCS_Limitation__c</v>
      </c>
      <c r="T401" s="8" t="str">
        <f t="shared" si="119"/>
        <v>n/a</v>
      </c>
      <c r="U401" s="8" t="str">
        <f t="shared" si="120"/>
        <v>yes</v>
      </c>
      <c r="V401" s="2" t="str">
        <f>IFERROR(VLOOKUP($N401,'nCino | BigQuery Type Lookup'!$A:$F,3,FALSE),"(not found)")</f>
        <v>STRING</v>
      </c>
      <c r="W401" s="8">
        <f>IFERROR(VLOOKUP($N401,'nCino | BigQuery Type Lookup'!$A:$F,4,FALSE),"(not found)")</f>
        <v>255</v>
      </c>
      <c r="X401" s="8" t="str">
        <f>IFERROR(VLOOKUP($N401,'nCino | BigQuery Type Lookup'!$A:$F,5,FALSE),"(not found)")</f>
        <v>n/a</v>
      </c>
      <c r="Y401" s="8" t="str">
        <f>IFERROR(VLOOKUP($N401,'nCino | BigQuery Type Lookup'!$A:$F,6,FALSE),"(not found)")</f>
        <v>n/a</v>
      </c>
      <c r="Z401" t="str">
        <f>IFERROR(VLOOKUP('nCino | Field Mappings'!$A401,'nCino | Object Info'!$A:$H,7,FALSE),"(not found)")</f>
        <v>rskcsp_ds_css_collateral_mgmt_curated</v>
      </c>
      <c r="AA401" t="str">
        <f t="shared" si="121"/>
        <v>CCS_Limitation__c</v>
      </c>
      <c r="AB401" s="8" t="str">
        <f t="shared" si="122"/>
        <v>n/a</v>
      </c>
      <c r="AC401" s="8" t="str">
        <f t="shared" si="123"/>
        <v>yes</v>
      </c>
      <c r="AD401" s="2" t="str">
        <f t="shared" si="124"/>
        <v>STRING</v>
      </c>
      <c r="AE401" s="8">
        <f t="shared" si="129"/>
        <v>255</v>
      </c>
      <c r="AF401" s="8" t="str">
        <f t="shared" si="130"/>
        <v>n/a</v>
      </c>
      <c r="AG401" s="8" t="str">
        <f t="shared" si="131"/>
        <v>n/a</v>
      </c>
      <c r="AH401" t="str">
        <f>IFERROR(VLOOKUP('nCino | Field Mappings'!$A401,'nCino | Object Info'!$A:$H,8,FALSE),"(not found)")</f>
        <v>rskcsp_ds_css_collateral_mgmt_consumption</v>
      </c>
      <c r="AI401" t="str">
        <f t="shared" si="125"/>
        <v>CCS_Limitation__c</v>
      </c>
      <c r="AJ401" s="8" t="str">
        <f t="shared" si="126"/>
        <v>n/a</v>
      </c>
      <c r="AK401" s="8" t="str">
        <f t="shared" si="127"/>
        <v>yes</v>
      </c>
      <c r="AL401" s="2" t="str">
        <f t="shared" si="128"/>
        <v>STRING</v>
      </c>
      <c r="AM401" s="8">
        <f t="shared" si="132"/>
        <v>255</v>
      </c>
      <c r="AN401" s="8" t="str">
        <f t="shared" si="133"/>
        <v>n/a</v>
      </c>
      <c r="AO401" s="8" t="str">
        <f t="shared" si="134"/>
        <v>n/a</v>
      </c>
    </row>
    <row r="402" spans="1:41">
      <c r="A402" s="2" t="s">
        <v>50</v>
      </c>
      <c r="B402" s="2" t="s">
        <v>51</v>
      </c>
      <c r="C402" s="1" t="s">
        <v>1211</v>
      </c>
      <c r="D402" s="1" t="s">
        <v>1212</v>
      </c>
      <c r="E402" s="1" t="s">
        <v>1213</v>
      </c>
      <c r="F402" s="2" t="str">
        <f>IF(ISERROR(VLOOKUP($C402,'DMW | Collateral Fields'!$K:$L, 1, FALSE)),"No", "Yes")</f>
        <v>Yes</v>
      </c>
      <c r="G402" s="1" t="str">
        <f>IFERROR(VLOOKUP($C402,'DMW | Collateral Fields'!$K:$L, 2, FALSE),"(not found)")</f>
        <v>This field captures the security amount once the limitation has been taken into account</v>
      </c>
      <c r="H402" s="2" t="s">
        <v>136</v>
      </c>
      <c r="I402" s="2" t="s">
        <v>144</v>
      </c>
      <c r="J402" s="1" t="s">
        <v>215</v>
      </c>
      <c r="K402" s="2">
        <v>0</v>
      </c>
      <c r="L402" s="2">
        <v>18</v>
      </c>
      <c r="M402" s="2">
        <v>0</v>
      </c>
      <c r="N402" s="2" t="str">
        <f t="shared" si="116"/>
        <v>currency|0|18|0</v>
      </c>
      <c r="O402" t="str">
        <f>IFERROR(VLOOKUP('nCino | Field Mappings'!$A402,'nCino | Object Info'!$A:$H,5,FALSE),"(not found)")</f>
        <v>rskcsp_ds_css_collateral_mgmt</v>
      </c>
      <c r="P402" t="str">
        <f t="shared" si="117"/>
        <v>CCS_Amount_Limited_To__c</v>
      </c>
      <c r="Q402" s="8">
        <f>IFERROR(VLOOKUP($N402,'nCino | BigQuery Type Lookup'!$A:$F,2,FALSE),"(not found)")</f>
        <v>18</v>
      </c>
      <c r="R402" t="str">
        <f>IFERROR(VLOOKUP('nCino | Field Mappings'!$A402,'nCino | Object Info'!$A:$H,6,FALSE),"(not found)")</f>
        <v>rskcsp_ds_css_collateral_mgmt_staging</v>
      </c>
      <c r="S402" t="str">
        <f t="shared" si="118"/>
        <v>CCS_Amount_Limited_To__c</v>
      </c>
      <c r="T402" s="8" t="str">
        <f t="shared" si="119"/>
        <v>n/a</v>
      </c>
      <c r="U402" s="8" t="str">
        <f t="shared" si="120"/>
        <v>yes</v>
      </c>
      <c r="V402" s="2" t="str">
        <f>IFERROR(VLOOKUP($N402,'nCino | BigQuery Type Lookup'!$A:$F,3,FALSE),"(not found)")</f>
        <v>INT64</v>
      </c>
      <c r="W402" s="8" t="str">
        <f>IFERROR(VLOOKUP($N402,'nCino | BigQuery Type Lookup'!$A:$F,4,FALSE),"(not found)")</f>
        <v>n/a</v>
      </c>
      <c r="X402" s="8" t="str">
        <f>IFERROR(VLOOKUP($N402,'nCino | BigQuery Type Lookup'!$A:$F,5,FALSE),"(not found)")</f>
        <v>n/a</v>
      </c>
      <c r="Y402" s="8" t="str">
        <f>IFERROR(VLOOKUP($N402,'nCino | BigQuery Type Lookup'!$A:$F,6,FALSE),"(not found)")</f>
        <v>n/a</v>
      </c>
      <c r="Z402" t="str">
        <f>IFERROR(VLOOKUP('nCino | Field Mappings'!$A402,'nCino | Object Info'!$A:$H,7,FALSE),"(not found)")</f>
        <v>rskcsp_ds_css_collateral_mgmt_curated</v>
      </c>
      <c r="AA402" t="str">
        <f t="shared" si="121"/>
        <v>CCS_Amount_Limited_To__c</v>
      </c>
      <c r="AB402" s="8" t="str">
        <f t="shared" si="122"/>
        <v>n/a</v>
      </c>
      <c r="AC402" s="8" t="str">
        <f t="shared" si="123"/>
        <v>yes</v>
      </c>
      <c r="AD402" s="2" t="str">
        <f t="shared" si="124"/>
        <v>INT64</v>
      </c>
      <c r="AE402" s="8" t="str">
        <f t="shared" si="129"/>
        <v>n/a</v>
      </c>
      <c r="AF402" s="8" t="str">
        <f t="shared" si="130"/>
        <v>n/a</v>
      </c>
      <c r="AG402" s="8" t="str">
        <f t="shared" si="131"/>
        <v>n/a</v>
      </c>
      <c r="AH402" t="str">
        <f>IFERROR(VLOOKUP('nCino | Field Mappings'!$A402,'nCino | Object Info'!$A:$H,8,FALSE),"(not found)")</f>
        <v>rskcsp_ds_css_collateral_mgmt_consumption</v>
      </c>
      <c r="AI402" t="str">
        <f t="shared" si="125"/>
        <v>CCS_Amount_Limited_To__c</v>
      </c>
      <c r="AJ402" s="8" t="str">
        <f t="shared" si="126"/>
        <v>n/a</v>
      </c>
      <c r="AK402" s="8" t="str">
        <f t="shared" si="127"/>
        <v>yes</v>
      </c>
      <c r="AL402" s="2" t="str">
        <f t="shared" si="128"/>
        <v>INT64</v>
      </c>
      <c r="AM402" s="8" t="str">
        <f t="shared" si="132"/>
        <v>n/a</v>
      </c>
      <c r="AN402" s="8" t="str">
        <f t="shared" si="133"/>
        <v>n/a</v>
      </c>
      <c r="AO402" s="8" t="str">
        <f t="shared" si="134"/>
        <v>n/a</v>
      </c>
    </row>
    <row r="403" spans="1:41">
      <c r="A403" s="2" t="s">
        <v>50</v>
      </c>
      <c r="B403" s="2" t="s">
        <v>51</v>
      </c>
      <c r="C403" s="1" t="s">
        <v>1214</v>
      </c>
      <c r="D403" s="1" t="s">
        <v>1215</v>
      </c>
      <c r="E403" s="1" t="s">
        <v>1216</v>
      </c>
      <c r="F403" s="2" t="str">
        <f>IF(ISERROR(VLOOKUP($C403,'DMW | Collateral Fields'!$K:$L, 1, FALSE)),"No", "Yes")</f>
        <v>Yes</v>
      </c>
      <c r="G403" s="1" t="str">
        <f>IFERROR(VLOOKUP($C403,'DMW | Collateral Fields'!$K:$L, 2, FALSE),"(not found)")</f>
        <v>This is a picklist field that captures the first sub-type of the Security.</v>
      </c>
      <c r="H403" s="2" t="s">
        <v>136</v>
      </c>
      <c r="I403" s="2" t="s">
        <v>144</v>
      </c>
      <c r="J403" s="1" t="s">
        <v>145</v>
      </c>
      <c r="K403" s="2">
        <v>255</v>
      </c>
      <c r="L403" s="2">
        <v>0</v>
      </c>
      <c r="M403" s="2">
        <v>0</v>
      </c>
      <c r="N403" s="2" t="str">
        <f t="shared" si="116"/>
        <v>picklist|255|0|0</v>
      </c>
      <c r="O403" t="str">
        <f>IFERROR(VLOOKUP('nCino | Field Mappings'!$A403,'nCino | Object Info'!$A:$H,5,FALSE),"(not found)")</f>
        <v>rskcsp_ds_css_collateral_mgmt</v>
      </c>
      <c r="P403" t="str">
        <f t="shared" si="117"/>
        <v>CCS_Subtype1__c</v>
      </c>
      <c r="Q403" s="8">
        <f>IFERROR(VLOOKUP($N403,'nCino | BigQuery Type Lookup'!$A:$F,2,FALSE),"(not found)")</f>
        <v>255</v>
      </c>
      <c r="R403" t="str">
        <f>IFERROR(VLOOKUP('nCino | Field Mappings'!$A403,'nCino | Object Info'!$A:$H,6,FALSE),"(not found)")</f>
        <v>rskcsp_ds_css_collateral_mgmt_staging</v>
      </c>
      <c r="S403" t="str">
        <f t="shared" si="118"/>
        <v>CCS_Subtype1__c</v>
      </c>
      <c r="T403" s="8" t="str">
        <f t="shared" si="119"/>
        <v>n/a</v>
      </c>
      <c r="U403" s="8" t="str">
        <f t="shared" si="120"/>
        <v>yes</v>
      </c>
      <c r="V403" s="2" t="str">
        <f>IFERROR(VLOOKUP($N403,'nCino | BigQuery Type Lookup'!$A:$F,3,FALSE),"(not found)")</f>
        <v>STRING</v>
      </c>
      <c r="W403" s="8">
        <f>IFERROR(VLOOKUP($N403,'nCino | BigQuery Type Lookup'!$A:$F,4,FALSE),"(not found)")</f>
        <v>255</v>
      </c>
      <c r="X403" s="8" t="str">
        <f>IFERROR(VLOOKUP($N403,'nCino | BigQuery Type Lookup'!$A:$F,5,FALSE),"(not found)")</f>
        <v>n/a</v>
      </c>
      <c r="Y403" s="8" t="str">
        <f>IFERROR(VLOOKUP($N403,'nCino | BigQuery Type Lookup'!$A:$F,6,FALSE),"(not found)")</f>
        <v>n/a</v>
      </c>
      <c r="Z403" t="str">
        <f>IFERROR(VLOOKUP('nCino | Field Mappings'!$A403,'nCino | Object Info'!$A:$H,7,FALSE),"(not found)")</f>
        <v>rskcsp_ds_css_collateral_mgmt_curated</v>
      </c>
      <c r="AA403" t="str">
        <f t="shared" si="121"/>
        <v>CCS_Subtype1__c</v>
      </c>
      <c r="AB403" s="8" t="str">
        <f t="shared" si="122"/>
        <v>n/a</v>
      </c>
      <c r="AC403" s="8" t="str">
        <f t="shared" si="123"/>
        <v>yes</v>
      </c>
      <c r="AD403" s="2" t="str">
        <f t="shared" si="124"/>
        <v>STRING</v>
      </c>
      <c r="AE403" s="8">
        <f t="shared" si="129"/>
        <v>255</v>
      </c>
      <c r="AF403" s="8" t="str">
        <f t="shared" si="130"/>
        <v>n/a</v>
      </c>
      <c r="AG403" s="8" t="str">
        <f t="shared" si="131"/>
        <v>n/a</v>
      </c>
      <c r="AH403" t="str">
        <f>IFERROR(VLOOKUP('nCino | Field Mappings'!$A403,'nCino | Object Info'!$A:$H,8,FALSE),"(not found)")</f>
        <v>rskcsp_ds_css_collateral_mgmt_consumption</v>
      </c>
      <c r="AI403" t="str">
        <f t="shared" si="125"/>
        <v>CCS_Subtype1__c</v>
      </c>
      <c r="AJ403" s="8" t="str">
        <f t="shared" si="126"/>
        <v>n/a</v>
      </c>
      <c r="AK403" s="8" t="str">
        <f t="shared" si="127"/>
        <v>yes</v>
      </c>
      <c r="AL403" s="2" t="str">
        <f t="shared" si="128"/>
        <v>STRING</v>
      </c>
      <c r="AM403" s="8">
        <f t="shared" si="132"/>
        <v>255</v>
      </c>
      <c r="AN403" s="8" t="str">
        <f t="shared" si="133"/>
        <v>n/a</v>
      </c>
      <c r="AO403" s="8" t="str">
        <f t="shared" si="134"/>
        <v>n/a</v>
      </c>
    </row>
    <row r="404" spans="1:41">
      <c r="A404" s="2" t="s">
        <v>50</v>
      </c>
      <c r="B404" s="2" t="s">
        <v>51</v>
      </c>
      <c r="C404" s="1" t="s">
        <v>1217</v>
      </c>
      <c r="D404" s="1" t="s">
        <v>1218</v>
      </c>
      <c r="E404" s="1" t="s">
        <v>510</v>
      </c>
      <c r="F404" s="2" t="str">
        <f>IF(ISERROR(VLOOKUP($C404,'DMW | Collateral Fields'!$K:$L, 1, FALSE)),"No", "Yes")</f>
        <v>Yes</v>
      </c>
      <c r="G404" s="1" t="str">
        <f>IFERROR(VLOOKUP($C404,'DMW | Collateral Fields'!$K:$L, 2, FALSE),"(not found)")</f>
        <v>This is a picklist field that captures the second sub-type of the security.</v>
      </c>
      <c r="H404" s="2" t="s">
        <v>136</v>
      </c>
      <c r="I404" s="2" t="s">
        <v>144</v>
      </c>
      <c r="J404" s="1" t="s">
        <v>145</v>
      </c>
      <c r="K404" s="2">
        <v>255</v>
      </c>
      <c r="L404" s="2">
        <v>0</v>
      </c>
      <c r="M404" s="2">
        <v>0</v>
      </c>
      <c r="N404" s="2" t="str">
        <f t="shared" si="116"/>
        <v>picklist|255|0|0</v>
      </c>
      <c r="O404" t="str">
        <f>IFERROR(VLOOKUP('nCino | Field Mappings'!$A404,'nCino | Object Info'!$A:$H,5,FALSE),"(not found)")</f>
        <v>rskcsp_ds_css_collateral_mgmt</v>
      </c>
      <c r="P404" t="str">
        <f t="shared" si="117"/>
        <v>CCS_SSubtype2__c</v>
      </c>
      <c r="Q404" s="8">
        <f>IFERROR(VLOOKUP($N404,'nCino | BigQuery Type Lookup'!$A:$F,2,FALSE),"(not found)")</f>
        <v>255</v>
      </c>
      <c r="R404" t="str">
        <f>IFERROR(VLOOKUP('nCino | Field Mappings'!$A404,'nCino | Object Info'!$A:$H,6,FALSE),"(not found)")</f>
        <v>rskcsp_ds_css_collateral_mgmt_staging</v>
      </c>
      <c r="S404" t="str">
        <f t="shared" si="118"/>
        <v>CCS_SSubtype2__c</v>
      </c>
      <c r="T404" s="8" t="str">
        <f t="shared" si="119"/>
        <v>n/a</v>
      </c>
      <c r="U404" s="8" t="str">
        <f t="shared" si="120"/>
        <v>yes</v>
      </c>
      <c r="V404" s="2" t="str">
        <f>IFERROR(VLOOKUP($N404,'nCino | BigQuery Type Lookup'!$A:$F,3,FALSE),"(not found)")</f>
        <v>STRING</v>
      </c>
      <c r="W404" s="8">
        <f>IFERROR(VLOOKUP($N404,'nCino | BigQuery Type Lookup'!$A:$F,4,FALSE),"(not found)")</f>
        <v>255</v>
      </c>
      <c r="X404" s="8" t="str">
        <f>IFERROR(VLOOKUP($N404,'nCino | BigQuery Type Lookup'!$A:$F,5,FALSE),"(not found)")</f>
        <v>n/a</v>
      </c>
      <c r="Y404" s="8" t="str">
        <f>IFERROR(VLOOKUP($N404,'nCino | BigQuery Type Lookup'!$A:$F,6,FALSE),"(not found)")</f>
        <v>n/a</v>
      </c>
      <c r="Z404" t="str">
        <f>IFERROR(VLOOKUP('nCino | Field Mappings'!$A404,'nCino | Object Info'!$A:$H,7,FALSE),"(not found)")</f>
        <v>rskcsp_ds_css_collateral_mgmt_curated</v>
      </c>
      <c r="AA404" t="str">
        <f t="shared" si="121"/>
        <v>CCS_SSubtype2__c</v>
      </c>
      <c r="AB404" s="8" t="str">
        <f t="shared" si="122"/>
        <v>n/a</v>
      </c>
      <c r="AC404" s="8" t="str">
        <f t="shared" si="123"/>
        <v>yes</v>
      </c>
      <c r="AD404" s="2" t="str">
        <f t="shared" si="124"/>
        <v>STRING</v>
      </c>
      <c r="AE404" s="8">
        <f t="shared" si="129"/>
        <v>255</v>
      </c>
      <c r="AF404" s="8" t="str">
        <f t="shared" si="130"/>
        <v>n/a</v>
      </c>
      <c r="AG404" s="8" t="str">
        <f t="shared" si="131"/>
        <v>n/a</v>
      </c>
      <c r="AH404" t="str">
        <f>IFERROR(VLOOKUP('nCino | Field Mappings'!$A404,'nCino | Object Info'!$A:$H,8,FALSE),"(not found)")</f>
        <v>rskcsp_ds_css_collateral_mgmt_consumption</v>
      </c>
      <c r="AI404" t="str">
        <f t="shared" si="125"/>
        <v>CCS_SSubtype2__c</v>
      </c>
      <c r="AJ404" s="8" t="str">
        <f t="shared" si="126"/>
        <v>n/a</v>
      </c>
      <c r="AK404" s="8" t="str">
        <f t="shared" si="127"/>
        <v>yes</v>
      </c>
      <c r="AL404" s="2" t="str">
        <f t="shared" si="128"/>
        <v>STRING</v>
      </c>
      <c r="AM404" s="8">
        <f t="shared" si="132"/>
        <v>255</v>
      </c>
      <c r="AN404" s="8" t="str">
        <f t="shared" si="133"/>
        <v>n/a</v>
      </c>
      <c r="AO404" s="8" t="str">
        <f t="shared" si="134"/>
        <v>n/a</v>
      </c>
    </row>
    <row r="405" spans="1:41">
      <c r="A405" s="2" t="s">
        <v>50</v>
      </c>
      <c r="B405" s="2" t="s">
        <v>51</v>
      </c>
      <c r="C405" s="1" t="s">
        <v>1219</v>
      </c>
      <c r="D405" s="1" t="s">
        <v>1220</v>
      </c>
      <c r="E405" s="1" t="s">
        <v>453</v>
      </c>
      <c r="F405" s="2" t="str">
        <f>IF(ISERROR(VLOOKUP($C405,'DMW | Collateral Fields'!$K:$L, 1, FALSE)),"No", "Yes")</f>
        <v>Yes</v>
      </c>
      <c r="G405" s="1" t="str">
        <f>IFERROR(VLOOKUP($C405,'DMW | Collateral Fields'!$K:$L, 2, FALSE),"(not found)")</f>
        <v>This is a picklist field that captures the type of the security.</v>
      </c>
      <c r="H405" s="2" t="s">
        <v>136</v>
      </c>
      <c r="I405" s="2" t="s">
        <v>144</v>
      </c>
      <c r="J405" s="1" t="s">
        <v>145</v>
      </c>
      <c r="K405" s="2">
        <v>255</v>
      </c>
      <c r="L405" s="2">
        <v>0</v>
      </c>
      <c r="M405" s="2">
        <v>0</v>
      </c>
      <c r="N405" s="2" t="str">
        <f t="shared" si="116"/>
        <v>picklist|255|0|0</v>
      </c>
      <c r="O405" t="str">
        <f>IFERROR(VLOOKUP('nCino | Field Mappings'!$A405,'nCino | Object Info'!$A:$H,5,FALSE),"(not found)")</f>
        <v>rskcsp_ds_css_collateral_mgmt</v>
      </c>
      <c r="P405" t="str">
        <f t="shared" si="117"/>
        <v>CCS_Type__c</v>
      </c>
      <c r="Q405" s="8">
        <f>IFERROR(VLOOKUP($N405,'nCino | BigQuery Type Lookup'!$A:$F,2,FALSE),"(not found)")</f>
        <v>255</v>
      </c>
      <c r="R405" t="str">
        <f>IFERROR(VLOOKUP('nCino | Field Mappings'!$A405,'nCino | Object Info'!$A:$H,6,FALSE),"(not found)")</f>
        <v>rskcsp_ds_css_collateral_mgmt_staging</v>
      </c>
      <c r="S405" t="str">
        <f t="shared" si="118"/>
        <v>CCS_Type__c</v>
      </c>
      <c r="T405" s="8" t="str">
        <f t="shared" si="119"/>
        <v>n/a</v>
      </c>
      <c r="U405" s="8" t="str">
        <f t="shared" si="120"/>
        <v>yes</v>
      </c>
      <c r="V405" s="2" t="str">
        <f>IFERROR(VLOOKUP($N405,'nCino | BigQuery Type Lookup'!$A:$F,3,FALSE),"(not found)")</f>
        <v>STRING</v>
      </c>
      <c r="W405" s="8">
        <f>IFERROR(VLOOKUP($N405,'nCino | BigQuery Type Lookup'!$A:$F,4,FALSE),"(not found)")</f>
        <v>255</v>
      </c>
      <c r="X405" s="8" t="str">
        <f>IFERROR(VLOOKUP($N405,'nCino | BigQuery Type Lookup'!$A:$F,5,FALSE),"(not found)")</f>
        <v>n/a</v>
      </c>
      <c r="Y405" s="8" t="str">
        <f>IFERROR(VLOOKUP($N405,'nCino | BigQuery Type Lookup'!$A:$F,6,FALSE),"(not found)")</f>
        <v>n/a</v>
      </c>
      <c r="Z405" t="str">
        <f>IFERROR(VLOOKUP('nCino | Field Mappings'!$A405,'nCino | Object Info'!$A:$H,7,FALSE),"(not found)")</f>
        <v>rskcsp_ds_css_collateral_mgmt_curated</v>
      </c>
      <c r="AA405" t="str">
        <f t="shared" si="121"/>
        <v>CCS_Type__c</v>
      </c>
      <c r="AB405" s="8" t="str">
        <f t="shared" si="122"/>
        <v>n/a</v>
      </c>
      <c r="AC405" s="8" t="str">
        <f t="shared" si="123"/>
        <v>yes</v>
      </c>
      <c r="AD405" s="2" t="str">
        <f t="shared" si="124"/>
        <v>STRING</v>
      </c>
      <c r="AE405" s="8">
        <f t="shared" si="129"/>
        <v>255</v>
      </c>
      <c r="AF405" s="8" t="str">
        <f t="shared" si="130"/>
        <v>n/a</v>
      </c>
      <c r="AG405" s="8" t="str">
        <f t="shared" si="131"/>
        <v>n/a</v>
      </c>
      <c r="AH405" t="str">
        <f>IFERROR(VLOOKUP('nCino | Field Mappings'!$A405,'nCino | Object Info'!$A:$H,8,FALSE),"(not found)")</f>
        <v>rskcsp_ds_css_collateral_mgmt_consumption</v>
      </c>
      <c r="AI405" t="str">
        <f t="shared" si="125"/>
        <v>CCS_Type__c</v>
      </c>
      <c r="AJ405" s="8" t="str">
        <f t="shared" si="126"/>
        <v>n/a</v>
      </c>
      <c r="AK405" s="8" t="str">
        <f t="shared" si="127"/>
        <v>yes</v>
      </c>
      <c r="AL405" s="2" t="str">
        <f t="shared" si="128"/>
        <v>STRING</v>
      </c>
      <c r="AM405" s="8">
        <f t="shared" si="132"/>
        <v>255</v>
      </c>
      <c r="AN405" s="8" t="str">
        <f t="shared" si="133"/>
        <v>n/a</v>
      </c>
      <c r="AO405" s="8" t="str">
        <f t="shared" si="134"/>
        <v>n/a</v>
      </c>
    </row>
    <row r="406" spans="1:41">
      <c r="A406" s="2" t="s">
        <v>50</v>
      </c>
      <c r="B406" s="2" t="s">
        <v>51</v>
      </c>
      <c r="C406" s="1" t="s">
        <v>1221</v>
      </c>
      <c r="D406" s="1" t="s">
        <v>1222</v>
      </c>
      <c r="E406" s="1" t="s">
        <v>1223</v>
      </c>
      <c r="F406" s="2" t="str">
        <f>IF(ISERROR(VLOOKUP($C406,'DMW | Collateral Fields'!$K:$L, 1, FALSE)),"No", "Yes")</f>
        <v>Yes</v>
      </c>
      <c r="G406" s="1" t="str">
        <f>IFERROR(VLOOKUP($C406,'DMW | Collateral Fields'!$K:$L, 2, FALSE),"(not found)")</f>
        <v>This is a picklist field that indicates whether the Security is LBCM-owned or jointly shared with LBCM.</v>
      </c>
      <c r="H406" s="2" t="s">
        <v>136</v>
      </c>
      <c r="I406" s="2" t="s">
        <v>144</v>
      </c>
      <c r="J406" s="1" t="s">
        <v>145</v>
      </c>
      <c r="K406" s="2">
        <v>255</v>
      </c>
      <c r="L406" s="2">
        <v>0</v>
      </c>
      <c r="M406" s="2">
        <v>0</v>
      </c>
      <c r="N406" s="2" t="str">
        <f t="shared" si="116"/>
        <v>picklist|255|0|0</v>
      </c>
      <c r="O406" t="str">
        <f>IFERROR(VLOOKUP('nCino | Field Mappings'!$A406,'nCino | Object Info'!$A:$H,5,FALSE),"(not found)")</f>
        <v>rskcsp_ds_css_collateral_mgmt</v>
      </c>
      <c r="P406" t="str">
        <f t="shared" si="117"/>
        <v>CCS_LBCM_Shared__c</v>
      </c>
      <c r="Q406" s="8">
        <f>IFERROR(VLOOKUP($N406,'nCino | BigQuery Type Lookup'!$A:$F,2,FALSE),"(not found)")</f>
        <v>255</v>
      </c>
      <c r="R406" t="str">
        <f>IFERROR(VLOOKUP('nCino | Field Mappings'!$A406,'nCino | Object Info'!$A:$H,6,FALSE),"(not found)")</f>
        <v>rskcsp_ds_css_collateral_mgmt_staging</v>
      </c>
      <c r="S406" t="str">
        <f t="shared" si="118"/>
        <v>CCS_LBCM_Shared__c</v>
      </c>
      <c r="T406" s="8" t="str">
        <f t="shared" si="119"/>
        <v>n/a</v>
      </c>
      <c r="U406" s="8" t="str">
        <f t="shared" si="120"/>
        <v>yes</v>
      </c>
      <c r="V406" s="2" t="str">
        <f>IFERROR(VLOOKUP($N406,'nCino | BigQuery Type Lookup'!$A:$F,3,FALSE),"(not found)")</f>
        <v>STRING</v>
      </c>
      <c r="W406" s="8">
        <f>IFERROR(VLOOKUP($N406,'nCino | BigQuery Type Lookup'!$A:$F,4,FALSE),"(not found)")</f>
        <v>255</v>
      </c>
      <c r="X406" s="8" t="str">
        <f>IFERROR(VLOOKUP($N406,'nCino | BigQuery Type Lookup'!$A:$F,5,FALSE),"(not found)")</f>
        <v>n/a</v>
      </c>
      <c r="Y406" s="8" t="str">
        <f>IFERROR(VLOOKUP($N406,'nCino | BigQuery Type Lookup'!$A:$F,6,FALSE),"(not found)")</f>
        <v>n/a</v>
      </c>
      <c r="Z406" t="str">
        <f>IFERROR(VLOOKUP('nCino | Field Mappings'!$A406,'nCino | Object Info'!$A:$H,7,FALSE),"(not found)")</f>
        <v>rskcsp_ds_css_collateral_mgmt_curated</v>
      </c>
      <c r="AA406" t="str">
        <f t="shared" si="121"/>
        <v>CCS_LBCM_Shared__c</v>
      </c>
      <c r="AB406" s="8" t="str">
        <f t="shared" si="122"/>
        <v>n/a</v>
      </c>
      <c r="AC406" s="8" t="str">
        <f t="shared" si="123"/>
        <v>yes</v>
      </c>
      <c r="AD406" s="2" t="str">
        <f t="shared" si="124"/>
        <v>STRING</v>
      </c>
      <c r="AE406" s="8">
        <f t="shared" si="129"/>
        <v>255</v>
      </c>
      <c r="AF406" s="8" t="str">
        <f t="shared" si="130"/>
        <v>n/a</v>
      </c>
      <c r="AG406" s="8" t="str">
        <f t="shared" si="131"/>
        <v>n/a</v>
      </c>
      <c r="AH406" t="str">
        <f>IFERROR(VLOOKUP('nCino | Field Mappings'!$A406,'nCino | Object Info'!$A:$H,8,FALSE),"(not found)")</f>
        <v>rskcsp_ds_css_collateral_mgmt_consumption</v>
      </c>
      <c r="AI406" t="str">
        <f t="shared" si="125"/>
        <v>CCS_LBCM_Shared__c</v>
      </c>
      <c r="AJ406" s="8" t="str">
        <f t="shared" si="126"/>
        <v>n/a</v>
      </c>
      <c r="AK406" s="8" t="str">
        <f t="shared" si="127"/>
        <v>yes</v>
      </c>
      <c r="AL406" s="2" t="str">
        <f t="shared" si="128"/>
        <v>STRING</v>
      </c>
      <c r="AM406" s="8">
        <f t="shared" si="132"/>
        <v>255</v>
      </c>
      <c r="AN406" s="8" t="str">
        <f t="shared" si="133"/>
        <v>n/a</v>
      </c>
      <c r="AO406" s="8" t="str">
        <f t="shared" si="134"/>
        <v>n/a</v>
      </c>
    </row>
    <row r="407" spans="1:41">
      <c r="A407" s="2" t="s">
        <v>50</v>
      </c>
      <c r="B407" s="2" t="s">
        <v>51</v>
      </c>
      <c r="C407" s="1" t="s">
        <v>1224</v>
      </c>
      <c r="D407" s="1" t="s">
        <v>1225</v>
      </c>
      <c r="E407" s="1" t="s">
        <v>1226</v>
      </c>
      <c r="F407" s="2" t="str">
        <f>IF(ISERROR(VLOOKUP($C407,'DMW | Collateral Fields'!$K:$L, 1, FALSE)),"No", "Yes")</f>
        <v>Yes</v>
      </c>
      <c r="G407" s="1" t="str">
        <f>IFERROR(VLOOKUP($C407,'DMW | Collateral Fields'!$K:$L, 2, FALSE),"(not found)")</f>
        <v>This is a picklist field which indicates if the Security is LBCM-owned or jointly shared with LBCM, this indicates the ranking between LBG and LBCM.</v>
      </c>
      <c r="H407" s="2" t="s">
        <v>136</v>
      </c>
      <c r="I407" s="2" t="s">
        <v>144</v>
      </c>
      <c r="J407" s="1" t="s">
        <v>145</v>
      </c>
      <c r="K407" s="2">
        <v>255</v>
      </c>
      <c r="L407" s="2">
        <v>0</v>
      </c>
      <c r="M407" s="2">
        <v>0</v>
      </c>
      <c r="N407" s="2" t="str">
        <f t="shared" si="116"/>
        <v>picklist|255|0|0</v>
      </c>
      <c r="O407" t="str">
        <f>IFERROR(VLOOKUP('nCino | Field Mappings'!$A407,'nCino | Object Info'!$A:$H,5,FALSE),"(not found)")</f>
        <v>rskcsp_ds_css_collateral_mgmt</v>
      </c>
      <c r="P407" t="str">
        <f t="shared" si="117"/>
        <v>CCS_LBCM_Ranking__c</v>
      </c>
      <c r="Q407" s="8">
        <f>IFERROR(VLOOKUP($N407,'nCino | BigQuery Type Lookup'!$A:$F,2,FALSE),"(not found)")</f>
        <v>255</v>
      </c>
      <c r="R407" t="str">
        <f>IFERROR(VLOOKUP('nCino | Field Mappings'!$A407,'nCino | Object Info'!$A:$H,6,FALSE),"(not found)")</f>
        <v>rskcsp_ds_css_collateral_mgmt_staging</v>
      </c>
      <c r="S407" t="str">
        <f t="shared" si="118"/>
        <v>CCS_LBCM_Ranking__c</v>
      </c>
      <c r="T407" s="8" t="str">
        <f t="shared" si="119"/>
        <v>n/a</v>
      </c>
      <c r="U407" s="8" t="str">
        <f t="shared" si="120"/>
        <v>yes</v>
      </c>
      <c r="V407" s="2" t="str">
        <f>IFERROR(VLOOKUP($N407,'nCino | BigQuery Type Lookup'!$A:$F,3,FALSE),"(not found)")</f>
        <v>STRING</v>
      </c>
      <c r="W407" s="8">
        <f>IFERROR(VLOOKUP($N407,'nCino | BigQuery Type Lookup'!$A:$F,4,FALSE),"(not found)")</f>
        <v>255</v>
      </c>
      <c r="X407" s="8" t="str">
        <f>IFERROR(VLOOKUP($N407,'nCino | BigQuery Type Lookup'!$A:$F,5,FALSE),"(not found)")</f>
        <v>n/a</v>
      </c>
      <c r="Y407" s="8" t="str">
        <f>IFERROR(VLOOKUP($N407,'nCino | BigQuery Type Lookup'!$A:$F,6,FALSE),"(not found)")</f>
        <v>n/a</v>
      </c>
      <c r="Z407" t="str">
        <f>IFERROR(VLOOKUP('nCino | Field Mappings'!$A407,'nCino | Object Info'!$A:$H,7,FALSE),"(not found)")</f>
        <v>rskcsp_ds_css_collateral_mgmt_curated</v>
      </c>
      <c r="AA407" t="str">
        <f t="shared" si="121"/>
        <v>CCS_LBCM_Ranking__c</v>
      </c>
      <c r="AB407" s="8" t="str">
        <f t="shared" si="122"/>
        <v>n/a</v>
      </c>
      <c r="AC407" s="8" t="str">
        <f t="shared" si="123"/>
        <v>yes</v>
      </c>
      <c r="AD407" s="2" t="str">
        <f t="shared" si="124"/>
        <v>STRING</v>
      </c>
      <c r="AE407" s="8">
        <f t="shared" si="129"/>
        <v>255</v>
      </c>
      <c r="AF407" s="8" t="str">
        <f t="shared" si="130"/>
        <v>n/a</v>
      </c>
      <c r="AG407" s="8" t="str">
        <f t="shared" si="131"/>
        <v>n/a</v>
      </c>
      <c r="AH407" t="str">
        <f>IFERROR(VLOOKUP('nCino | Field Mappings'!$A407,'nCino | Object Info'!$A:$H,8,FALSE),"(not found)")</f>
        <v>rskcsp_ds_css_collateral_mgmt_consumption</v>
      </c>
      <c r="AI407" t="str">
        <f t="shared" si="125"/>
        <v>CCS_LBCM_Ranking__c</v>
      </c>
      <c r="AJ407" s="8" t="str">
        <f t="shared" si="126"/>
        <v>n/a</v>
      </c>
      <c r="AK407" s="8" t="str">
        <f t="shared" si="127"/>
        <v>yes</v>
      </c>
      <c r="AL407" s="2" t="str">
        <f t="shared" si="128"/>
        <v>STRING</v>
      </c>
      <c r="AM407" s="8">
        <f t="shared" si="132"/>
        <v>255</v>
      </c>
      <c r="AN407" s="8" t="str">
        <f t="shared" si="133"/>
        <v>n/a</v>
      </c>
      <c r="AO407" s="8" t="str">
        <f t="shared" si="134"/>
        <v>n/a</v>
      </c>
    </row>
    <row r="408" spans="1:41">
      <c r="A408" s="2" t="s">
        <v>50</v>
      </c>
      <c r="B408" s="2" t="s">
        <v>51</v>
      </c>
      <c r="C408" s="1" t="s">
        <v>1227</v>
      </c>
      <c r="D408" s="1" t="s">
        <v>1228</v>
      </c>
      <c r="E408" s="1" t="s">
        <v>1229</v>
      </c>
      <c r="F408" s="2" t="str">
        <f>IF(ISERROR(VLOOKUP($C408,'DMW | Collateral Fields'!$K:$L, 1, FALSE)),"No", "Yes")</f>
        <v>Yes</v>
      </c>
      <c r="G408" s="1" t="str">
        <f>IFERROR(VLOOKUP($C408,'DMW | Collateral Fields'!$K:$L, 2, FALSE),"(not found)")</f>
        <v>This is a picklist field that indicates if  there any existing debentures in place.</v>
      </c>
      <c r="H408" s="2" t="s">
        <v>136</v>
      </c>
      <c r="I408" s="2" t="s">
        <v>144</v>
      </c>
      <c r="J408" s="1" t="s">
        <v>145</v>
      </c>
      <c r="K408" s="2">
        <v>255</v>
      </c>
      <c r="L408" s="2">
        <v>0</v>
      </c>
      <c r="M408" s="2">
        <v>0</v>
      </c>
      <c r="N408" s="2" t="str">
        <f t="shared" si="116"/>
        <v>picklist|255|0|0</v>
      </c>
      <c r="O408" t="str">
        <f>IFERROR(VLOOKUP('nCino | Field Mappings'!$A408,'nCino | Object Info'!$A:$H,5,FALSE),"(not found)")</f>
        <v>rskcsp_ds_css_collateral_mgmt</v>
      </c>
      <c r="P408" t="str">
        <f t="shared" si="117"/>
        <v>CCS_Are_there_any_existing_Debentures__c</v>
      </c>
      <c r="Q408" s="8">
        <f>IFERROR(VLOOKUP($N408,'nCino | BigQuery Type Lookup'!$A:$F,2,FALSE),"(not found)")</f>
        <v>255</v>
      </c>
      <c r="R408" t="str">
        <f>IFERROR(VLOOKUP('nCino | Field Mappings'!$A408,'nCino | Object Info'!$A:$H,6,FALSE),"(not found)")</f>
        <v>rskcsp_ds_css_collateral_mgmt_staging</v>
      </c>
      <c r="S408" t="str">
        <f t="shared" si="118"/>
        <v>CCS_Are_there_any_existing_Debentures__c</v>
      </c>
      <c r="T408" s="8" t="str">
        <f t="shared" si="119"/>
        <v>n/a</v>
      </c>
      <c r="U408" s="8" t="str">
        <f t="shared" si="120"/>
        <v>yes</v>
      </c>
      <c r="V408" s="2" t="str">
        <f>IFERROR(VLOOKUP($N408,'nCino | BigQuery Type Lookup'!$A:$F,3,FALSE),"(not found)")</f>
        <v>STRING</v>
      </c>
      <c r="W408" s="8">
        <f>IFERROR(VLOOKUP($N408,'nCino | BigQuery Type Lookup'!$A:$F,4,FALSE),"(not found)")</f>
        <v>255</v>
      </c>
      <c r="X408" s="8" t="str">
        <f>IFERROR(VLOOKUP($N408,'nCino | BigQuery Type Lookup'!$A:$F,5,FALSE),"(not found)")</f>
        <v>n/a</v>
      </c>
      <c r="Y408" s="8" t="str">
        <f>IFERROR(VLOOKUP($N408,'nCino | BigQuery Type Lookup'!$A:$F,6,FALSE),"(not found)")</f>
        <v>n/a</v>
      </c>
      <c r="Z408" t="str">
        <f>IFERROR(VLOOKUP('nCino | Field Mappings'!$A408,'nCino | Object Info'!$A:$H,7,FALSE),"(not found)")</f>
        <v>rskcsp_ds_css_collateral_mgmt_curated</v>
      </c>
      <c r="AA408" t="str">
        <f t="shared" si="121"/>
        <v>CCS_Are_there_any_existing_Debentures__c</v>
      </c>
      <c r="AB408" s="8" t="str">
        <f t="shared" si="122"/>
        <v>n/a</v>
      </c>
      <c r="AC408" s="8" t="str">
        <f t="shared" si="123"/>
        <v>yes</v>
      </c>
      <c r="AD408" s="2" t="str">
        <f t="shared" si="124"/>
        <v>STRING</v>
      </c>
      <c r="AE408" s="8">
        <f t="shared" si="129"/>
        <v>255</v>
      </c>
      <c r="AF408" s="8" t="str">
        <f t="shared" si="130"/>
        <v>n/a</v>
      </c>
      <c r="AG408" s="8" t="str">
        <f t="shared" si="131"/>
        <v>n/a</v>
      </c>
      <c r="AH408" t="str">
        <f>IFERROR(VLOOKUP('nCino | Field Mappings'!$A408,'nCino | Object Info'!$A:$H,8,FALSE),"(not found)")</f>
        <v>rskcsp_ds_css_collateral_mgmt_consumption</v>
      </c>
      <c r="AI408" t="str">
        <f t="shared" si="125"/>
        <v>CCS_Are_there_any_existing_Debentures__c</v>
      </c>
      <c r="AJ408" s="8" t="str">
        <f t="shared" si="126"/>
        <v>n/a</v>
      </c>
      <c r="AK408" s="8" t="str">
        <f t="shared" si="127"/>
        <v>yes</v>
      </c>
      <c r="AL408" s="2" t="str">
        <f t="shared" si="128"/>
        <v>STRING</v>
      </c>
      <c r="AM408" s="8">
        <f t="shared" si="132"/>
        <v>255</v>
      </c>
      <c r="AN408" s="8" t="str">
        <f t="shared" si="133"/>
        <v>n/a</v>
      </c>
      <c r="AO408" s="8" t="str">
        <f t="shared" si="134"/>
        <v>n/a</v>
      </c>
    </row>
    <row r="409" spans="1:41">
      <c r="A409" s="2" t="s">
        <v>50</v>
      </c>
      <c r="B409" s="2" t="s">
        <v>51</v>
      </c>
      <c r="C409" s="1" t="s">
        <v>1230</v>
      </c>
      <c r="D409" s="1" t="s">
        <v>1231</v>
      </c>
      <c r="E409" s="1" t="s">
        <v>1232</v>
      </c>
      <c r="F409" s="2" t="str">
        <f>IF(ISERROR(VLOOKUP($C409,'DMW | Collateral Fields'!$K:$L, 1, FALSE)),"No", "Yes")</f>
        <v>Yes</v>
      </c>
      <c r="G409" s="1" t="str">
        <f>IFERROR(VLOOKUP($C409,'DMW | Collateral Fields'!$K:$L, 2, FALSE),"(not found)")</f>
        <v>This is a picklist field which indicates if an existing debenture is to remain in place.</v>
      </c>
      <c r="H409" s="2" t="s">
        <v>136</v>
      </c>
      <c r="I409" s="2" t="s">
        <v>144</v>
      </c>
      <c r="J409" s="1" t="s">
        <v>145</v>
      </c>
      <c r="K409" s="2">
        <v>255</v>
      </c>
      <c r="L409" s="2">
        <v>0</v>
      </c>
      <c r="M409" s="2">
        <v>0</v>
      </c>
      <c r="N409" s="2" t="str">
        <f t="shared" si="116"/>
        <v>picklist|255|0|0</v>
      </c>
      <c r="O409" t="str">
        <f>IFERROR(VLOOKUP('nCino | Field Mappings'!$A409,'nCino | Object Info'!$A:$H,5,FALSE),"(not found)")</f>
        <v>rskcsp_ds_css_collateral_mgmt</v>
      </c>
      <c r="P409" t="str">
        <f t="shared" si="117"/>
        <v>CCS_Is_this_Debenture_to_remain__c</v>
      </c>
      <c r="Q409" s="8">
        <f>IFERROR(VLOOKUP($N409,'nCino | BigQuery Type Lookup'!$A:$F,2,FALSE),"(not found)")</f>
        <v>255</v>
      </c>
      <c r="R409" t="str">
        <f>IFERROR(VLOOKUP('nCino | Field Mappings'!$A409,'nCino | Object Info'!$A:$H,6,FALSE),"(not found)")</f>
        <v>rskcsp_ds_css_collateral_mgmt_staging</v>
      </c>
      <c r="S409" t="str">
        <f t="shared" si="118"/>
        <v>CCS_Is_this_Debenture_to_remain__c</v>
      </c>
      <c r="T409" s="8" t="str">
        <f t="shared" si="119"/>
        <v>n/a</v>
      </c>
      <c r="U409" s="8" t="str">
        <f t="shared" si="120"/>
        <v>yes</v>
      </c>
      <c r="V409" s="2" t="str">
        <f>IFERROR(VLOOKUP($N409,'nCino | BigQuery Type Lookup'!$A:$F,3,FALSE),"(not found)")</f>
        <v>STRING</v>
      </c>
      <c r="W409" s="8">
        <f>IFERROR(VLOOKUP($N409,'nCino | BigQuery Type Lookup'!$A:$F,4,FALSE),"(not found)")</f>
        <v>255</v>
      </c>
      <c r="X409" s="8" t="str">
        <f>IFERROR(VLOOKUP($N409,'nCino | BigQuery Type Lookup'!$A:$F,5,FALSE),"(not found)")</f>
        <v>n/a</v>
      </c>
      <c r="Y409" s="8" t="str">
        <f>IFERROR(VLOOKUP($N409,'nCino | BigQuery Type Lookup'!$A:$F,6,FALSE),"(not found)")</f>
        <v>n/a</v>
      </c>
      <c r="Z409" t="str">
        <f>IFERROR(VLOOKUP('nCino | Field Mappings'!$A409,'nCino | Object Info'!$A:$H,7,FALSE),"(not found)")</f>
        <v>rskcsp_ds_css_collateral_mgmt_curated</v>
      </c>
      <c r="AA409" t="str">
        <f t="shared" si="121"/>
        <v>CCS_Is_this_Debenture_to_remain__c</v>
      </c>
      <c r="AB409" s="8" t="str">
        <f t="shared" si="122"/>
        <v>n/a</v>
      </c>
      <c r="AC409" s="8" t="str">
        <f t="shared" si="123"/>
        <v>yes</v>
      </c>
      <c r="AD409" s="2" t="str">
        <f t="shared" si="124"/>
        <v>STRING</v>
      </c>
      <c r="AE409" s="8">
        <f t="shared" si="129"/>
        <v>255</v>
      </c>
      <c r="AF409" s="8" t="str">
        <f t="shared" si="130"/>
        <v>n/a</v>
      </c>
      <c r="AG409" s="8" t="str">
        <f t="shared" si="131"/>
        <v>n/a</v>
      </c>
      <c r="AH409" t="str">
        <f>IFERROR(VLOOKUP('nCino | Field Mappings'!$A409,'nCino | Object Info'!$A:$H,8,FALSE),"(not found)")</f>
        <v>rskcsp_ds_css_collateral_mgmt_consumption</v>
      </c>
      <c r="AI409" t="str">
        <f t="shared" si="125"/>
        <v>CCS_Is_this_Debenture_to_remain__c</v>
      </c>
      <c r="AJ409" s="8" t="str">
        <f t="shared" si="126"/>
        <v>n/a</v>
      </c>
      <c r="AK409" s="8" t="str">
        <f t="shared" si="127"/>
        <v>yes</v>
      </c>
      <c r="AL409" s="2" t="str">
        <f t="shared" si="128"/>
        <v>STRING</v>
      </c>
      <c r="AM409" s="8">
        <f t="shared" si="132"/>
        <v>255</v>
      </c>
      <c r="AN409" s="8" t="str">
        <f t="shared" si="133"/>
        <v>n/a</v>
      </c>
      <c r="AO409" s="8" t="str">
        <f t="shared" si="134"/>
        <v>n/a</v>
      </c>
    </row>
    <row r="410" spans="1:41">
      <c r="A410" s="2" t="s">
        <v>50</v>
      </c>
      <c r="B410" s="2" t="s">
        <v>51</v>
      </c>
      <c r="C410" s="1" t="s">
        <v>1233</v>
      </c>
      <c r="D410" s="1" t="s">
        <v>1234</v>
      </c>
      <c r="E410" s="1" t="s">
        <v>1235</v>
      </c>
      <c r="F410" s="2" t="str">
        <f>IF(ISERROR(VLOOKUP($C410,'DMW | Collateral Fields'!$K:$L, 1, FALSE)),"No", "Yes")</f>
        <v>Yes</v>
      </c>
      <c r="G410" s="1" t="str">
        <f>IFERROR(VLOOKUP($C410,'DMW | Collateral Fields'!$K:$L, 2, FALSE),"(not found)")</f>
        <v>This is a picklist field that indicates whether or not the Security is all-monies.</v>
      </c>
      <c r="H410" s="2" t="s">
        <v>136</v>
      </c>
      <c r="I410" s="2" t="s">
        <v>144</v>
      </c>
      <c r="J410" s="1" t="s">
        <v>145</v>
      </c>
      <c r="K410" s="2">
        <v>255</v>
      </c>
      <c r="L410" s="2">
        <v>0</v>
      </c>
      <c r="M410" s="2">
        <v>0</v>
      </c>
      <c r="N410" s="2" t="str">
        <f t="shared" si="116"/>
        <v>picklist|255|0|0</v>
      </c>
      <c r="O410" t="str">
        <f>IFERROR(VLOOKUP('nCino | Field Mappings'!$A410,'nCino | Object Info'!$A:$H,5,FALSE),"(not found)")</f>
        <v>rskcsp_ds_css_collateral_mgmt</v>
      </c>
      <c r="P410" t="str">
        <f t="shared" si="117"/>
        <v>CCS_All_Monies__c</v>
      </c>
      <c r="Q410" s="8">
        <f>IFERROR(VLOOKUP($N410,'nCino | BigQuery Type Lookup'!$A:$F,2,FALSE),"(not found)")</f>
        <v>255</v>
      </c>
      <c r="R410" t="str">
        <f>IFERROR(VLOOKUP('nCino | Field Mappings'!$A410,'nCino | Object Info'!$A:$H,6,FALSE),"(not found)")</f>
        <v>rskcsp_ds_css_collateral_mgmt_staging</v>
      </c>
      <c r="S410" t="str">
        <f t="shared" si="118"/>
        <v>CCS_All_Monies__c</v>
      </c>
      <c r="T410" s="8" t="str">
        <f t="shared" si="119"/>
        <v>n/a</v>
      </c>
      <c r="U410" s="8" t="str">
        <f t="shared" si="120"/>
        <v>yes</v>
      </c>
      <c r="V410" s="2" t="str">
        <f>IFERROR(VLOOKUP($N410,'nCino | BigQuery Type Lookup'!$A:$F,3,FALSE),"(not found)")</f>
        <v>STRING</v>
      </c>
      <c r="W410" s="8">
        <f>IFERROR(VLOOKUP($N410,'nCino | BigQuery Type Lookup'!$A:$F,4,FALSE),"(not found)")</f>
        <v>255</v>
      </c>
      <c r="X410" s="8" t="str">
        <f>IFERROR(VLOOKUP($N410,'nCino | BigQuery Type Lookup'!$A:$F,5,FALSE),"(not found)")</f>
        <v>n/a</v>
      </c>
      <c r="Y410" s="8" t="str">
        <f>IFERROR(VLOOKUP($N410,'nCino | BigQuery Type Lookup'!$A:$F,6,FALSE),"(not found)")</f>
        <v>n/a</v>
      </c>
      <c r="Z410" t="str">
        <f>IFERROR(VLOOKUP('nCino | Field Mappings'!$A410,'nCino | Object Info'!$A:$H,7,FALSE),"(not found)")</f>
        <v>rskcsp_ds_css_collateral_mgmt_curated</v>
      </c>
      <c r="AA410" t="str">
        <f t="shared" si="121"/>
        <v>CCS_All_Monies__c</v>
      </c>
      <c r="AB410" s="8" t="str">
        <f t="shared" si="122"/>
        <v>n/a</v>
      </c>
      <c r="AC410" s="8" t="str">
        <f t="shared" si="123"/>
        <v>yes</v>
      </c>
      <c r="AD410" s="2" t="str">
        <f t="shared" si="124"/>
        <v>STRING</v>
      </c>
      <c r="AE410" s="8">
        <f t="shared" si="129"/>
        <v>255</v>
      </c>
      <c r="AF410" s="8" t="str">
        <f t="shared" si="130"/>
        <v>n/a</v>
      </c>
      <c r="AG410" s="8" t="str">
        <f t="shared" si="131"/>
        <v>n/a</v>
      </c>
      <c r="AH410" t="str">
        <f>IFERROR(VLOOKUP('nCino | Field Mappings'!$A410,'nCino | Object Info'!$A:$H,8,FALSE),"(not found)")</f>
        <v>rskcsp_ds_css_collateral_mgmt_consumption</v>
      </c>
      <c r="AI410" t="str">
        <f t="shared" si="125"/>
        <v>CCS_All_Monies__c</v>
      </c>
      <c r="AJ410" s="8" t="str">
        <f t="shared" si="126"/>
        <v>n/a</v>
      </c>
      <c r="AK410" s="8" t="str">
        <f t="shared" si="127"/>
        <v>yes</v>
      </c>
      <c r="AL410" s="2" t="str">
        <f t="shared" si="128"/>
        <v>STRING</v>
      </c>
      <c r="AM410" s="8">
        <f t="shared" si="132"/>
        <v>255</v>
      </c>
      <c r="AN410" s="8" t="str">
        <f t="shared" si="133"/>
        <v>n/a</v>
      </c>
      <c r="AO410" s="8" t="str">
        <f t="shared" si="134"/>
        <v>n/a</v>
      </c>
    </row>
    <row r="411" spans="1:41">
      <c r="A411" s="2" t="s">
        <v>50</v>
      </c>
      <c r="B411" s="2" t="s">
        <v>51</v>
      </c>
      <c r="C411" s="1" t="s">
        <v>1236</v>
      </c>
      <c r="D411" s="1" t="s">
        <v>389</v>
      </c>
      <c r="E411" s="1" t="s">
        <v>390</v>
      </c>
      <c r="F411" s="2" t="str">
        <f>IF(ISERROR(VLOOKUP($C411,'DMW | Collateral Fields'!$K:$L, 1, FALSE)),"No", "Yes")</f>
        <v>Yes</v>
      </c>
      <c r="G411" s="1" t="str">
        <f>IFERROR(VLOOKUP($C411,'DMW | Collateral Fields'!$K:$L, 2, FALSE),"(not found)")</f>
        <v xml:space="preserve">This is a picklist field that captures the perfection status of the security. </v>
      </c>
      <c r="H411" s="2" t="s">
        <v>136</v>
      </c>
      <c r="I411" s="2" t="s">
        <v>144</v>
      </c>
      <c r="J411" s="1" t="s">
        <v>145</v>
      </c>
      <c r="K411" s="2">
        <v>255</v>
      </c>
      <c r="L411" s="2">
        <v>0</v>
      </c>
      <c r="M411" s="2">
        <v>0</v>
      </c>
      <c r="N411" s="2" t="str">
        <f t="shared" si="116"/>
        <v>picklist|255|0|0</v>
      </c>
      <c r="O411" t="str">
        <f>IFERROR(VLOOKUP('nCino | Field Mappings'!$A411,'nCino | Object Info'!$A:$H,5,FALSE),"(not found)")</f>
        <v>rskcsp_ds_css_collateral_mgmt</v>
      </c>
      <c r="P411" t="str">
        <f t="shared" si="117"/>
        <v>CCS_Perfection_Status__c</v>
      </c>
      <c r="Q411" s="8">
        <f>IFERROR(VLOOKUP($N411,'nCino | BigQuery Type Lookup'!$A:$F,2,FALSE),"(not found)")</f>
        <v>255</v>
      </c>
      <c r="R411" t="str">
        <f>IFERROR(VLOOKUP('nCino | Field Mappings'!$A411,'nCino | Object Info'!$A:$H,6,FALSE),"(not found)")</f>
        <v>rskcsp_ds_css_collateral_mgmt_staging</v>
      </c>
      <c r="S411" t="str">
        <f t="shared" si="118"/>
        <v>CCS_Perfection_Status__c</v>
      </c>
      <c r="T411" s="8" t="str">
        <f t="shared" si="119"/>
        <v>n/a</v>
      </c>
      <c r="U411" s="8" t="str">
        <f t="shared" si="120"/>
        <v>yes</v>
      </c>
      <c r="V411" s="2" t="str">
        <f>IFERROR(VLOOKUP($N411,'nCino | BigQuery Type Lookup'!$A:$F,3,FALSE),"(not found)")</f>
        <v>STRING</v>
      </c>
      <c r="W411" s="8">
        <f>IFERROR(VLOOKUP($N411,'nCino | BigQuery Type Lookup'!$A:$F,4,FALSE),"(not found)")</f>
        <v>255</v>
      </c>
      <c r="X411" s="8" t="str">
        <f>IFERROR(VLOOKUP($N411,'nCino | BigQuery Type Lookup'!$A:$F,5,FALSE),"(not found)")</f>
        <v>n/a</v>
      </c>
      <c r="Y411" s="8" t="str">
        <f>IFERROR(VLOOKUP($N411,'nCino | BigQuery Type Lookup'!$A:$F,6,FALSE),"(not found)")</f>
        <v>n/a</v>
      </c>
      <c r="Z411" t="str">
        <f>IFERROR(VLOOKUP('nCino | Field Mappings'!$A411,'nCino | Object Info'!$A:$H,7,FALSE),"(not found)")</f>
        <v>rskcsp_ds_css_collateral_mgmt_curated</v>
      </c>
      <c r="AA411" t="str">
        <f t="shared" si="121"/>
        <v>CCS_Perfection_Status__c</v>
      </c>
      <c r="AB411" s="8" t="str">
        <f t="shared" si="122"/>
        <v>n/a</v>
      </c>
      <c r="AC411" s="8" t="str">
        <f t="shared" si="123"/>
        <v>yes</v>
      </c>
      <c r="AD411" s="2" t="str">
        <f t="shared" si="124"/>
        <v>STRING</v>
      </c>
      <c r="AE411" s="8">
        <f t="shared" si="129"/>
        <v>255</v>
      </c>
      <c r="AF411" s="8" t="str">
        <f t="shared" si="130"/>
        <v>n/a</v>
      </c>
      <c r="AG411" s="8" t="str">
        <f t="shared" si="131"/>
        <v>n/a</v>
      </c>
      <c r="AH411" t="str">
        <f>IFERROR(VLOOKUP('nCino | Field Mappings'!$A411,'nCino | Object Info'!$A:$H,8,FALSE),"(not found)")</f>
        <v>rskcsp_ds_css_collateral_mgmt_consumption</v>
      </c>
      <c r="AI411" t="str">
        <f t="shared" si="125"/>
        <v>CCS_Perfection_Status__c</v>
      </c>
      <c r="AJ411" s="8" t="str">
        <f t="shared" si="126"/>
        <v>n/a</v>
      </c>
      <c r="AK411" s="8" t="str">
        <f t="shared" si="127"/>
        <v>yes</v>
      </c>
      <c r="AL411" s="2" t="str">
        <f t="shared" si="128"/>
        <v>STRING</v>
      </c>
      <c r="AM411" s="8">
        <f t="shared" si="132"/>
        <v>255</v>
      </c>
      <c r="AN411" s="8" t="str">
        <f t="shared" si="133"/>
        <v>n/a</v>
      </c>
      <c r="AO411" s="8" t="str">
        <f t="shared" si="134"/>
        <v>n/a</v>
      </c>
    </row>
    <row r="412" spans="1:41">
      <c r="A412" s="2" t="s">
        <v>50</v>
      </c>
      <c r="B412" s="2" t="s">
        <v>51</v>
      </c>
      <c r="C412" s="1" t="s">
        <v>1237</v>
      </c>
      <c r="D412" s="1" t="s">
        <v>1238</v>
      </c>
      <c r="E412" s="1" t="s">
        <v>1239</v>
      </c>
      <c r="F412" s="2" t="str">
        <f>IF(ISERROR(VLOOKUP($C412,'DMW | Collateral Fields'!$K:$L, 1, FALSE)),"No", "Yes")</f>
        <v>Yes</v>
      </c>
      <c r="G412" s="1" t="str">
        <f>IFERROR(VLOOKUP($C412,'DMW | Collateral Fields'!$K:$L, 2, FALSE),"(not found)")</f>
        <v>This field captures the date on which the security value was taken.</v>
      </c>
      <c r="H412" s="2" t="s">
        <v>136</v>
      </c>
      <c r="I412" s="2" t="s">
        <v>144</v>
      </c>
      <c r="J412" s="1" t="s">
        <v>202</v>
      </c>
      <c r="K412" s="2">
        <v>0</v>
      </c>
      <c r="L412" s="2">
        <v>0</v>
      </c>
      <c r="M412" s="2">
        <v>0</v>
      </c>
      <c r="N412" s="2" t="str">
        <f t="shared" si="116"/>
        <v>date|0|0|0</v>
      </c>
      <c r="O412" t="str">
        <f>IFERROR(VLOOKUP('nCino | Field Mappings'!$A412,'nCino | Object Info'!$A:$H,5,FALSE),"(not found)")</f>
        <v>rskcsp_ds_css_collateral_mgmt</v>
      </c>
      <c r="P412" t="str">
        <f t="shared" si="117"/>
        <v>CCS_Value_As_At__c</v>
      </c>
      <c r="Q412" s="8">
        <f>IFERROR(VLOOKUP($N412,'nCino | BigQuery Type Lookup'!$A:$F,2,FALSE),"(not found)")</f>
        <v>8</v>
      </c>
      <c r="R412" t="str">
        <f>IFERROR(VLOOKUP('nCino | Field Mappings'!$A412,'nCino | Object Info'!$A:$H,6,FALSE),"(not found)")</f>
        <v>rskcsp_ds_css_collateral_mgmt_staging</v>
      </c>
      <c r="S412" t="str">
        <f t="shared" si="118"/>
        <v>CCS_Value_As_At__c</v>
      </c>
      <c r="T412" s="8" t="str">
        <f t="shared" si="119"/>
        <v>n/a</v>
      </c>
      <c r="U412" s="8" t="str">
        <f t="shared" si="120"/>
        <v>yes</v>
      </c>
      <c r="V412" s="2" t="str">
        <f>IFERROR(VLOOKUP($N412,'nCino | BigQuery Type Lookup'!$A:$F,3,FALSE),"(not found)")</f>
        <v>DATE</v>
      </c>
      <c r="W412" s="8" t="str">
        <f>IFERROR(VLOOKUP($N412,'nCino | BigQuery Type Lookup'!$A:$F,4,FALSE),"(not found)")</f>
        <v>n/a</v>
      </c>
      <c r="X412" s="8" t="str">
        <f>IFERROR(VLOOKUP($N412,'nCino | BigQuery Type Lookup'!$A:$F,5,FALSE),"(not found)")</f>
        <v>n/a</v>
      </c>
      <c r="Y412" s="8" t="str">
        <f>IFERROR(VLOOKUP($N412,'nCino | BigQuery Type Lookup'!$A:$F,6,FALSE),"(not found)")</f>
        <v>n/a</v>
      </c>
      <c r="Z412" t="str">
        <f>IFERROR(VLOOKUP('nCino | Field Mappings'!$A412,'nCino | Object Info'!$A:$H,7,FALSE),"(not found)")</f>
        <v>rskcsp_ds_css_collateral_mgmt_curated</v>
      </c>
      <c r="AA412" t="str">
        <f t="shared" si="121"/>
        <v>CCS_Value_As_At__c</v>
      </c>
      <c r="AB412" s="8" t="str">
        <f t="shared" si="122"/>
        <v>n/a</v>
      </c>
      <c r="AC412" s="8" t="str">
        <f t="shared" si="123"/>
        <v>yes</v>
      </c>
      <c r="AD412" s="2" t="str">
        <f t="shared" si="124"/>
        <v>DATE</v>
      </c>
      <c r="AE412" s="8" t="str">
        <f t="shared" si="129"/>
        <v>n/a</v>
      </c>
      <c r="AF412" s="8" t="str">
        <f t="shared" si="130"/>
        <v>n/a</v>
      </c>
      <c r="AG412" s="8" t="str">
        <f t="shared" si="131"/>
        <v>n/a</v>
      </c>
      <c r="AH412" t="str">
        <f>IFERROR(VLOOKUP('nCino | Field Mappings'!$A412,'nCino | Object Info'!$A:$H,8,FALSE),"(not found)")</f>
        <v>rskcsp_ds_css_collateral_mgmt_consumption</v>
      </c>
      <c r="AI412" t="str">
        <f t="shared" si="125"/>
        <v>CCS_Value_As_At__c</v>
      </c>
      <c r="AJ412" s="8" t="str">
        <f t="shared" si="126"/>
        <v>n/a</v>
      </c>
      <c r="AK412" s="8" t="str">
        <f t="shared" si="127"/>
        <v>yes</v>
      </c>
      <c r="AL412" s="2" t="str">
        <f t="shared" si="128"/>
        <v>DATE</v>
      </c>
      <c r="AM412" s="8" t="str">
        <f t="shared" si="132"/>
        <v>n/a</v>
      </c>
      <c r="AN412" s="8" t="str">
        <f t="shared" si="133"/>
        <v>n/a</v>
      </c>
      <c r="AO412" s="8" t="str">
        <f t="shared" si="134"/>
        <v>n/a</v>
      </c>
    </row>
    <row r="413" spans="1:41">
      <c r="A413" s="2" t="s">
        <v>50</v>
      </c>
      <c r="B413" s="2" t="s">
        <v>51</v>
      </c>
      <c r="C413" s="1" t="s">
        <v>1240</v>
      </c>
      <c r="D413" s="1" t="s">
        <v>1241</v>
      </c>
      <c r="E413" s="1" t="s">
        <v>1242</v>
      </c>
      <c r="F413" s="2" t="str">
        <f>IF(ISERROR(VLOOKUP($C413,'DMW | Collateral Fields'!$K:$L, 1, FALSE)),"No", "Yes")</f>
        <v>Yes</v>
      </c>
      <c r="G413" s="1" t="str">
        <f>IFERROR(VLOOKUP($C413,'DMW | Collateral Fields'!$K:$L, 2, FALSE),"(not found)")</f>
        <v>This is a picklist field that indicates the regional juristiction which the security falls into.</v>
      </c>
      <c r="H413" s="2" t="s">
        <v>136</v>
      </c>
      <c r="I413" s="2" t="s">
        <v>144</v>
      </c>
      <c r="J413" s="1" t="s">
        <v>145</v>
      </c>
      <c r="K413" s="2">
        <v>255</v>
      </c>
      <c r="L413" s="2">
        <v>0</v>
      </c>
      <c r="M413" s="2">
        <v>0</v>
      </c>
      <c r="N413" s="2" t="str">
        <f t="shared" si="116"/>
        <v>picklist|255|0|0</v>
      </c>
      <c r="O413" t="str">
        <f>IFERROR(VLOOKUP('nCino | Field Mappings'!$A413,'nCino | Object Info'!$A:$H,5,FALSE),"(not found)")</f>
        <v>rskcsp_ds_css_collateral_mgmt</v>
      </c>
      <c r="P413" t="str">
        <f t="shared" si="117"/>
        <v>CCS_Jurisdiction__c</v>
      </c>
      <c r="Q413" s="8">
        <f>IFERROR(VLOOKUP($N413,'nCino | BigQuery Type Lookup'!$A:$F,2,FALSE),"(not found)")</f>
        <v>255</v>
      </c>
      <c r="R413" t="str">
        <f>IFERROR(VLOOKUP('nCino | Field Mappings'!$A413,'nCino | Object Info'!$A:$H,6,FALSE),"(not found)")</f>
        <v>rskcsp_ds_css_collateral_mgmt_staging</v>
      </c>
      <c r="S413" t="str">
        <f t="shared" si="118"/>
        <v>CCS_Jurisdiction__c</v>
      </c>
      <c r="T413" s="8" t="str">
        <f t="shared" si="119"/>
        <v>n/a</v>
      </c>
      <c r="U413" s="8" t="str">
        <f t="shared" si="120"/>
        <v>yes</v>
      </c>
      <c r="V413" s="2" t="str">
        <f>IFERROR(VLOOKUP($N413,'nCino | BigQuery Type Lookup'!$A:$F,3,FALSE),"(not found)")</f>
        <v>STRING</v>
      </c>
      <c r="W413" s="8">
        <f>IFERROR(VLOOKUP($N413,'nCino | BigQuery Type Lookup'!$A:$F,4,FALSE),"(not found)")</f>
        <v>255</v>
      </c>
      <c r="X413" s="8" t="str">
        <f>IFERROR(VLOOKUP($N413,'nCino | BigQuery Type Lookup'!$A:$F,5,FALSE),"(not found)")</f>
        <v>n/a</v>
      </c>
      <c r="Y413" s="8" t="str">
        <f>IFERROR(VLOOKUP($N413,'nCino | BigQuery Type Lookup'!$A:$F,6,FALSE),"(not found)")</f>
        <v>n/a</v>
      </c>
      <c r="Z413" t="str">
        <f>IFERROR(VLOOKUP('nCino | Field Mappings'!$A413,'nCino | Object Info'!$A:$H,7,FALSE),"(not found)")</f>
        <v>rskcsp_ds_css_collateral_mgmt_curated</v>
      </c>
      <c r="AA413" t="str">
        <f t="shared" si="121"/>
        <v>CCS_Jurisdiction__c</v>
      </c>
      <c r="AB413" s="8" t="str">
        <f t="shared" si="122"/>
        <v>n/a</v>
      </c>
      <c r="AC413" s="8" t="str">
        <f t="shared" si="123"/>
        <v>yes</v>
      </c>
      <c r="AD413" s="2" t="str">
        <f t="shared" si="124"/>
        <v>STRING</v>
      </c>
      <c r="AE413" s="8">
        <f t="shared" si="129"/>
        <v>255</v>
      </c>
      <c r="AF413" s="8" t="str">
        <f t="shared" si="130"/>
        <v>n/a</v>
      </c>
      <c r="AG413" s="8" t="str">
        <f t="shared" si="131"/>
        <v>n/a</v>
      </c>
      <c r="AH413" t="str">
        <f>IFERROR(VLOOKUP('nCino | Field Mappings'!$A413,'nCino | Object Info'!$A:$H,8,FALSE),"(not found)")</f>
        <v>rskcsp_ds_css_collateral_mgmt_consumption</v>
      </c>
      <c r="AI413" t="str">
        <f t="shared" si="125"/>
        <v>CCS_Jurisdiction__c</v>
      </c>
      <c r="AJ413" s="8" t="str">
        <f t="shared" si="126"/>
        <v>n/a</v>
      </c>
      <c r="AK413" s="8" t="str">
        <f t="shared" si="127"/>
        <v>yes</v>
      </c>
      <c r="AL413" s="2" t="str">
        <f t="shared" si="128"/>
        <v>STRING</v>
      </c>
      <c r="AM413" s="8">
        <f t="shared" si="132"/>
        <v>255</v>
      </c>
      <c r="AN413" s="8" t="str">
        <f t="shared" si="133"/>
        <v>n/a</v>
      </c>
      <c r="AO413" s="8" t="str">
        <f t="shared" si="134"/>
        <v>n/a</v>
      </c>
    </row>
    <row r="414" spans="1:41">
      <c r="A414" s="2" t="s">
        <v>50</v>
      </c>
      <c r="B414" s="2" t="s">
        <v>51</v>
      </c>
      <c r="C414" s="1" t="s">
        <v>1243</v>
      </c>
      <c r="D414" s="1" t="s">
        <v>1244</v>
      </c>
      <c r="E414" s="1" t="s">
        <v>1245</v>
      </c>
      <c r="F414" s="2" t="str">
        <f>IF(ISERROR(VLOOKUP($C414,'DMW | Collateral Fields'!$K:$L, 1, FALSE)),"No", "Yes")</f>
        <v>Yes</v>
      </c>
      <c r="G414" s="1" t="str">
        <f>IFERROR(VLOOKUP($C414,'DMW | Collateral Fields'!$K:$L, 2, FALSE),"(not found)")</f>
        <v>This is a picklist field that indicates the bank entity of the security beneficiary.</v>
      </c>
      <c r="H414" s="2" t="s">
        <v>136</v>
      </c>
      <c r="I414" s="2" t="s">
        <v>144</v>
      </c>
      <c r="J414" s="1" t="s">
        <v>145</v>
      </c>
      <c r="K414" s="2">
        <v>255</v>
      </c>
      <c r="L414" s="2">
        <v>0</v>
      </c>
      <c r="M414" s="2">
        <v>0</v>
      </c>
      <c r="N414" s="2" t="str">
        <f t="shared" si="116"/>
        <v>picklist|255|0|0</v>
      </c>
      <c r="O414" t="str">
        <f>IFERROR(VLOOKUP('nCino | Field Mappings'!$A414,'nCino | Object Info'!$A:$H,5,FALSE),"(not found)")</f>
        <v>rskcsp_ds_css_collateral_mgmt</v>
      </c>
      <c r="P414" t="str">
        <f t="shared" si="117"/>
        <v>CCS_Bank_Entity__c</v>
      </c>
      <c r="Q414" s="8">
        <f>IFERROR(VLOOKUP($N414,'nCino | BigQuery Type Lookup'!$A:$F,2,FALSE),"(not found)")</f>
        <v>255</v>
      </c>
      <c r="R414" t="str">
        <f>IFERROR(VLOOKUP('nCino | Field Mappings'!$A414,'nCino | Object Info'!$A:$H,6,FALSE),"(not found)")</f>
        <v>rskcsp_ds_css_collateral_mgmt_staging</v>
      </c>
      <c r="S414" t="str">
        <f t="shared" si="118"/>
        <v>CCS_Bank_Entity__c</v>
      </c>
      <c r="T414" s="8" t="str">
        <f t="shared" si="119"/>
        <v>n/a</v>
      </c>
      <c r="U414" s="8" t="str">
        <f t="shared" si="120"/>
        <v>yes</v>
      </c>
      <c r="V414" s="2" t="str">
        <f>IFERROR(VLOOKUP($N414,'nCino | BigQuery Type Lookup'!$A:$F,3,FALSE),"(not found)")</f>
        <v>STRING</v>
      </c>
      <c r="W414" s="8">
        <f>IFERROR(VLOOKUP($N414,'nCino | BigQuery Type Lookup'!$A:$F,4,FALSE),"(not found)")</f>
        <v>255</v>
      </c>
      <c r="X414" s="8" t="str">
        <f>IFERROR(VLOOKUP($N414,'nCino | BigQuery Type Lookup'!$A:$F,5,FALSE),"(not found)")</f>
        <v>n/a</v>
      </c>
      <c r="Y414" s="8" t="str">
        <f>IFERROR(VLOOKUP($N414,'nCino | BigQuery Type Lookup'!$A:$F,6,FALSE),"(not found)")</f>
        <v>n/a</v>
      </c>
      <c r="Z414" t="str">
        <f>IFERROR(VLOOKUP('nCino | Field Mappings'!$A414,'nCino | Object Info'!$A:$H,7,FALSE),"(not found)")</f>
        <v>rskcsp_ds_css_collateral_mgmt_curated</v>
      </c>
      <c r="AA414" t="str">
        <f t="shared" si="121"/>
        <v>CCS_Bank_Entity__c</v>
      </c>
      <c r="AB414" s="8" t="str">
        <f t="shared" si="122"/>
        <v>n/a</v>
      </c>
      <c r="AC414" s="8" t="str">
        <f t="shared" si="123"/>
        <v>yes</v>
      </c>
      <c r="AD414" s="2" t="str">
        <f t="shared" si="124"/>
        <v>STRING</v>
      </c>
      <c r="AE414" s="8">
        <f t="shared" si="129"/>
        <v>255</v>
      </c>
      <c r="AF414" s="8" t="str">
        <f t="shared" si="130"/>
        <v>n/a</v>
      </c>
      <c r="AG414" s="8" t="str">
        <f t="shared" si="131"/>
        <v>n/a</v>
      </c>
      <c r="AH414" t="str">
        <f>IFERROR(VLOOKUP('nCino | Field Mappings'!$A414,'nCino | Object Info'!$A:$H,8,FALSE),"(not found)")</f>
        <v>rskcsp_ds_css_collateral_mgmt_consumption</v>
      </c>
      <c r="AI414" t="str">
        <f t="shared" si="125"/>
        <v>CCS_Bank_Entity__c</v>
      </c>
      <c r="AJ414" s="8" t="str">
        <f t="shared" si="126"/>
        <v>n/a</v>
      </c>
      <c r="AK414" s="8" t="str">
        <f t="shared" si="127"/>
        <v>yes</v>
      </c>
      <c r="AL414" s="2" t="str">
        <f t="shared" si="128"/>
        <v>STRING</v>
      </c>
      <c r="AM414" s="8">
        <f t="shared" si="132"/>
        <v>255</v>
      </c>
      <c r="AN414" s="8" t="str">
        <f t="shared" si="133"/>
        <v>n/a</v>
      </c>
      <c r="AO414" s="8" t="str">
        <f t="shared" si="134"/>
        <v>n/a</v>
      </c>
    </row>
    <row r="415" spans="1:41">
      <c r="A415" s="2" t="s">
        <v>50</v>
      </c>
      <c r="B415" s="2" t="s">
        <v>51</v>
      </c>
      <c r="C415" s="1" t="s">
        <v>1246</v>
      </c>
      <c r="D415" s="1" t="s">
        <v>1247</v>
      </c>
      <c r="E415" s="1" t="s">
        <v>1248</v>
      </c>
      <c r="F415" s="2" t="str">
        <f>IF(ISERROR(VLOOKUP($C415,'DMW | Collateral Fields'!$K:$L, 1, FALSE)),"No", "Yes")</f>
        <v>Yes</v>
      </c>
      <c r="G415" s="1" t="str">
        <f>IFERROR(VLOOKUP($C415,'DMW | Collateral Fields'!$K:$L, 2, FALSE),"(not found)")</f>
        <v>This is a picklist field that captures LBG's position in the charge ranking of the security.</v>
      </c>
      <c r="H415" s="2" t="s">
        <v>136</v>
      </c>
      <c r="I415" s="2" t="s">
        <v>144</v>
      </c>
      <c r="J415" s="1" t="s">
        <v>145</v>
      </c>
      <c r="K415" s="2">
        <v>255</v>
      </c>
      <c r="L415" s="2">
        <v>0</v>
      </c>
      <c r="M415" s="2">
        <v>0</v>
      </c>
      <c r="N415" s="2" t="str">
        <f t="shared" si="116"/>
        <v>picklist|255|0|0</v>
      </c>
      <c r="O415" t="str">
        <f>IFERROR(VLOOKUP('nCino | Field Mappings'!$A415,'nCino | Object Info'!$A:$H,5,FALSE),"(not found)")</f>
        <v>rskcsp_ds_css_collateral_mgmt</v>
      </c>
      <c r="P415" t="str">
        <f t="shared" si="117"/>
        <v>CCS_Ranking_of_Charge__c</v>
      </c>
      <c r="Q415" s="8">
        <f>IFERROR(VLOOKUP($N415,'nCino | BigQuery Type Lookup'!$A:$F,2,FALSE),"(not found)")</f>
        <v>255</v>
      </c>
      <c r="R415" t="str">
        <f>IFERROR(VLOOKUP('nCino | Field Mappings'!$A415,'nCino | Object Info'!$A:$H,6,FALSE),"(not found)")</f>
        <v>rskcsp_ds_css_collateral_mgmt_staging</v>
      </c>
      <c r="S415" t="str">
        <f t="shared" si="118"/>
        <v>CCS_Ranking_of_Charge__c</v>
      </c>
      <c r="T415" s="8" t="str">
        <f t="shared" si="119"/>
        <v>n/a</v>
      </c>
      <c r="U415" s="8" t="str">
        <f t="shared" si="120"/>
        <v>yes</v>
      </c>
      <c r="V415" s="2" t="str">
        <f>IFERROR(VLOOKUP($N415,'nCino | BigQuery Type Lookup'!$A:$F,3,FALSE),"(not found)")</f>
        <v>STRING</v>
      </c>
      <c r="W415" s="8">
        <f>IFERROR(VLOOKUP($N415,'nCino | BigQuery Type Lookup'!$A:$F,4,FALSE),"(not found)")</f>
        <v>255</v>
      </c>
      <c r="X415" s="8" t="str">
        <f>IFERROR(VLOOKUP($N415,'nCino | BigQuery Type Lookup'!$A:$F,5,FALSE),"(not found)")</f>
        <v>n/a</v>
      </c>
      <c r="Y415" s="8" t="str">
        <f>IFERROR(VLOOKUP($N415,'nCino | BigQuery Type Lookup'!$A:$F,6,FALSE),"(not found)")</f>
        <v>n/a</v>
      </c>
      <c r="Z415" t="str">
        <f>IFERROR(VLOOKUP('nCino | Field Mappings'!$A415,'nCino | Object Info'!$A:$H,7,FALSE),"(not found)")</f>
        <v>rskcsp_ds_css_collateral_mgmt_curated</v>
      </c>
      <c r="AA415" t="str">
        <f t="shared" si="121"/>
        <v>CCS_Ranking_of_Charge__c</v>
      </c>
      <c r="AB415" s="8" t="str">
        <f t="shared" si="122"/>
        <v>n/a</v>
      </c>
      <c r="AC415" s="8" t="str">
        <f t="shared" si="123"/>
        <v>yes</v>
      </c>
      <c r="AD415" s="2" t="str">
        <f t="shared" si="124"/>
        <v>STRING</v>
      </c>
      <c r="AE415" s="8">
        <f t="shared" si="129"/>
        <v>255</v>
      </c>
      <c r="AF415" s="8" t="str">
        <f t="shared" si="130"/>
        <v>n/a</v>
      </c>
      <c r="AG415" s="8" t="str">
        <f t="shared" si="131"/>
        <v>n/a</v>
      </c>
      <c r="AH415" t="str">
        <f>IFERROR(VLOOKUP('nCino | Field Mappings'!$A415,'nCino | Object Info'!$A:$H,8,FALSE),"(not found)")</f>
        <v>rskcsp_ds_css_collateral_mgmt_consumption</v>
      </c>
      <c r="AI415" t="str">
        <f t="shared" si="125"/>
        <v>CCS_Ranking_of_Charge__c</v>
      </c>
      <c r="AJ415" s="8" t="str">
        <f t="shared" si="126"/>
        <v>n/a</v>
      </c>
      <c r="AK415" s="8" t="str">
        <f t="shared" si="127"/>
        <v>yes</v>
      </c>
      <c r="AL415" s="2" t="str">
        <f t="shared" si="128"/>
        <v>STRING</v>
      </c>
      <c r="AM415" s="8">
        <f t="shared" si="132"/>
        <v>255</v>
      </c>
      <c r="AN415" s="8" t="str">
        <f t="shared" si="133"/>
        <v>n/a</v>
      </c>
      <c r="AO415" s="8" t="str">
        <f t="shared" si="134"/>
        <v>n/a</v>
      </c>
    </row>
    <row r="416" spans="1:41">
      <c r="A416" s="2" t="s">
        <v>50</v>
      </c>
      <c r="B416" s="2" t="s">
        <v>51</v>
      </c>
      <c r="C416" s="1" t="s">
        <v>1249</v>
      </c>
      <c r="D416" s="1" t="s">
        <v>1250</v>
      </c>
      <c r="E416" s="1" t="s">
        <v>1251</v>
      </c>
      <c r="F416" s="2" t="str">
        <f>IF(ISERROR(VLOOKUP($C416,'DMW | Collateral Fields'!$K:$L, 1, FALSE)),"No", "Yes")</f>
        <v>Yes</v>
      </c>
      <c r="G416" s="1" t="str">
        <f>IFERROR(VLOOKUP($C416,'DMW | Collateral Fields'!$K:$L, 2, FALSE),"(not found)")</f>
        <v>This is a picklist field that indicates whether or not single farm payments are applicable.</v>
      </c>
      <c r="H416" s="2" t="s">
        <v>136</v>
      </c>
      <c r="I416" s="2" t="s">
        <v>144</v>
      </c>
      <c r="J416" s="1" t="s">
        <v>145</v>
      </c>
      <c r="K416" s="2">
        <v>255</v>
      </c>
      <c r="L416" s="2">
        <v>0</v>
      </c>
      <c r="M416" s="2">
        <v>0</v>
      </c>
      <c r="N416" s="2" t="str">
        <f t="shared" si="116"/>
        <v>picklist|255|0|0</v>
      </c>
      <c r="O416" t="str">
        <f>IFERROR(VLOOKUP('nCino | Field Mappings'!$A416,'nCino | Object Info'!$A:$H,5,FALSE),"(not found)")</f>
        <v>rskcsp_ds_css_collateral_mgmt</v>
      </c>
      <c r="P416" t="str">
        <f t="shared" si="117"/>
        <v>CCS_Single_Farm_Payments__c</v>
      </c>
      <c r="Q416" s="8">
        <f>IFERROR(VLOOKUP($N416,'nCino | BigQuery Type Lookup'!$A:$F,2,FALSE),"(not found)")</f>
        <v>255</v>
      </c>
      <c r="R416" t="str">
        <f>IFERROR(VLOOKUP('nCino | Field Mappings'!$A416,'nCino | Object Info'!$A:$H,6,FALSE),"(not found)")</f>
        <v>rskcsp_ds_css_collateral_mgmt_staging</v>
      </c>
      <c r="S416" t="str">
        <f t="shared" si="118"/>
        <v>CCS_Single_Farm_Payments__c</v>
      </c>
      <c r="T416" s="8" t="str">
        <f t="shared" si="119"/>
        <v>n/a</v>
      </c>
      <c r="U416" s="8" t="str">
        <f t="shared" si="120"/>
        <v>yes</v>
      </c>
      <c r="V416" s="2" t="str">
        <f>IFERROR(VLOOKUP($N416,'nCino | BigQuery Type Lookup'!$A:$F,3,FALSE),"(not found)")</f>
        <v>STRING</v>
      </c>
      <c r="W416" s="8">
        <f>IFERROR(VLOOKUP($N416,'nCino | BigQuery Type Lookup'!$A:$F,4,FALSE),"(not found)")</f>
        <v>255</v>
      </c>
      <c r="X416" s="8" t="str">
        <f>IFERROR(VLOOKUP($N416,'nCino | BigQuery Type Lookup'!$A:$F,5,FALSE),"(not found)")</f>
        <v>n/a</v>
      </c>
      <c r="Y416" s="8" t="str">
        <f>IFERROR(VLOOKUP($N416,'nCino | BigQuery Type Lookup'!$A:$F,6,FALSE),"(not found)")</f>
        <v>n/a</v>
      </c>
      <c r="Z416" t="str">
        <f>IFERROR(VLOOKUP('nCino | Field Mappings'!$A416,'nCino | Object Info'!$A:$H,7,FALSE),"(not found)")</f>
        <v>rskcsp_ds_css_collateral_mgmt_curated</v>
      </c>
      <c r="AA416" t="str">
        <f t="shared" si="121"/>
        <v>CCS_Single_Farm_Payments__c</v>
      </c>
      <c r="AB416" s="8" t="str">
        <f t="shared" si="122"/>
        <v>n/a</v>
      </c>
      <c r="AC416" s="8" t="str">
        <f t="shared" si="123"/>
        <v>yes</v>
      </c>
      <c r="AD416" s="2" t="str">
        <f t="shared" si="124"/>
        <v>STRING</v>
      </c>
      <c r="AE416" s="8">
        <f t="shared" si="129"/>
        <v>255</v>
      </c>
      <c r="AF416" s="8" t="str">
        <f t="shared" si="130"/>
        <v>n/a</v>
      </c>
      <c r="AG416" s="8" t="str">
        <f t="shared" si="131"/>
        <v>n/a</v>
      </c>
      <c r="AH416" t="str">
        <f>IFERROR(VLOOKUP('nCino | Field Mappings'!$A416,'nCino | Object Info'!$A:$H,8,FALSE),"(not found)")</f>
        <v>rskcsp_ds_css_collateral_mgmt_consumption</v>
      </c>
      <c r="AI416" t="str">
        <f t="shared" si="125"/>
        <v>CCS_Single_Farm_Payments__c</v>
      </c>
      <c r="AJ416" s="8" t="str">
        <f t="shared" si="126"/>
        <v>n/a</v>
      </c>
      <c r="AK416" s="8" t="str">
        <f t="shared" si="127"/>
        <v>yes</v>
      </c>
      <c r="AL416" s="2" t="str">
        <f t="shared" si="128"/>
        <v>STRING</v>
      </c>
      <c r="AM416" s="8">
        <f t="shared" si="132"/>
        <v>255</v>
      </c>
      <c r="AN416" s="8" t="str">
        <f t="shared" si="133"/>
        <v>n/a</v>
      </c>
      <c r="AO416" s="8" t="str">
        <f t="shared" si="134"/>
        <v>n/a</v>
      </c>
    </row>
    <row r="417" spans="1:41">
      <c r="A417" s="2" t="s">
        <v>50</v>
      </c>
      <c r="B417" s="2" t="s">
        <v>51</v>
      </c>
      <c r="C417" s="1" t="s">
        <v>1252</v>
      </c>
      <c r="D417" s="1" t="s">
        <v>1253</v>
      </c>
      <c r="E417" s="1" t="s">
        <v>1254</v>
      </c>
      <c r="F417" s="2" t="str">
        <f>IF(ISERROR(VLOOKUP($C417,'DMW | Collateral Fields'!$K:$L, 1, FALSE)),"No", "Yes")</f>
        <v>Yes</v>
      </c>
      <c r="G417" s="1" t="str">
        <f>IFERROR(VLOOKUP($C417,'DMW | Collateral Fields'!$K:$L, 2, FALSE),"(not found)")</f>
        <v>This is a picklist field that captures the type of ship.</v>
      </c>
      <c r="H417" s="2" t="s">
        <v>136</v>
      </c>
      <c r="I417" s="2" t="s">
        <v>144</v>
      </c>
      <c r="J417" s="1" t="s">
        <v>145</v>
      </c>
      <c r="K417" s="2">
        <v>255</v>
      </c>
      <c r="L417" s="2">
        <v>0</v>
      </c>
      <c r="M417" s="2">
        <v>0</v>
      </c>
      <c r="N417" s="2" t="str">
        <f t="shared" si="116"/>
        <v>picklist|255|0|0</v>
      </c>
      <c r="O417" t="str">
        <f>IFERROR(VLOOKUP('nCino | Field Mappings'!$A417,'nCino | Object Info'!$A:$H,5,FALSE),"(not found)")</f>
        <v>rskcsp_ds_css_collateral_mgmt</v>
      </c>
      <c r="P417" t="str">
        <f t="shared" si="117"/>
        <v>CCS_Type_of_Ship__c</v>
      </c>
      <c r="Q417" s="8">
        <f>IFERROR(VLOOKUP($N417,'nCino | BigQuery Type Lookup'!$A:$F,2,FALSE),"(not found)")</f>
        <v>255</v>
      </c>
      <c r="R417" t="str">
        <f>IFERROR(VLOOKUP('nCino | Field Mappings'!$A417,'nCino | Object Info'!$A:$H,6,FALSE),"(not found)")</f>
        <v>rskcsp_ds_css_collateral_mgmt_staging</v>
      </c>
      <c r="S417" t="str">
        <f t="shared" si="118"/>
        <v>CCS_Type_of_Ship__c</v>
      </c>
      <c r="T417" s="8" t="str">
        <f t="shared" si="119"/>
        <v>n/a</v>
      </c>
      <c r="U417" s="8" t="str">
        <f t="shared" si="120"/>
        <v>yes</v>
      </c>
      <c r="V417" s="2" t="str">
        <f>IFERROR(VLOOKUP($N417,'nCino | BigQuery Type Lookup'!$A:$F,3,FALSE),"(not found)")</f>
        <v>STRING</v>
      </c>
      <c r="W417" s="8">
        <f>IFERROR(VLOOKUP($N417,'nCino | BigQuery Type Lookup'!$A:$F,4,FALSE),"(not found)")</f>
        <v>255</v>
      </c>
      <c r="X417" s="8" t="str">
        <f>IFERROR(VLOOKUP($N417,'nCino | BigQuery Type Lookup'!$A:$F,5,FALSE),"(not found)")</f>
        <v>n/a</v>
      </c>
      <c r="Y417" s="8" t="str">
        <f>IFERROR(VLOOKUP($N417,'nCino | BigQuery Type Lookup'!$A:$F,6,FALSE),"(not found)")</f>
        <v>n/a</v>
      </c>
      <c r="Z417" t="str">
        <f>IFERROR(VLOOKUP('nCino | Field Mappings'!$A417,'nCino | Object Info'!$A:$H,7,FALSE),"(not found)")</f>
        <v>rskcsp_ds_css_collateral_mgmt_curated</v>
      </c>
      <c r="AA417" t="str">
        <f t="shared" si="121"/>
        <v>CCS_Type_of_Ship__c</v>
      </c>
      <c r="AB417" s="8" t="str">
        <f t="shared" si="122"/>
        <v>n/a</v>
      </c>
      <c r="AC417" s="8" t="str">
        <f t="shared" si="123"/>
        <v>yes</v>
      </c>
      <c r="AD417" s="2" t="str">
        <f t="shared" si="124"/>
        <v>STRING</v>
      </c>
      <c r="AE417" s="8">
        <f t="shared" si="129"/>
        <v>255</v>
      </c>
      <c r="AF417" s="8" t="str">
        <f t="shared" si="130"/>
        <v>n/a</v>
      </c>
      <c r="AG417" s="8" t="str">
        <f t="shared" si="131"/>
        <v>n/a</v>
      </c>
      <c r="AH417" t="str">
        <f>IFERROR(VLOOKUP('nCino | Field Mappings'!$A417,'nCino | Object Info'!$A:$H,8,FALSE),"(not found)")</f>
        <v>rskcsp_ds_css_collateral_mgmt_consumption</v>
      </c>
      <c r="AI417" t="str">
        <f t="shared" si="125"/>
        <v>CCS_Type_of_Ship__c</v>
      </c>
      <c r="AJ417" s="8" t="str">
        <f t="shared" si="126"/>
        <v>n/a</v>
      </c>
      <c r="AK417" s="8" t="str">
        <f t="shared" si="127"/>
        <v>yes</v>
      </c>
      <c r="AL417" s="2" t="str">
        <f t="shared" si="128"/>
        <v>STRING</v>
      </c>
      <c r="AM417" s="8">
        <f t="shared" si="132"/>
        <v>255</v>
      </c>
      <c r="AN417" s="8" t="str">
        <f t="shared" si="133"/>
        <v>n/a</v>
      </c>
      <c r="AO417" s="8" t="str">
        <f t="shared" si="134"/>
        <v>n/a</v>
      </c>
    </row>
    <row r="418" spans="1:41">
      <c r="A418" s="2" t="s">
        <v>50</v>
      </c>
      <c r="B418" s="2" t="s">
        <v>51</v>
      </c>
      <c r="C418" s="1" t="s">
        <v>1255</v>
      </c>
      <c r="D418" s="1" t="s">
        <v>1256</v>
      </c>
      <c r="E418" s="1" t="s">
        <v>1257</v>
      </c>
      <c r="F418" s="2" t="str">
        <f>IF(ISERROR(VLOOKUP($C418,'DMW | Collateral Fields'!$K:$L, 1, FALSE)),"No", "Yes")</f>
        <v>Yes</v>
      </c>
      <c r="G418" s="1" t="str">
        <f>IFERROR(VLOOKUP($C418,'DMW | Collateral Fields'!$K:$L, 2, FALSE),"(not found)")</f>
        <v>This field captures the GBP amount of hull insurance.</v>
      </c>
      <c r="H418" s="2" t="s">
        <v>136</v>
      </c>
      <c r="I418" s="2" t="s">
        <v>144</v>
      </c>
      <c r="J418" s="1" t="s">
        <v>215</v>
      </c>
      <c r="K418" s="2">
        <v>0</v>
      </c>
      <c r="L418" s="2">
        <v>18</v>
      </c>
      <c r="M418" s="2">
        <v>0</v>
      </c>
      <c r="N418" s="2" t="str">
        <f t="shared" si="116"/>
        <v>currency|0|18|0</v>
      </c>
      <c r="O418" t="str">
        <f>IFERROR(VLOOKUP('nCino | Field Mappings'!$A418,'nCino | Object Info'!$A:$H,5,FALSE),"(not found)")</f>
        <v>rskcsp_ds_css_collateral_mgmt</v>
      </c>
      <c r="P418" t="str">
        <f t="shared" si="117"/>
        <v>CCS_Hull_Insurance_Amount__c</v>
      </c>
      <c r="Q418" s="8">
        <f>IFERROR(VLOOKUP($N418,'nCino | BigQuery Type Lookup'!$A:$F,2,FALSE),"(not found)")</f>
        <v>18</v>
      </c>
      <c r="R418" t="str">
        <f>IFERROR(VLOOKUP('nCino | Field Mappings'!$A418,'nCino | Object Info'!$A:$H,6,FALSE),"(not found)")</f>
        <v>rskcsp_ds_css_collateral_mgmt_staging</v>
      </c>
      <c r="S418" t="str">
        <f t="shared" si="118"/>
        <v>CCS_Hull_Insurance_Amount__c</v>
      </c>
      <c r="T418" s="8" t="str">
        <f t="shared" si="119"/>
        <v>n/a</v>
      </c>
      <c r="U418" s="8" t="str">
        <f t="shared" si="120"/>
        <v>yes</v>
      </c>
      <c r="V418" s="2" t="str">
        <f>IFERROR(VLOOKUP($N418,'nCino | BigQuery Type Lookup'!$A:$F,3,FALSE),"(not found)")</f>
        <v>INT64</v>
      </c>
      <c r="W418" s="8" t="str">
        <f>IFERROR(VLOOKUP($N418,'nCino | BigQuery Type Lookup'!$A:$F,4,FALSE),"(not found)")</f>
        <v>n/a</v>
      </c>
      <c r="X418" s="8" t="str">
        <f>IFERROR(VLOOKUP($N418,'nCino | BigQuery Type Lookup'!$A:$F,5,FALSE),"(not found)")</f>
        <v>n/a</v>
      </c>
      <c r="Y418" s="8" t="str">
        <f>IFERROR(VLOOKUP($N418,'nCino | BigQuery Type Lookup'!$A:$F,6,FALSE),"(not found)")</f>
        <v>n/a</v>
      </c>
      <c r="Z418" t="str">
        <f>IFERROR(VLOOKUP('nCino | Field Mappings'!$A418,'nCino | Object Info'!$A:$H,7,FALSE),"(not found)")</f>
        <v>rskcsp_ds_css_collateral_mgmt_curated</v>
      </c>
      <c r="AA418" t="str">
        <f t="shared" si="121"/>
        <v>CCS_Hull_Insurance_Amount__c</v>
      </c>
      <c r="AB418" s="8" t="str">
        <f t="shared" si="122"/>
        <v>n/a</v>
      </c>
      <c r="AC418" s="8" t="str">
        <f t="shared" si="123"/>
        <v>yes</v>
      </c>
      <c r="AD418" s="2" t="str">
        <f t="shared" si="124"/>
        <v>INT64</v>
      </c>
      <c r="AE418" s="8" t="str">
        <f t="shared" si="129"/>
        <v>n/a</v>
      </c>
      <c r="AF418" s="8" t="str">
        <f t="shared" si="130"/>
        <v>n/a</v>
      </c>
      <c r="AG418" s="8" t="str">
        <f t="shared" si="131"/>
        <v>n/a</v>
      </c>
      <c r="AH418" t="str">
        <f>IFERROR(VLOOKUP('nCino | Field Mappings'!$A418,'nCino | Object Info'!$A:$H,8,FALSE),"(not found)")</f>
        <v>rskcsp_ds_css_collateral_mgmt_consumption</v>
      </c>
      <c r="AI418" t="str">
        <f t="shared" si="125"/>
        <v>CCS_Hull_Insurance_Amount__c</v>
      </c>
      <c r="AJ418" s="8" t="str">
        <f t="shared" si="126"/>
        <v>n/a</v>
      </c>
      <c r="AK418" s="8" t="str">
        <f t="shared" si="127"/>
        <v>yes</v>
      </c>
      <c r="AL418" s="2" t="str">
        <f t="shared" si="128"/>
        <v>INT64</v>
      </c>
      <c r="AM418" s="8" t="str">
        <f t="shared" si="132"/>
        <v>n/a</v>
      </c>
      <c r="AN418" s="8" t="str">
        <f t="shared" si="133"/>
        <v>n/a</v>
      </c>
      <c r="AO418" s="8" t="str">
        <f t="shared" si="134"/>
        <v>n/a</v>
      </c>
    </row>
    <row r="419" spans="1:41">
      <c r="A419" s="2" t="s">
        <v>50</v>
      </c>
      <c r="B419" s="2" t="s">
        <v>51</v>
      </c>
      <c r="C419" s="1" t="s">
        <v>1258</v>
      </c>
      <c r="D419" s="1" t="s">
        <v>1259</v>
      </c>
      <c r="E419" s="1" t="s">
        <v>1260</v>
      </c>
      <c r="F419" s="2" t="str">
        <f>IF(ISERROR(VLOOKUP($C419,'DMW | Collateral Fields'!$K:$L, 1, FALSE)),"No", "Yes")</f>
        <v>Yes</v>
      </c>
      <c r="G419" s="1" t="str">
        <f>IFERROR(VLOOKUP($C419,'DMW | Collateral Fields'!$K:$L, 2, FALSE),"(not found)")</f>
        <v>This field captures the GBP amount of machinery insurance.</v>
      </c>
      <c r="H419" s="2" t="s">
        <v>136</v>
      </c>
      <c r="I419" s="2" t="s">
        <v>144</v>
      </c>
      <c r="J419" s="1" t="s">
        <v>215</v>
      </c>
      <c r="K419" s="2">
        <v>0</v>
      </c>
      <c r="L419" s="2">
        <v>18</v>
      </c>
      <c r="M419" s="2">
        <v>0</v>
      </c>
      <c r="N419" s="2" t="str">
        <f t="shared" si="116"/>
        <v>currency|0|18|0</v>
      </c>
      <c r="O419" t="str">
        <f>IFERROR(VLOOKUP('nCino | Field Mappings'!$A419,'nCino | Object Info'!$A:$H,5,FALSE),"(not found)")</f>
        <v>rskcsp_ds_css_collateral_mgmt</v>
      </c>
      <c r="P419" t="str">
        <f t="shared" si="117"/>
        <v>CCS_Machinery_Insurance_Amount__c</v>
      </c>
      <c r="Q419" s="8">
        <f>IFERROR(VLOOKUP($N419,'nCino | BigQuery Type Lookup'!$A:$F,2,FALSE),"(not found)")</f>
        <v>18</v>
      </c>
      <c r="R419" t="str">
        <f>IFERROR(VLOOKUP('nCino | Field Mappings'!$A419,'nCino | Object Info'!$A:$H,6,FALSE),"(not found)")</f>
        <v>rskcsp_ds_css_collateral_mgmt_staging</v>
      </c>
      <c r="S419" t="str">
        <f t="shared" si="118"/>
        <v>CCS_Machinery_Insurance_Amount__c</v>
      </c>
      <c r="T419" s="8" t="str">
        <f t="shared" si="119"/>
        <v>n/a</v>
      </c>
      <c r="U419" s="8" t="str">
        <f t="shared" si="120"/>
        <v>yes</v>
      </c>
      <c r="V419" s="2" t="str">
        <f>IFERROR(VLOOKUP($N419,'nCino | BigQuery Type Lookup'!$A:$F,3,FALSE),"(not found)")</f>
        <v>INT64</v>
      </c>
      <c r="W419" s="8" t="str">
        <f>IFERROR(VLOOKUP($N419,'nCino | BigQuery Type Lookup'!$A:$F,4,FALSE),"(not found)")</f>
        <v>n/a</v>
      </c>
      <c r="X419" s="8" t="str">
        <f>IFERROR(VLOOKUP($N419,'nCino | BigQuery Type Lookup'!$A:$F,5,FALSE),"(not found)")</f>
        <v>n/a</v>
      </c>
      <c r="Y419" s="8" t="str">
        <f>IFERROR(VLOOKUP($N419,'nCino | BigQuery Type Lookup'!$A:$F,6,FALSE),"(not found)")</f>
        <v>n/a</v>
      </c>
      <c r="Z419" t="str">
        <f>IFERROR(VLOOKUP('nCino | Field Mappings'!$A419,'nCino | Object Info'!$A:$H,7,FALSE),"(not found)")</f>
        <v>rskcsp_ds_css_collateral_mgmt_curated</v>
      </c>
      <c r="AA419" t="str">
        <f t="shared" si="121"/>
        <v>CCS_Machinery_Insurance_Amount__c</v>
      </c>
      <c r="AB419" s="8" t="str">
        <f t="shared" si="122"/>
        <v>n/a</v>
      </c>
      <c r="AC419" s="8" t="str">
        <f t="shared" si="123"/>
        <v>yes</v>
      </c>
      <c r="AD419" s="2" t="str">
        <f t="shared" si="124"/>
        <v>INT64</v>
      </c>
      <c r="AE419" s="8" t="str">
        <f t="shared" si="129"/>
        <v>n/a</v>
      </c>
      <c r="AF419" s="8" t="str">
        <f t="shared" si="130"/>
        <v>n/a</v>
      </c>
      <c r="AG419" s="8" t="str">
        <f t="shared" si="131"/>
        <v>n/a</v>
      </c>
      <c r="AH419" t="str">
        <f>IFERROR(VLOOKUP('nCino | Field Mappings'!$A419,'nCino | Object Info'!$A:$H,8,FALSE),"(not found)")</f>
        <v>rskcsp_ds_css_collateral_mgmt_consumption</v>
      </c>
      <c r="AI419" t="str">
        <f t="shared" si="125"/>
        <v>CCS_Machinery_Insurance_Amount__c</v>
      </c>
      <c r="AJ419" s="8" t="str">
        <f t="shared" si="126"/>
        <v>n/a</v>
      </c>
      <c r="AK419" s="8" t="str">
        <f t="shared" si="127"/>
        <v>yes</v>
      </c>
      <c r="AL419" s="2" t="str">
        <f t="shared" si="128"/>
        <v>INT64</v>
      </c>
      <c r="AM419" s="8" t="str">
        <f t="shared" si="132"/>
        <v>n/a</v>
      </c>
      <c r="AN419" s="8" t="str">
        <f t="shared" si="133"/>
        <v>n/a</v>
      </c>
      <c r="AO419" s="8" t="str">
        <f t="shared" si="134"/>
        <v>n/a</v>
      </c>
    </row>
    <row r="420" spans="1:41">
      <c r="A420" s="2" t="s">
        <v>50</v>
      </c>
      <c r="B420" s="2" t="s">
        <v>51</v>
      </c>
      <c r="C420" s="1" t="s">
        <v>1261</v>
      </c>
      <c r="D420" s="1" t="s">
        <v>1262</v>
      </c>
      <c r="E420" s="1" t="s">
        <v>1263</v>
      </c>
      <c r="F420" s="2" t="str">
        <f>IF(ISERROR(VLOOKUP($C420,'DMW | Collateral Fields'!$K:$L, 1, FALSE)),"No", "Yes")</f>
        <v>Yes</v>
      </c>
      <c r="G420" s="1" t="str">
        <f>IFERROR(VLOOKUP($C420,'DMW | Collateral Fields'!$K:$L, 2, FALSE),"(not found)")</f>
        <v>This field captures the date of the deed of priority.</v>
      </c>
      <c r="H420" s="2" t="s">
        <v>136</v>
      </c>
      <c r="I420" s="2" t="s">
        <v>144</v>
      </c>
      <c r="J420" s="1" t="s">
        <v>202</v>
      </c>
      <c r="K420" s="2">
        <v>0</v>
      </c>
      <c r="L420" s="2">
        <v>0</v>
      </c>
      <c r="M420" s="2">
        <v>0</v>
      </c>
      <c r="N420" s="2" t="str">
        <f t="shared" si="116"/>
        <v>date|0|0|0</v>
      </c>
      <c r="O420" t="str">
        <f>IFERROR(VLOOKUP('nCino | Field Mappings'!$A420,'nCino | Object Info'!$A:$H,5,FALSE),"(not found)")</f>
        <v>rskcsp_ds_css_collateral_mgmt</v>
      </c>
      <c r="P420" t="str">
        <f t="shared" si="117"/>
        <v>CCS_Date_of_Deed_of_Priority__c</v>
      </c>
      <c r="Q420" s="8">
        <f>IFERROR(VLOOKUP($N420,'nCino | BigQuery Type Lookup'!$A:$F,2,FALSE),"(not found)")</f>
        <v>8</v>
      </c>
      <c r="R420" t="str">
        <f>IFERROR(VLOOKUP('nCino | Field Mappings'!$A420,'nCino | Object Info'!$A:$H,6,FALSE),"(not found)")</f>
        <v>rskcsp_ds_css_collateral_mgmt_staging</v>
      </c>
      <c r="S420" t="str">
        <f t="shared" si="118"/>
        <v>CCS_Date_of_Deed_of_Priority__c</v>
      </c>
      <c r="T420" s="8" t="str">
        <f t="shared" si="119"/>
        <v>n/a</v>
      </c>
      <c r="U420" s="8" t="str">
        <f t="shared" si="120"/>
        <v>yes</v>
      </c>
      <c r="V420" s="2" t="str">
        <f>IFERROR(VLOOKUP($N420,'nCino | BigQuery Type Lookup'!$A:$F,3,FALSE),"(not found)")</f>
        <v>DATE</v>
      </c>
      <c r="W420" s="8" t="str">
        <f>IFERROR(VLOOKUP($N420,'nCino | BigQuery Type Lookup'!$A:$F,4,FALSE),"(not found)")</f>
        <v>n/a</v>
      </c>
      <c r="X420" s="8" t="str">
        <f>IFERROR(VLOOKUP($N420,'nCino | BigQuery Type Lookup'!$A:$F,5,FALSE),"(not found)")</f>
        <v>n/a</v>
      </c>
      <c r="Y420" s="8" t="str">
        <f>IFERROR(VLOOKUP($N420,'nCino | BigQuery Type Lookup'!$A:$F,6,FALSE),"(not found)")</f>
        <v>n/a</v>
      </c>
      <c r="Z420" t="str">
        <f>IFERROR(VLOOKUP('nCino | Field Mappings'!$A420,'nCino | Object Info'!$A:$H,7,FALSE),"(not found)")</f>
        <v>rskcsp_ds_css_collateral_mgmt_curated</v>
      </c>
      <c r="AA420" t="str">
        <f t="shared" si="121"/>
        <v>CCS_Date_of_Deed_of_Priority__c</v>
      </c>
      <c r="AB420" s="8" t="str">
        <f t="shared" si="122"/>
        <v>n/a</v>
      </c>
      <c r="AC420" s="8" t="str">
        <f t="shared" si="123"/>
        <v>yes</v>
      </c>
      <c r="AD420" s="2" t="str">
        <f t="shared" si="124"/>
        <v>DATE</v>
      </c>
      <c r="AE420" s="8" t="str">
        <f t="shared" si="129"/>
        <v>n/a</v>
      </c>
      <c r="AF420" s="8" t="str">
        <f t="shared" si="130"/>
        <v>n/a</v>
      </c>
      <c r="AG420" s="8" t="str">
        <f t="shared" si="131"/>
        <v>n/a</v>
      </c>
      <c r="AH420" t="str">
        <f>IFERROR(VLOOKUP('nCino | Field Mappings'!$A420,'nCino | Object Info'!$A:$H,8,FALSE),"(not found)")</f>
        <v>rskcsp_ds_css_collateral_mgmt_consumption</v>
      </c>
      <c r="AI420" t="str">
        <f t="shared" si="125"/>
        <v>CCS_Date_of_Deed_of_Priority__c</v>
      </c>
      <c r="AJ420" s="8" t="str">
        <f t="shared" si="126"/>
        <v>n/a</v>
      </c>
      <c r="AK420" s="8" t="str">
        <f t="shared" si="127"/>
        <v>yes</v>
      </c>
      <c r="AL420" s="2" t="str">
        <f t="shared" si="128"/>
        <v>DATE</v>
      </c>
      <c r="AM420" s="8" t="str">
        <f t="shared" si="132"/>
        <v>n/a</v>
      </c>
      <c r="AN420" s="8" t="str">
        <f t="shared" si="133"/>
        <v>n/a</v>
      </c>
      <c r="AO420" s="8" t="str">
        <f t="shared" si="134"/>
        <v>n/a</v>
      </c>
    </row>
    <row r="421" spans="1:41">
      <c r="A421" s="2" t="s">
        <v>50</v>
      </c>
      <c r="B421" s="2" t="s">
        <v>51</v>
      </c>
      <c r="C421" s="1" t="s">
        <v>1264</v>
      </c>
      <c r="D421" s="1" t="s">
        <v>1265</v>
      </c>
      <c r="E421" s="1" t="s">
        <v>1266</v>
      </c>
      <c r="F421" s="2" t="str">
        <f>IF(ISERROR(VLOOKUP($C421,'DMW | Collateral Fields'!$K:$L, 1, FALSE)),"No", "Yes")</f>
        <v>Yes</v>
      </c>
      <c r="G421" s="1" t="str">
        <f>IFERROR(VLOOKUP($C421,'DMW | Collateral Fields'!$K:$L, 2, FALSE),"(not found)")</f>
        <v>This is a picklist field that indicates whether a factoring agreement is in place for the Security.</v>
      </c>
      <c r="H421" s="2" t="s">
        <v>136</v>
      </c>
      <c r="I421" s="2" t="s">
        <v>144</v>
      </c>
      <c r="J421" s="1" t="s">
        <v>145</v>
      </c>
      <c r="K421" s="2">
        <v>255</v>
      </c>
      <c r="L421" s="2">
        <v>0</v>
      </c>
      <c r="M421" s="2">
        <v>0</v>
      </c>
      <c r="N421" s="2" t="str">
        <f t="shared" si="116"/>
        <v>picklist|255|0|0</v>
      </c>
      <c r="O421" t="str">
        <f>IFERROR(VLOOKUP('nCino | Field Mappings'!$A421,'nCino | Object Info'!$A:$H,5,FALSE),"(not found)")</f>
        <v>rskcsp_ds_css_collateral_mgmt</v>
      </c>
      <c r="P421" t="str">
        <f t="shared" si="117"/>
        <v>CCS_Factoring_Agreement__c</v>
      </c>
      <c r="Q421" s="8">
        <f>IFERROR(VLOOKUP($N421,'nCino | BigQuery Type Lookup'!$A:$F,2,FALSE),"(not found)")</f>
        <v>255</v>
      </c>
      <c r="R421" t="str">
        <f>IFERROR(VLOOKUP('nCino | Field Mappings'!$A421,'nCino | Object Info'!$A:$H,6,FALSE),"(not found)")</f>
        <v>rskcsp_ds_css_collateral_mgmt_staging</v>
      </c>
      <c r="S421" t="str">
        <f t="shared" si="118"/>
        <v>CCS_Factoring_Agreement__c</v>
      </c>
      <c r="T421" s="8" t="str">
        <f t="shared" si="119"/>
        <v>n/a</v>
      </c>
      <c r="U421" s="8" t="str">
        <f t="shared" si="120"/>
        <v>yes</v>
      </c>
      <c r="V421" s="2" t="str">
        <f>IFERROR(VLOOKUP($N421,'nCino | BigQuery Type Lookup'!$A:$F,3,FALSE),"(not found)")</f>
        <v>STRING</v>
      </c>
      <c r="W421" s="8">
        <f>IFERROR(VLOOKUP($N421,'nCino | BigQuery Type Lookup'!$A:$F,4,FALSE),"(not found)")</f>
        <v>255</v>
      </c>
      <c r="X421" s="8" t="str">
        <f>IFERROR(VLOOKUP($N421,'nCino | BigQuery Type Lookup'!$A:$F,5,FALSE),"(not found)")</f>
        <v>n/a</v>
      </c>
      <c r="Y421" s="8" t="str">
        <f>IFERROR(VLOOKUP($N421,'nCino | BigQuery Type Lookup'!$A:$F,6,FALSE),"(not found)")</f>
        <v>n/a</v>
      </c>
      <c r="Z421" t="str">
        <f>IFERROR(VLOOKUP('nCino | Field Mappings'!$A421,'nCino | Object Info'!$A:$H,7,FALSE),"(not found)")</f>
        <v>rskcsp_ds_css_collateral_mgmt_curated</v>
      </c>
      <c r="AA421" t="str">
        <f t="shared" si="121"/>
        <v>CCS_Factoring_Agreement__c</v>
      </c>
      <c r="AB421" s="8" t="str">
        <f t="shared" si="122"/>
        <v>n/a</v>
      </c>
      <c r="AC421" s="8" t="str">
        <f t="shared" si="123"/>
        <v>yes</v>
      </c>
      <c r="AD421" s="2" t="str">
        <f t="shared" si="124"/>
        <v>STRING</v>
      </c>
      <c r="AE421" s="8">
        <f t="shared" si="129"/>
        <v>255</v>
      </c>
      <c r="AF421" s="8" t="str">
        <f t="shared" si="130"/>
        <v>n/a</v>
      </c>
      <c r="AG421" s="8" t="str">
        <f t="shared" si="131"/>
        <v>n/a</v>
      </c>
      <c r="AH421" t="str">
        <f>IFERROR(VLOOKUP('nCino | Field Mappings'!$A421,'nCino | Object Info'!$A:$H,8,FALSE),"(not found)")</f>
        <v>rskcsp_ds_css_collateral_mgmt_consumption</v>
      </c>
      <c r="AI421" t="str">
        <f t="shared" si="125"/>
        <v>CCS_Factoring_Agreement__c</v>
      </c>
      <c r="AJ421" s="8" t="str">
        <f t="shared" si="126"/>
        <v>n/a</v>
      </c>
      <c r="AK421" s="8" t="str">
        <f t="shared" si="127"/>
        <v>yes</v>
      </c>
      <c r="AL421" s="2" t="str">
        <f t="shared" si="128"/>
        <v>STRING</v>
      </c>
      <c r="AM421" s="8">
        <f t="shared" si="132"/>
        <v>255</v>
      </c>
      <c r="AN421" s="8" t="str">
        <f t="shared" si="133"/>
        <v>n/a</v>
      </c>
      <c r="AO421" s="8" t="str">
        <f t="shared" si="134"/>
        <v>n/a</v>
      </c>
    </row>
    <row r="422" spans="1:41">
      <c r="A422" s="2" t="s">
        <v>50</v>
      </c>
      <c r="B422" s="2" t="s">
        <v>51</v>
      </c>
      <c r="C422" s="1" t="s">
        <v>1267</v>
      </c>
      <c r="D422" s="1" t="s">
        <v>1268</v>
      </c>
      <c r="E422" s="1" t="s">
        <v>1269</v>
      </c>
      <c r="F422" s="2" t="str">
        <f>IF(ISERROR(VLOOKUP($C422,'DMW | Collateral Fields'!$K:$L, 1, FALSE)),"No", "Yes")</f>
        <v>Yes</v>
      </c>
      <c r="G422" s="1" t="str">
        <f>IFERROR(VLOOKUP($C422,'DMW | Collateral Fields'!$K:$L, 2, FALSE),"(not found)")</f>
        <v>This is a picklist field that indicates whether a supporting piece of security is held.</v>
      </c>
      <c r="H422" s="2" t="s">
        <v>136</v>
      </c>
      <c r="I422" s="2" t="s">
        <v>144</v>
      </c>
      <c r="J422" s="1" t="s">
        <v>145</v>
      </c>
      <c r="K422" s="2">
        <v>255</v>
      </c>
      <c r="L422" s="2">
        <v>0</v>
      </c>
      <c r="M422" s="2">
        <v>0</v>
      </c>
      <c r="N422" s="2" t="str">
        <f t="shared" si="116"/>
        <v>picklist|255|0|0</v>
      </c>
      <c r="O422" t="str">
        <f>IFERROR(VLOOKUP('nCino | Field Mappings'!$A422,'nCino | Object Info'!$A:$H,5,FALSE),"(not found)")</f>
        <v>rskcsp_ds_css_collateral_mgmt</v>
      </c>
      <c r="P422" t="str">
        <f t="shared" si="117"/>
        <v>CCS_Supporting_Security_Held__c</v>
      </c>
      <c r="Q422" s="8">
        <f>IFERROR(VLOOKUP($N422,'nCino | BigQuery Type Lookup'!$A:$F,2,FALSE),"(not found)")</f>
        <v>255</v>
      </c>
      <c r="R422" t="str">
        <f>IFERROR(VLOOKUP('nCino | Field Mappings'!$A422,'nCino | Object Info'!$A:$H,6,FALSE),"(not found)")</f>
        <v>rskcsp_ds_css_collateral_mgmt_staging</v>
      </c>
      <c r="S422" t="str">
        <f t="shared" si="118"/>
        <v>CCS_Supporting_Security_Held__c</v>
      </c>
      <c r="T422" s="8" t="str">
        <f t="shared" si="119"/>
        <v>n/a</v>
      </c>
      <c r="U422" s="8" t="str">
        <f t="shared" si="120"/>
        <v>yes</v>
      </c>
      <c r="V422" s="2" t="str">
        <f>IFERROR(VLOOKUP($N422,'nCino | BigQuery Type Lookup'!$A:$F,3,FALSE),"(not found)")</f>
        <v>STRING</v>
      </c>
      <c r="W422" s="8">
        <f>IFERROR(VLOOKUP($N422,'nCino | BigQuery Type Lookup'!$A:$F,4,FALSE),"(not found)")</f>
        <v>255</v>
      </c>
      <c r="X422" s="8" t="str">
        <f>IFERROR(VLOOKUP($N422,'nCino | BigQuery Type Lookup'!$A:$F,5,FALSE),"(not found)")</f>
        <v>n/a</v>
      </c>
      <c r="Y422" s="8" t="str">
        <f>IFERROR(VLOOKUP($N422,'nCino | BigQuery Type Lookup'!$A:$F,6,FALSE),"(not found)")</f>
        <v>n/a</v>
      </c>
      <c r="Z422" t="str">
        <f>IFERROR(VLOOKUP('nCino | Field Mappings'!$A422,'nCino | Object Info'!$A:$H,7,FALSE),"(not found)")</f>
        <v>rskcsp_ds_css_collateral_mgmt_curated</v>
      </c>
      <c r="AA422" t="str">
        <f t="shared" si="121"/>
        <v>CCS_Supporting_Security_Held__c</v>
      </c>
      <c r="AB422" s="8" t="str">
        <f t="shared" si="122"/>
        <v>n/a</v>
      </c>
      <c r="AC422" s="8" t="str">
        <f t="shared" si="123"/>
        <v>yes</v>
      </c>
      <c r="AD422" s="2" t="str">
        <f t="shared" si="124"/>
        <v>STRING</v>
      </c>
      <c r="AE422" s="8">
        <f t="shared" si="129"/>
        <v>255</v>
      </c>
      <c r="AF422" s="8" t="str">
        <f t="shared" si="130"/>
        <v>n/a</v>
      </c>
      <c r="AG422" s="8" t="str">
        <f t="shared" si="131"/>
        <v>n/a</v>
      </c>
      <c r="AH422" t="str">
        <f>IFERROR(VLOOKUP('nCino | Field Mappings'!$A422,'nCino | Object Info'!$A:$H,8,FALSE),"(not found)")</f>
        <v>rskcsp_ds_css_collateral_mgmt_consumption</v>
      </c>
      <c r="AI422" t="str">
        <f t="shared" si="125"/>
        <v>CCS_Supporting_Security_Held__c</v>
      </c>
      <c r="AJ422" s="8" t="str">
        <f t="shared" si="126"/>
        <v>n/a</v>
      </c>
      <c r="AK422" s="8" t="str">
        <f t="shared" si="127"/>
        <v>yes</v>
      </c>
      <c r="AL422" s="2" t="str">
        <f t="shared" si="128"/>
        <v>STRING</v>
      </c>
      <c r="AM422" s="8">
        <f t="shared" si="132"/>
        <v>255</v>
      </c>
      <c r="AN422" s="8" t="str">
        <f t="shared" si="133"/>
        <v>n/a</v>
      </c>
      <c r="AO422" s="8" t="str">
        <f t="shared" si="134"/>
        <v>n/a</v>
      </c>
    </row>
    <row r="423" spans="1:41">
      <c r="A423" s="2" t="s">
        <v>50</v>
      </c>
      <c r="B423" s="2" t="s">
        <v>51</v>
      </c>
      <c r="C423" s="1" t="s">
        <v>1270</v>
      </c>
      <c r="D423" s="1" t="s">
        <v>1271</v>
      </c>
      <c r="E423" s="1" t="s">
        <v>1272</v>
      </c>
      <c r="F423" s="2" t="str">
        <f>IF(ISERROR(VLOOKUP($C423,'DMW | Collateral Fields'!$K:$L, 1, FALSE)),"No", "Yes")</f>
        <v>Yes</v>
      </c>
      <c r="G423" s="1" t="str">
        <f>IFERROR(VLOOKUP($C423,'DMW | Collateral Fields'!$K:$L, 2, FALSE),"(not found)")</f>
        <v>This field captures the form used for the Security.</v>
      </c>
      <c r="H423" s="2" t="s">
        <v>136</v>
      </c>
      <c r="I423" s="2" t="s">
        <v>144</v>
      </c>
      <c r="J423" s="1" t="s">
        <v>140</v>
      </c>
      <c r="K423" s="2">
        <v>255</v>
      </c>
      <c r="L423" s="2">
        <v>0</v>
      </c>
      <c r="M423" s="2">
        <v>0</v>
      </c>
      <c r="N423" s="2" t="str">
        <f t="shared" si="116"/>
        <v>string|255|0|0</v>
      </c>
      <c r="O423" t="str">
        <f>IFERROR(VLOOKUP('nCino | Field Mappings'!$A423,'nCino | Object Info'!$A:$H,5,FALSE),"(not found)")</f>
        <v>rskcsp_ds_css_collateral_mgmt</v>
      </c>
      <c r="P423" t="str">
        <f t="shared" si="117"/>
        <v>CCS_Form_Used__c</v>
      </c>
      <c r="Q423" s="8">
        <f>IFERROR(VLOOKUP($N423,'nCino | BigQuery Type Lookup'!$A:$F,2,FALSE),"(not found)")</f>
        <v>255</v>
      </c>
      <c r="R423" t="str">
        <f>IFERROR(VLOOKUP('nCino | Field Mappings'!$A423,'nCino | Object Info'!$A:$H,6,FALSE),"(not found)")</f>
        <v>rskcsp_ds_css_collateral_mgmt_staging</v>
      </c>
      <c r="S423" t="str">
        <f t="shared" si="118"/>
        <v>CCS_Form_Used__c</v>
      </c>
      <c r="T423" s="8" t="str">
        <f t="shared" si="119"/>
        <v>n/a</v>
      </c>
      <c r="U423" s="8" t="str">
        <f t="shared" si="120"/>
        <v>yes</v>
      </c>
      <c r="V423" s="2" t="str">
        <f>IFERROR(VLOOKUP($N423,'nCino | BigQuery Type Lookup'!$A:$F,3,FALSE),"(not found)")</f>
        <v>STRING</v>
      </c>
      <c r="W423" s="8">
        <f>IFERROR(VLOOKUP($N423,'nCino | BigQuery Type Lookup'!$A:$F,4,FALSE),"(not found)")</f>
        <v>255</v>
      </c>
      <c r="X423" s="8" t="str">
        <f>IFERROR(VLOOKUP($N423,'nCino | BigQuery Type Lookup'!$A:$F,5,FALSE),"(not found)")</f>
        <v>n/a</v>
      </c>
      <c r="Y423" s="8" t="str">
        <f>IFERROR(VLOOKUP($N423,'nCino | BigQuery Type Lookup'!$A:$F,6,FALSE),"(not found)")</f>
        <v>n/a</v>
      </c>
      <c r="Z423" t="str">
        <f>IFERROR(VLOOKUP('nCino | Field Mappings'!$A423,'nCino | Object Info'!$A:$H,7,FALSE),"(not found)")</f>
        <v>rskcsp_ds_css_collateral_mgmt_curated</v>
      </c>
      <c r="AA423" t="str">
        <f t="shared" si="121"/>
        <v>CCS_Form_Used__c</v>
      </c>
      <c r="AB423" s="8" t="str">
        <f t="shared" si="122"/>
        <v>n/a</v>
      </c>
      <c r="AC423" s="8" t="str">
        <f t="shared" si="123"/>
        <v>yes</v>
      </c>
      <c r="AD423" s="2" t="str">
        <f t="shared" si="124"/>
        <v>STRING</v>
      </c>
      <c r="AE423" s="8">
        <f t="shared" si="129"/>
        <v>255</v>
      </c>
      <c r="AF423" s="8" t="str">
        <f t="shared" si="130"/>
        <v>n/a</v>
      </c>
      <c r="AG423" s="8" t="str">
        <f t="shared" si="131"/>
        <v>n/a</v>
      </c>
      <c r="AH423" t="str">
        <f>IFERROR(VLOOKUP('nCino | Field Mappings'!$A423,'nCino | Object Info'!$A:$H,8,FALSE),"(not found)")</f>
        <v>rskcsp_ds_css_collateral_mgmt_consumption</v>
      </c>
      <c r="AI423" t="str">
        <f t="shared" si="125"/>
        <v>CCS_Form_Used__c</v>
      </c>
      <c r="AJ423" s="8" t="str">
        <f t="shared" si="126"/>
        <v>n/a</v>
      </c>
      <c r="AK423" s="8" t="str">
        <f t="shared" si="127"/>
        <v>yes</v>
      </c>
      <c r="AL423" s="2" t="str">
        <f t="shared" si="128"/>
        <v>STRING</v>
      </c>
      <c r="AM423" s="8">
        <f t="shared" si="132"/>
        <v>255</v>
      </c>
      <c r="AN423" s="8" t="str">
        <f t="shared" si="133"/>
        <v>n/a</v>
      </c>
      <c r="AO423" s="8" t="str">
        <f t="shared" si="134"/>
        <v>n/a</v>
      </c>
    </row>
    <row r="424" spans="1:41">
      <c r="A424" s="2" t="s">
        <v>50</v>
      </c>
      <c r="B424" s="2" t="s">
        <v>51</v>
      </c>
      <c r="C424" s="1" t="s">
        <v>1273</v>
      </c>
      <c r="D424" s="1" t="s">
        <v>1274</v>
      </c>
      <c r="E424" s="1" t="s">
        <v>1275</v>
      </c>
      <c r="F424" s="2" t="str">
        <f>IF(ISERROR(VLOOKUP($C424,'DMW | Collateral Fields'!$K:$L, 1, FALSE)),"No", "Yes")</f>
        <v>Yes</v>
      </c>
      <c r="G424" s="1" t="str">
        <f>IFERROR(VLOOKUP($C424,'DMW | Collateral Fields'!$K:$L, 2, FALSE),"(not found)")</f>
        <v>This is a picklist field that indicates the storage location of Security documents.</v>
      </c>
      <c r="H424" s="2" t="s">
        <v>136</v>
      </c>
      <c r="I424" s="2" t="s">
        <v>144</v>
      </c>
      <c r="J424" s="1" t="s">
        <v>145</v>
      </c>
      <c r="K424" s="2">
        <v>255</v>
      </c>
      <c r="L424" s="2">
        <v>0</v>
      </c>
      <c r="M424" s="2">
        <v>0</v>
      </c>
      <c r="N424" s="2" t="str">
        <f t="shared" si="116"/>
        <v>picklist|255|0|0</v>
      </c>
      <c r="O424" t="str">
        <f>IFERROR(VLOOKUP('nCino | Field Mappings'!$A424,'nCino | Object Info'!$A:$H,5,FALSE),"(not found)")</f>
        <v>rskcsp_ds_css_collateral_mgmt</v>
      </c>
      <c r="P424" t="str">
        <f t="shared" si="117"/>
        <v>CCS_Document_Storage_Location__c</v>
      </c>
      <c r="Q424" s="8">
        <f>IFERROR(VLOOKUP($N424,'nCino | BigQuery Type Lookup'!$A:$F,2,FALSE),"(not found)")</f>
        <v>255</v>
      </c>
      <c r="R424" t="str">
        <f>IFERROR(VLOOKUP('nCino | Field Mappings'!$A424,'nCino | Object Info'!$A:$H,6,FALSE),"(not found)")</f>
        <v>rskcsp_ds_css_collateral_mgmt_staging</v>
      </c>
      <c r="S424" t="str">
        <f t="shared" si="118"/>
        <v>CCS_Document_Storage_Location__c</v>
      </c>
      <c r="T424" s="8" t="str">
        <f t="shared" si="119"/>
        <v>n/a</v>
      </c>
      <c r="U424" s="8" t="str">
        <f t="shared" si="120"/>
        <v>yes</v>
      </c>
      <c r="V424" s="2" t="str">
        <f>IFERROR(VLOOKUP($N424,'nCino | BigQuery Type Lookup'!$A:$F,3,FALSE),"(not found)")</f>
        <v>STRING</v>
      </c>
      <c r="W424" s="8">
        <f>IFERROR(VLOOKUP($N424,'nCino | BigQuery Type Lookup'!$A:$F,4,FALSE),"(not found)")</f>
        <v>255</v>
      </c>
      <c r="X424" s="8" t="str">
        <f>IFERROR(VLOOKUP($N424,'nCino | BigQuery Type Lookup'!$A:$F,5,FALSE),"(not found)")</f>
        <v>n/a</v>
      </c>
      <c r="Y424" s="8" t="str">
        <f>IFERROR(VLOOKUP($N424,'nCino | BigQuery Type Lookup'!$A:$F,6,FALSE),"(not found)")</f>
        <v>n/a</v>
      </c>
      <c r="Z424" t="str">
        <f>IFERROR(VLOOKUP('nCino | Field Mappings'!$A424,'nCino | Object Info'!$A:$H,7,FALSE),"(not found)")</f>
        <v>rskcsp_ds_css_collateral_mgmt_curated</v>
      </c>
      <c r="AA424" t="str">
        <f t="shared" si="121"/>
        <v>CCS_Document_Storage_Location__c</v>
      </c>
      <c r="AB424" s="8" t="str">
        <f t="shared" si="122"/>
        <v>n/a</v>
      </c>
      <c r="AC424" s="8" t="str">
        <f t="shared" si="123"/>
        <v>yes</v>
      </c>
      <c r="AD424" s="2" t="str">
        <f t="shared" si="124"/>
        <v>STRING</v>
      </c>
      <c r="AE424" s="8">
        <f t="shared" si="129"/>
        <v>255</v>
      </c>
      <c r="AF424" s="8" t="str">
        <f t="shared" si="130"/>
        <v>n/a</v>
      </c>
      <c r="AG424" s="8" t="str">
        <f t="shared" si="131"/>
        <v>n/a</v>
      </c>
      <c r="AH424" t="str">
        <f>IFERROR(VLOOKUP('nCino | Field Mappings'!$A424,'nCino | Object Info'!$A:$H,8,FALSE),"(not found)")</f>
        <v>rskcsp_ds_css_collateral_mgmt_consumption</v>
      </c>
      <c r="AI424" t="str">
        <f t="shared" si="125"/>
        <v>CCS_Document_Storage_Location__c</v>
      </c>
      <c r="AJ424" s="8" t="str">
        <f t="shared" si="126"/>
        <v>n/a</v>
      </c>
      <c r="AK424" s="8" t="str">
        <f t="shared" si="127"/>
        <v>yes</v>
      </c>
      <c r="AL424" s="2" t="str">
        <f t="shared" si="128"/>
        <v>STRING</v>
      </c>
      <c r="AM424" s="8">
        <f t="shared" si="132"/>
        <v>255</v>
      </c>
      <c r="AN424" s="8" t="str">
        <f t="shared" si="133"/>
        <v>n/a</v>
      </c>
      <c r="AO424" s="8" t="str">
        <f t="shared" si="134"/>
        <v>n/a</v>
      </c>
    </row>
    <row r="425" spans="1:41">
      <c r="A425" s="2" t="s">
        <v>50</v>
      </c>
      <c r="B425" s="2" t="s">
        <v>51</v>
      </c>
      <c r="C425" s="1" t="s">
        <v>1276</v>
      </c>
      <c r="D425" s="1" t="s">
        <v>1277</v>
      </c>
      <c r="E425" s="1" t="s">
        <v>1278</v>
      </c>
      <c r="F425" s="2" t="str">
        <f>IF(ISERROR(VLOOKUP($C425,'DMW | Collateral Fields'!$K:$L, 1, FALSE)),"No", "Yes")</f>
        <v>Yes</v>
      </c>
      <c r="G425" s="1" t="str">
        <f>IFERROR(VLOOKUP($C425,'DMW | Collateral Fields'!$K:$L, 2, FALSE),"(not found)")</f>
        <v>This field captures the reference number for stored security documents.</v>
      </c>
      <c r="H425" s="2" t="s">
        <v>136</v>
      </c>
      <c r="I425" s="2" t="s">
        <v>144</v>
      </c>
      <c r="J425" s="1" t="s">
        <v>140</v>
      </c>
      <c r="K425" s="2">
        <v>255</v>
      </c>
      <c r="L425" s="2">
        <v>0</v>
      </c>
      <c r="M425" s="2">
        <v>0</v>
      </c>
      <c r="N425" s="2" t="str">
        <f t="shared" si="116"/>
        <v>string|255|0|0</v>
      </c>
      <c r="O425" t="str">
        <f>IFERROR(VLOOKUP('nCino | Field Mappings'!$A425,'nCino | Object Info'!$A:$H,5,FALSE),"(not found)")</f>
        <v>rskcsp_ds_css_collateral_mgmt</v>
      </c>
      <c r="P425" t="str">
        <f t="shared" si="117"/>
        <v>CCS_Reference_Number__c</v>
      </c>
      <c r="Q425" s="8">
        <f>IFERROR(VLOOKUP($N425,'nCino | BigQuery Type Lookup'!$A:$F,2,FALSE),"(not found)")</f>
        <v>255</v>
      </c>
      <c r="R425" t="str">
        <f>IFERROR(VLOOKUP('nCino | Field Mappings'!$A425,'nCino | Object Info'!$A:$H,6,FALSE),"(not found)")</f>
        <v>rskcsp_ds_css_collateral_mgmt_staging</v>
      </c>
      <c r="S425" t="str">
        <f t="shared" si="118"/>
        <v>CCS_Reference_Number__c</v>
      </c>
      <c r="T425" s="8" t="str">
        <f t="shared" si="119"/>
        <v>n/a</v>
      </c>
      <c r="U425" s="8" t="str">
        <f t="shared" si="120"/>
        <v>yes</v>
      </c>
      <c r="V425" s="2" t="str">
        <f>IFERROR(VLOOKUP($N425,'nCino | BigQuery Type Lookup'!$A:$F,3,FALSE),"(not found)")</f>
        <v>STRING</v>
      </c>
      <c r="W425" s="8">
        <f>IFERROR(VLOOKUP($N425,'nCino | BigQuery Type Lookup'!$A:$F,4,FALSE),"(not found)")</f>
        <v>255</v>
      </c>
      <c r="X425" s="8" t="str">
        <f>IFERROR(VLOOKUP($N425,'nCino | BigQuery Type Lookup'!$A:$F,5,FALSE),"(not found)")</f>
        <v>n/a</v>
      </c>
      <c r="Y425" s="8" t="str">
        <f>IFERROR(VLOOKUP($N425,'nCino | BigQuery Type Lookup'!$A:$F,6,FALSE),"(not found)")</f>
        <v>n/a</v>
      </c>
      <c r="Z425" t="str">
        <f>IFERROR(VLOOKUP('nCino | Field Mappings'!$A425,'nCino | Object Info'!$A:$H,7,FALSE),"(not found)")</f>
        <v>rskcsp_ds_css_collateral_mgmt_curated</v>
      </c>
      <c r="AA425" t="str">
        <f t="shared" si="121"/>
        <v>CCS_Reference_Number__c</v>
      </c>
      <c r="AB425" s="8" t="str">
        <f t="shared" si="122"/>
        <v>n/a</v>
      </c>
      <c r="AC425" s="8" t="str">
        <f t="shared" si="123"/>
        <v>yes</v>
      </c>
      <c r="AD425" s="2" t="str">
        <f t="shared" si="124"/>
        <v>STRING</v>
      </c>
      <c r="AE425" s="8">
        <f t="shared" si="129"/>
        <v>255</v>
      </c>
      <c r="AF425" s="8" t="str">
        <f t="shared" si="130"/>
        <v>n/a</v>
      </c>
      <c r="AG425" s="8" t="str">
        <f t="shared" si="131"/>
        <v>n/a</v>
      </c>
      <c r="AH425" t="str">
        <f>IFERROR(VLOOKUP('nCino | Field Mappings'!$A425,'nCino | Object Info'!$A:$H,8,FALSE),"(not found)")</f>
        <v>rskcsp_ds_css_collateral_mgmt_consumption</v>
      </c>
      <c r="AI425" t="str">
        <f t="shared" si="125"/>
        <v>CCS_Reference_Number__c</v>
      </c>
      <c r="AJ425" s="8" t="str">
        <f t="shared" si="126"/>
        <v>n/a</v>
      </c>
      <c r="AK425" s="8" t="str">
        <f t="shared" si="127"/>
        <v>yes</v>
      </c>
      <c r="AL425" s="2" t="str">
        <f t="shared" si="128"/>
        <v>STRING</v>
      </c>
      <c r="AM425" s="8">
        <f t="shared" si="132"/>
        <v>255</v>
      </c>
      <c r="AN425" s="8" t="str">
        <f t="shared" si="133"/>
        <v>n/a</v>
      </c>
      <c r="AO425" s="8" t="str">
        <f t="shared" si="134"/>
        <v>n/a</v>
      </c>
    </row>
    <row r="426" spans="1:41">
      <c r="A426" s="2" t="s">
        <v>50</v>
      </c>
      <c r="B426" s="2" t="s">
        <v>51</v>
      </c>
      <c r="C426" s="1" t="s">
        <v>1279</v>
      </c>
      <c r="D426" s="1" t="s">
        <v>1280</v>
      </c>
      <c r="E426" s="1" t="s">
        <v>1281</v>
      </c>
      <c r="F426" s="2" t="str">
        <f>IF(ISERROR(VLOOKUP($C426,'DMW | Collateral Fields'!$K:$L, 1, FALSE)),"No", "Yes")</f>
        <v>Yes</v>
      </c>
      <c r="G426" s="1" t="str">
        <f>IFERROR(VLOOKUP($C426,'DMW | Collateral Fields'!$K:$L, 2, FALSE),"(not found)")</f>
        <v xml:space="preserve">This field captures the sort code associated with a charge over cash. </v>
      </c>
      <c r="H426" s="2" t="s">
        <v>136</v>
      </c>
      <c r="I426" s="2" t="s">
        <v>144</v>
      </c>
      <c r="J426" s="1" t="s">
        <v>140</v>
      </c>
      <c r="K426" s="2">
        <v>6</v>
      </c>
      <c r="L426" s="2">
        <v>0</v>
      </c>
      <c r="M426" s="2">
        <v>0</v>
      </c>
      <c r="N426" s="2" t="str">
        <f t="shared" si="116"/>
        <v>string|6|0|0</v>
      </c>
      <c r="O426" t="str">
        <f>IFERROR(VLOOKUP('nCino | Field Mappings'!$A426,'nCino | Object Info'!$A:$H,5,FALSE),"(not found)")</f>
        <v>rskcsp_ds_css_collateral_mgmt</v>
      </c>
      <c r="P426" t="str">
        <f t="shared" si="117"/>
        <v>CCS_Sort_Code__c</v>
      </c>
      <c r="Q426" s="8">
        <f>IFERROR(VLOOKUP($N426,'nCino | BigQuery Type Lookup'!$A:$F,2,FALSE),"(not found)")</f>
        <v>6</v>
      </c>
      <c r="R426" t="str">
        <f>IFERROR(VLOOKUP('nCino | Field Mappings'!$A426,'nCino | Object Info'!$A:$H,6,FALSE),"(not found)")</f>
        <v>rskcsp_ds_css_collateral_mgmt_staging</v>
      </c>
      <c r="S426" t="str">
        <f t="shared" si="118"/>
        <v>CCS_Sort_Code__c</v>
      </c>
      <c r="T426" s="8" t="str">
        <f t="shared" si="119"/>
        <v>n/a</v>
      </c>
      <c r="U426" s="8" t="str">
        <f t="shared" si="120"/>
        <v>yes</v>
      </c>
      <c r="V426" s="2" t="str">
        <f>IFERROR(VLOOKUP($N426,'nCino | BigQuery Type Lookup'!$A:$F,3,FALSE),"(not found)")</f>
        <v>STRING</v>
      </c>
      <c r="W426" s="8">
        <f>IFERROR(VLOOKUP($N426,'nCino | BigQuery Type Lookup'!$A:$F,4,FALSE),"(not found)")</f>
        <v>6</v>
      </c>
      <c r="X426" s="8" t="str">
        <f>IFERROR(VLOOKUP($N426,'nCino | BigQuery Type Lookup'!$A:$F,5,FALSE),"(not found)")</f>
        <v>n/a</v>
      </c>
      <c r="Y426" s="8" t="str">
        <f>IFERROR(VLOOKUP($N426,'nCino | BigQuery Type Lookup'!$A:$F,6,FALSE),"(not found)")</f>
        <v>n/a</v>
      </c>
      <c r="Z426" t="str">
        <f>IFERROR(VLOOKUP('nCino | Field Mappings'!$A426,'nCino | Object Info'!$A:$H,7,FALSE),"(not found)")</f>
        <v>rskcsp_ds_css_collateral_mgmt_curated</v>
      </c>
      <c r="AA426" t="str">
        <f t="shared" si="121"/>
        <v>CCS_Sort_Code__c</v>
      </c>
      <c r="AB426" s="8" t="str">
        <f t="shared" si="122"/>
        <v>n/a</v>
      </c>
      <c r="AC426" s="8" t="str">
        <f t="shared" si="123"/>
        <v>yes</v>
      </c>
      <c r="AD426" s="2" t="str">
        <f t="shared" si="124"/>
        <v>STRING</v>
      </c>
      <c r="AE426" s="8">
        <f t="shared" si="129"/>
        <v>6</v>
      </c>
      <c r="AF426" s="8" t="str">
        <f t="shared" si="130"/>
        <v>n/a</v>
      </c>
      <c r="AG426" s="8" t="str">
        <f t="shared" si="131"/>
        <v>n/a</v>
      </c>
      <c r="AH426" t="str">
        <f>IFERROR(VLOOKUP('nCino | Field Mappings'!$A426,'nCino | Object Info'!$A:$H,8,FALSE),"(not found)")</f>
        <v>rskcsp_ds_css_collateral_mgmt_consumption</v>
      </c>
      <c r="AI426" t="str">
        <f t="shared" si="125"/>
        <v>CCS_Sort_Code__c</v>
      </c>
      <c r="AJ426" s="8" t="str">
        <f t="shared" si="126"/>
        <v>n/a</v>
      </c>
      <c r="AK426" s="8" t="str">
        <f t="shared" si="127"/>
        <v>yes</v>
      </c>
      <c r="AL426" s="2" t="str">
        <f t="shared" si="128"/>
        <v>STRING</v>
      </c>
      <c r="AM426" s="8">
        <f t="shared" si="132"/>
        <v>6</v>
      </c>
      <c r="AN426" s="8" t="str">
        <f t="shared" si="133"/>
        <v>n/a</v>
      </c>
      <c r="AO426" s="8" t="str">
        <f t="shared" si="134"/>
        <v>n/a</v>
      </c>
    </row>
    <row r="427" spans="1:41">
      <c r="A427" s="2" t="s">
        <v>50</v>
      </c>
      <c r="B427" s="2" t="s">
        <v>51</v>
      </c>
      <c r="C427" s="1" t="s">
        <v>1282</v>
      </c>
      <c r="D427" s="1" t="s">
        <v>1283</v>
      </c>
      <c r="E427" s="1" t="s">
        <v>1284</v>
      </c>
      <c r="F427" s="2" t="str">
        <f>IF(ISERROR(VLOOKUP($C427,'DMW | Collateral Fields'!$K:$L, 1, FALSE)),"No", "Yes")</f>
        <v>Yes</v>
      </c>
      <c r="G427" s="1" t="str">
        <f>IFERROR(VLOOKUP($C427,'DMW | Collateral Fields'!$K:$L, 2, FALSE),"(not found)")</f>
        <v>This field captures the account number associated with a charge over cash.</v>
      </c>
      <c r="H427" s="2" t="s">
        <v>136</v>
      </c>
      <c r="I427" s="2" t="s">
        <v>144</v>
      </c>
      <c r="J427" s="1" t="s">
        <v>140</v>
      </c>
      <c r="K427" s="2">
        <v>8</v>
      </c>
      <c r="L427" s="2">
        <v>0</v>
      </c>
      <c r="M427" s="2">
        <v>0</v>
      </c>
      <c r="N427" s="2" t="str">
        <f t="shared" si="116"/>
        <v>string|8|0|0</v>
      </c>
      <c r="O427" t="str">
        <f>IFERROR(VLOOKUP('nCino | Field Mappings'!$A427,'nCino | Object Info'!$A:$H,5,FALSE),"(not found)")</f>
        <v>rskcsp_ds_css_collateral_mgmt</v>
      </c>
      <c r="P427" t="str">
        <f t="shared" si="117"/>
        <v>CCS_Account_Number__c</v>
      </c>
      <c r="Q427" s="8">
        <f>IFERROR(VLOOKUP($N427,'nCino | BigQuery Type Lookup'!$A:$F,2,FALSE),"(not found)")</f>
        <v>8</v>
      </c>
      <c r="R427" t="str">
        <f>IFERROR(VLOOKUP('nCino | Field Mappings'!$A427,'nCino | Object Info'!$A:$H,6,FALSE),"(not found)")</f>
        <v>rskcsp_ds_css_collateral_mgmt_staging</v>
      </c>
      <c r="S427" t="str">
        <f t="shared" si="118"/>
        <v>CCS_Account_Number__c</v>
      </c>
      <c r="T427" s="8" t="str">
        <f t="shared" si="119"/>
        <v>n/a</v>
      </c>
      <c r="U427" s="8" t="str">
        <f t="shared" si="120"/>
        <v>yes</v>
      </c>
      <c r="V427" s="2" t="str">
        <f>IFERROR(VLOOKUP($N427,'nCino | BigQuery Type Lookup'!$A:$F,3,FALSE),"(not found)")</f>
        <v>STRING</v>
      </c>
      <c r="W427" s="8">
        <f>IFERROR(VLOOKUP($N427,'nCino | BigQuery Type Lookup'!$A:$F,4,FALSE),"(not found)")</f>
        <v>8</v>
      </c>
      <c r="X427" s="8" t="str">
        <f>IFERROR(VLOOKUP($N427,'nCino | BigQuery Type Lookup'!$A:$F,5,FALSE),"(not found)")</f>
        <v>n/a</v>
      </c>
      <c r="Y427" s="8" t="str">
        <f>IFERROR(VLOOKUP($N427,'nCino | BigQuery Type Lookup'!$A:$F,6,FALSE),"(not found)")</f>
        <v>n/a</v>
      </c>
      <c r="Z427" t="str">
        <f>IFERROR(VLOOKUP('nCino | Field Mappings'!$A427,'nCino | Object Info'!$A:$H,7,FALSE),"(not found)")</f>
        <v>rskcsp_ds_css_collateral_mgmt_curated</v>
      </c>
      <c r="AA427" t="str">
        <f t="shared" si="121"/>
        <v>CCS_Account_Number__c</v>
      </c>
      <c r="AB427" s="8" t="str">
        <f t="shared" si="122"/>
        <v>n/a</v>
      </c>
      <c r="AC427" s="8" t="str">
        <f t="shared" si="123"/>
        <v>yes</v>
      </c>
      <c r="AD427" s="2" t="str">
        <f t="shared" si="124"/>
        <v>STRING</v>
      </c>
      <c r="AE427" s="8">
        <f t="shared" si="129"/>
        <v>8</v>
      </c>
      <c r="AF427" s="8" t="str">
        <f t="shared" si="130"/>
        <v>n/a</v>
      </c>
      <c r="AG427" s="8" t="str">
        <f t="shared" si="131"/>
        <v>n/a</v>
      </c>
      <c r="AH427" t="str">
        <f>IFERROR(VLOOKUP('nCino | Field Mappings'!$A427,'nCino | Object Info'!$A:$H,8,FALSE),"(not found)")</f>
        <v>rskcsp_ds_css_collateral_mgmt_consumption</v>
      </c>
      <c r="AI427" t="str">
        <f t="shared" si="125"/>
        <v>CCS_Account_Number__c</v>
      </c>
      <c r="AJ427" s="8" t="str">
        <f t="shared" si="126"/>
        <v>n/a</v>
      </c>
      <c r="AK427" s="8" t="str">
        <f t="shared" si="127"/>
        <v>yes</v>
      </c>
      <c r="AL427" s="2" t="str">
        <f t="shared" si="128"/>
        <v>STRING</v>
      </c>
      <c r="AM427" s="8">
        <f t="shared" si="132"/>
        <v>8</v>
      </c>
      <c r="AN427" s="8" t="str">
        <f t="shared" si="133"/>
        <v>n/a</v>
      </c>
      <c r="AO427" s="8" t="str">
        <f t="shared" si="134"/>
        <v>n/a</v>
      </c>
    </row>
    <row r="428" spans="1:41">
      <c r="A428" s="2" t="s">
        <v>50</v>
      </c>
      <c r="B428" s="2" t="s">
        <v>51</v>
      </c>
      <c r="C428" s="1" t="s">
        <v>1285</v>
      </c>
      <c r="D428" s="1" t="s">
        <v>1286</v>
      </c>
      <c r="E428" s="1" t="s">
        <v>1287</v>
      </c>
      <c r="F428" s="2" t="str">
        <f>IF(ISERROR(VLOOKUP($C428,'DMW | Collateral Fields'!$K:$L, 1, FALSE)),"No", "Yes")</f>
        <v>Yes</v>
      </c>
      <c r="G428" s="1" t="str">
        <f>IFERROR(VLOOKUP($C428,'DMW | Collateral Fields'!$K:$L, 2, FALSE),"(not found)")</f>
        <v>This field captures the name of the boat.</v>
      </c>
      <c r="H428" s="2" t="s">
        <v>136</v>
      </c>
      <c r="I428" s="2" t="s">
        <v>144</v>
      </c>
      <c r="J428" s="1" t="s">
        <v>140</v>
      </c>
      <c r="K428" s="2">
        <v>255</v>
      </c>
      <c r="L428" s="2">
        <v>0</v>
      </c>
      <c r="M428" s="2">
        <v>0</v>
      </c>
      <c r="N428" s="2" t="str">
        <f t="shared" si="116"/>
        <v>string|255|0|0</v>
      </c>
      <c r="O428" t="str">
        <f>IFERROR(VLOOKUP('nCino | Field Mappings'!$A428,'nCino | Object Info'!$A:$H,5,FALSE),"(not found)")</f>
        <v>rskcsp_ds_css_collateral_mgmt</v>
      </c>
      <c r="P428" t="str">
        <f t="shared" si="117"/>
        <v>CCS_Name_of_Boat__c</v>
      </c>
      <c r="Q428" s="8">
        <f>IFERROR(VLOOKUP($N428,'nCino | BigQuery Type Lookup'!$A:$F,2,FALSE),"(not found)")</f>
        <v>255</v>
      </c>
      <c r="R428" t="str">
        <f>IFERROR(VLOOKUP('nCino | Field Mappings'!$A428,'nCino | Object Info'!$A:$H,6,FALSE),"(not found)")</f>
        <v>rskcsp_ds_css_collateral_mgmt_staging</v>
      </c>
      <c r="S428" t="str">
        <f t="shared" si="118"/>
        <v>CCS_Name_of_Boat__c</v>
      </c>
      <c r="T428" s="8" t="str">
        <f t="shared" si="119"/>
        <v>n/a</v>
      </c>
      <c r="U428" s="8" t="str">
        <f t="shared" si="120"/>
        <v>yes</v>
      </c>
      <c r="V428" s="2" t="str">
        <f>IFERROR(VLOOKUP($N428,'nCino | BigQuery Type Lookup'!$A:$F,3,FALSE),"(not found)")</f>
        <v>STRING</v>
      </c>
      <c r="W428" s="8">
        <f>IFERROR(VLOOKUP($N428,'nCino | BigQuery Type Lookup'!$A:$F,4,FALSE),"(not found)")</f>
        <v>255</v>
      </c>
      <c r="X428" s="8" t="str">
        <f>IFERROR(VLOOKUP($N428,'nCino | BigQuery Type Lookup'!$A:$F,5,FALSE),"(not found)")</f>
        <v>n/a</v>
      </c>
      <c r="Y428" s="8" t="str">
        <f>IFERROR(VLOOKUP($N428,'nCino | BigQuery Type Lookup'!$A:$F,6,FALSE),"(not found)")</f>
        <v>n/a</v>
      </c>
      <c r="Z428" t="str">
        <f>IFERROR(VLOOKUP('nCino | Field Mappings'!$A428,'nCino | Object Info'!$A:$H,7,FALSE),"(not found)")</f>
        <v>rskcsp_ds_css_collateral_mgmt_curated</v>
      </c>
      <c r="AA428" t="str">
        <f t="shared" si="121"/>
        <v>CCS_Name_of_Boat__c</v>
      </c>
      <c r="AB428" s="8" t="str">
        <f t="shared" si="122"/>
        <v>n/a</v>
      </c>
      <c r="AC428" s="8" t="str">
        <f t="shared" si="123"/>
        <v>yes</v>
      </c>
      <c r="AD428" s="2" t="str">
        <f t="shared" si="124"/>
        <v>STRING</v>
      </c>
      <c r="AE428" s="8">
        <f t="shared" si="129"/>
        <v>255</v>
      </c>
      <c r="AF428" s="8" t="str">
        <f t="shared" si="130"/>
        <v>n/a</v>
      </c>
      <c r="AG428" s="8" t="str">
        <f t="shared" si="131"/>
        <v>n/a</v>
      </c>
      <c r="AH428" t="str">
        <f>IFERROR(VLOOKUP('nCino | Field Mappings'!$A428,'nCino | Object Info'!$A:$H,8,FALSE),"(not found)")</f>
        <v>rskcsp_ds_css_collateral_mgmt_consumption</v>
      </c>
      <c r="AI428" t="str">
        <f t="shared" si="125"/>
        <v>CCS_Name_of_Boat__c</v>
      </c>
      <c r="AJ428" s="8" t="str">
        <f t="shared" si="126"/>
        <v>n/a</v>
      </c>
      <c r="AK428" s="8" t="str">
        <f t="shared" si="127"/>
        <v>yes</v>
      </c>
      <c r="AL428" s="2" t="str">
        <f t="shared" si="128"/>
        <v>STRING</v>
      </c>
      <c r="AM428" s="8">
        <f t="shared" si="132"/>
        <v>255</v>
      </c>
      <c r="AN428" s="8" t="str">
        <f t="shared" si="133"/>
        <v>n/a</v>
      </c>
      <c r="AO428" s="8" t="str">
        <f t="shared" si="134"/>
        <v>n/a</v>
      </c>
    </row>
    <row r="429" spans="1:41">
      <c r="A429" s="2" t="s">
        <v>50</v>
      </c>
      <c r="B429" s="2" t="s">
        <v>51</v>
      </c>
      <c r="C429" s="1" t="s">
        <v>1288</v>
      </c>
      <c r="D429" s="1" t="s">
        <v>1289</v>
      </c>
      <c r="E429" s="1" t="s">
        <v>1290</v>
      </c>
      <c r="F429" s="2" t="str">
        <f>IF(ISERROR(VLOOKUP($C429,'DMW | Collateral Fields'!$K:$L, 1, FALSE)),"No", "Yes")</f>
        <v>Yes</v>
      </c>
      <c r="G429" s="1" t="str">
        <f>IFERROR(VLOOKUP($C429,'DMW | Collateral Fields'!$K:$L, 2, FALSE),"(not found)")</f>
        <v>This field captures the date of the factoring agreement.</v>
      </c>
      <c r="H429" s="2" t="s">
        <v>136</v>
      </c>
      <c r="I429" s="2" t="s">
        <v>144</v>
      </c>
      <c r="J429" s="1" t="s">
        <v>202</v>
      </c>
      <c r="K429" s="2">
        <v>0</v>
      </c>
      <c r="L429" s="2">
        <v>0</v>
      </c>
      <c r="M429" s="2">
        <v>0</v>
      </c>
      <c r="N429" s="2" t="str">
        <f t="shared" si="116"/>
        <v>date|0|0|0</v>
      </c>
      <c r="O429" t="str">
        <f>IFERROR(VLOOKUP('nCino | Field Mappings'!$A429,'nCino | Object Info'!$A:$H,5,FALSE),"(not found)")</f>
        <v>rskcsp_ds_css_collateral_mgmt</v>
      </c>
      <c r="P429" t="str">
        <f t="shared" si="117"/>
        <v>CCS_Date_of_Factoring_Agreement__c</v>
      </c>
      <c r="Q429" s="8">
        <f>IFERROR(VLOOKUP($N429,'nCino | BigQuery Type Lookup'!$A:$F,2,FALSE),"(not found)")</f>
        <v>8</v>
      </c>
      <c r="R429" t="str">
        <f>IFERROR(VLOOKUP('nCino | Field Mappings'!$A429,'nCino | Object Info'!$A:$H,6,FALSE),"(not found)")</f>
        <v>rskcsp_ds_css_collateral_mgmt_staging</v>
      </c>
      <c r="S429" t="str">
        <f t="shared" si="118"/>
        <v>CCS_Date_of_Factoring_Agreement__c</v>
      </c>
      <c r="T429" s="8" t="str">
        <f t="shared" si="119"/>
        <v>n/a</v>
      </c>
      <c r="U429" s="8" t="str">
        <f t="shared" si="120"/>
        <v>yes</v>
      </c>
      <c r="V429" s="2" t="str">
        <f>IFERROR(VLOOKUP($N429,'nCino | BigQuery Type Lookup'!$A:$F,3,FALSE),"(not found)")</f>
        <v>DATE</v>
      </c>
      <c r="W429" s="8" t="str">
        <f>IFERROR(VLOOKUP($N429,'nCino | BigQuery Type Lookup'!$A:$F,4,FALSE),"(not found)")</f>
        <v>n/a</v>
      </c>
      <c r="X429" s="8" t="str">
        <f>IFERROR(VLOOKUP($N429,'nCino | BigQuery Type Lookup'!$A:$F,5,FALSE),"(not found)")</f>
        <v>n/a</v>
      </c>
      <c r="Y429" s="8" t="str">
        <f>IFERROR(VLOOKUP($N429,'nCino | BigQuery Type Lookup'!$A:$F,6,FALSE),"(not found)")</f>
        <v>n/a</v>
      </c>
      <c r="Z429" t="str">
        <f>IFERROR(VLOOKUP('nCino | Field Mappings'!$A429,'nCino | Object Info'!$A:$H,7,FALSE),"(not found)")</f>
        <v>rskcsp_ds_css_collateral_mgmt_curated</v>
      </c>
      <c r="AA429" t="str">
        <f t="shared" si="121"/>
        <v>CCS_Date_of_Factoring_Agreement__c</v>
      </c>
      <c r="AB429" s="8" t="str">
        <f t="shared" si="122"/>
        <v>n/a</v>
      </c>
      <c r="AC429" s="8" t="str">
        <f t="shared" si="123"/>
        <v>yes</v>
      </c>
      <c r="AD429" s="2" t="str">
        <f t="shared" si="124"/>
        <v>DATE</v>
      </c>
      <c r="AE429" s="8" t="str">
        <f t="shared" si="129"/>
        <v>n/a</v>
      </c>
      <c r="AF429" s="8" t="str">
        <f t="shared" si="130"/>
        <v>n/a</v>
      </c>
      <c r="AG429" s="8" t="str">
        <f t="shared" si="131"/>
        <v>n/a</v>
      </c>
      <c r="AH429" t="str">
        <f>IFERROR(VLOOKUP('nCino | Field Mappings'!$A429,'nCino | Object Info'!$A:$H,8,FALSE),"(not found)")</f>
        <v>rskcsp_ds_css_collateral_mgmt_consumption</v>
      </c>
      <c r="AI429" t="str">
        <f t="shared" si="125"/>
        <v>CCS_Date_of_Factoring_Agreement__c</v>
      </c>
      <c r="AJ429" s="8" t="str">
        <f t="shared" si="126"/>
        <v>n/a</v>
      </c>
      <c r="AK429" s="8" t="str">
        <f t="shared" si="127"/>
        <v>yes</v>
      </c>
      <c r="AL429" s="2" t="str">
        <f t="shared" si="128"/>
        <v>DATE</v>
      </c>
      <c r="AM429" s="8" t="str">
        <f t="shared" si="132"/>
        <v>n/a</v>
      </c>
      <c r="AN429" s="8" t="str">
        <f t="shared" si="133"/>
        <v>n/a</v>
      </c>
      <c r="AO429" s="8" t="str">
        <f t="shared" si="134"/>
        <v>n/a</v>
      </c>
    </row>
    <row r="430" spans="1:41">
      <c r="A430" s="2" t="s">
        <v>50</v>
      </c>
      <c r="B430" s="2" t="s">
        <v>51</v>
      </c>
      <c r="C430" s="1" t="s">
        <v>1291</v>
      </c>
      <c r="D430" s="1" t="s">
        <v>1292</v>
      </c>
      <c r="E430" s="1" t="s">
        <v>1293</v>
      </c>
      <c r="F430" s="2" t="str">
        <f>IF(ISERROR(VLOOKUP($C430,'DMW | Collateral Fields'!$K:$L, 1, FALSE)),"No", "Yes")</f>
        <v>Yes</v>
      </c>
      <c r="G430" s="1" t="str">
        <f>IFERROR(VLOOKUP($C430,'DMW | Collateral Fields'!$K:$L, 2, FALSE),"(not found)")</f>
        <v>This is a picklist field that indicates whether independent legal advice has been taken.</v>
      </c>
      <c r="H430" s="2" t="s">
        <v>136</v>
      </c>
      <c r="I430" s="2" t="s">
        <v>144</v>
      </c>
      <c r="J430" s="1" t="s">
        <v>145</v>
      </c>
      <c r="K430" s="2">
        <v>255</v>
      </c>
      <c r="L430" s="2">
        <v>0</v>
      </c>
      <c r="M430" s="2">
        <v>0</v>
      </c>
      <c r="N430" s="2" t="str">
        <f t="shared" si="116"/>
        <v>picklist|255|0|0</v>
      </c>
      <c r="O430" t="str">
        <f>IFERROR(VLOOKUP('nCino | Field Mappings'!$A430,'nCino | Object Info'!$A:$H,5,FALSE),"(not found)")</f>
        <v>rskcsp_ds_css_collateral_mgmt</v>
      </c>
      <c r="P430" t="str">
        <f t="shared" si="117"/>
        <v>CCS_Independent_Legal_Advice_Taken__c</v>
      </c>
      <c r="Q430" s="8">
        <f>IFERROR(VLOOKUP($N430,'nCino | BigQuery Type Lookup'!$A:$F,2,FALSE),"(not found)")</f>
        <v>255</v>
      </c>
      <c r="R430" t="str">
        <f>IFERROR(VLOOKUP('nCino | Field Mappings'!$A430,'nCino | Object Info'!$A:$H,6,FALSE),"(not found)")</f>
        <v>rskcsp_ds_css_collateral_mgmt_staging</v>
      </c>
      <c r="S430" t="str">
        <f t="shared" si="118"/>
        <v>CCS_Independent_Legal_Advice_Taken__c</v>
      </c>
      <c r="T430" s="8" t="str">
        <f t="shared" si="119"/>
        <v>n/a</v>
      </c>
      <c r="U430" s="8" t="str">
        <f t="shared" si="120"/>
        <v>yes</v>
      </c>
      <c r="V430" s="2" t="str">
        <f>IFERROR(VLOOKUP($N430,'nCino | BigQuery Type Lookup'!$A:$F,3,FALSE),"(not found)")</f>
        <v>STRING</v>
      </c>
      <c r="W430" s="8">
        <f>IFERROR(VLOOKUP($N430,'nCino | BigQuery Type Lookup'!$A:$F,4,FALSE),"(not found)")</f>
        <v>255</v>
      </c>
      <c r="X430" s="8" t="str">
        <f>IFERROR(VLOOKUP($N430,'nCino | BigQuery Type Lookup'!$A:$F,5,FALSE),"(not found)")</f>
        <v>n/a</v>
      </c>
      <c r="Y430" s="8" t="str">
        <f>IFERROR(VLOOKUP($N430,'nCino | BigQuery Type Lookup'!$A:$F,6,FALSE),"(not found)")</f>
        <v>n/a</v>
      </c>
      <c r="Z430" t="str">
        <f>IFERROR(VLOOKUP('nCino | Field Mappings'!$A430,'nCino | Object Info'!$A:$H,7,FALSE),"(not found)")</f>
        <v>rskcsp_ds_css_collateral_mgmt_curated</v>
      </c>
      <c r="AA430" t="str">
        <f t="shared" si="121"/>
        <v>CCS_Independent_Legal_Advice_Taken__c</v>
      </c>
      <c r="AB430" s="8" t="str">
        <f t="shared" si="122"/>
        <v>n/a</v>
      </c>
      <c r="AC430" s="8" t="str">
        <f t="shared" si="123"/>
        <v>yes</v>
      </c>
      <c r="AD430" s="2" t="str">
        <f t="shared" si="124"/>
        <v>STRING</v>
      </c>
      <c r="AE430" s="8">
        <f t="shared" si="129"/>
        <v>255</v>
      </c>
      <c r="AF430" s="8" t="str">
        <f t="shared" si="130"/>
        <v>n/a</v>
      </c>
      <c r="AG430" s="8" t="str">
        <f t="shared" si="131"/>
        <v>n/a</v>
      </c>
      <c r="AH430" t="str">
        <f>IFERROR(VLOOKUP('nCino | Field Mappings'!$A430,'nCino | Object Info'!$A:$H,8,FALSE),"(not found)")</f>
        <v>rskcsp_ds_css_collateral_mgmt_consumption</v>
      </c>
      <c r="AI430" t="str">
        <f t="shared" si="125"/>
        <v>CCS_Independent_Legal_Advice_Taken__c</v>
      </c>
      <c r="AJ430" s="8" t="str">
        <f t="shared" si="126"/>
        <v>n/a</v>
      </c>
      <c r="AK430" s="8" t="str">
        <f t="shared" si="127"/>
        <v>yes</v>
      </c>
      <c r="AL430" s="2" t="str">
        <f t="shared" si="128"/>
        <v>STRING</v>
      </c>
      <c r="AM430" s="8">
        <f t="shared" si="132"/>
        <v>255</v>
      </c>
      <c r="AN430" s="8" t="str">
        <f t="shared" si="133"/>
        <v>n/a</v>
      </c>
      <c r="AO430" s="8" t="str">
        <f t="shared" si="134"/>
        <v>n/a</v>
      </c>
    </row>
    <row r="431" spans="1:41">
      <c r="A431" s="2" t="s">
        <v>50</v>
      </c>
      <c r="B431" s="2" t="s">
        <v>51</v>
      </c>
      <c r="C431" s="1" t="s">
        <v>1294</v>
      </c>
      <c r="D431" s="1" t="s">
        <v>1295</v>
      </c>
      <c r="E431" s="1" t="s">
        <v>1296</v>
      </c>
      <c r="F431" s="2" t="str">
        <f>IF(ISERROR(VLOOKUP($C431,'DMW | Collateral Fields'!$K:$L, 1, FALSE)),"No", "Yes")</f>
        <v>Yes</v>
      </c>
      <c r="G431" s="1" t="str">
        <f>IFERROR(VLOOKUP($C431,'DMW | Collateral Fields'!$K:$L, 2, FALSE),"(not found)")</f>
        <v>This is a picklist field that indicates the basis of the valuation conducted for the property</v>
      </c>
      <c r="H431" s="2" t="s">
        <v>136</v>
      </c>
      <c r="I431" s="2" t="s">
        <v>144</v>
      </c>
      <c r="J431" s="1" t="s">
        <v>145</v>
      </c>
      <c r="K431" s="2">
        <v>255</v>
      </c>
      <c r="L431" s="2">
        <v>0</v>
      </c>
      <c r="M431" s="2">
        <v>0</v>
      </c>
      <c r="N431" s="2" t="str">
        <f t="shared" si="116"/>
        <v>picklist|255|0|0</v>
      </c>
      <c r="O431" t="str">
        <f>IFERROR(VLOOKUP('nCino | Field Mappings'!$A431,'nCino | Object Info'!$A:$H,5,FALSE),"(not found)")</f>
        <v>rskcsp_ds_css_collateral_mgmt</v>
      </c>
      <c r="P431" t="str">
        <f t="shared" si="117"/>
        <v>CCS_Basis_of_Valuation__c</v>
      </c>
      <c r="Q431" s="8">
        <f>IFERROR(VLOOKUP($N431,'nCino | BigQuery Type Lookup'!$A:$F,2,FALSE),"(not found)")</f>
        <v>255</v>
      </c>
      <c r="R431" t="str">
        <f>IFERROR(VLOOKUP('nCino | Field Mappings'!$A431,'nCino | Object Info'!$A:$H,6,FALSE),"(not found)")</f>
        <v>rskcsp_ds_css_collateral_mgmt_staging</v>
      </c>
      <c r="S431" t="str">
        <f t="shared" si="118"/>
        <v>CCS_Basis_of_Valuation__c</v>
      </c>
      <c r="T431" s="8" t="str">
        <f t="shared" si="119"/>
        <v>n/a</v>
      </c>
      <c r="U431" s="8" t="str">
        <f t="shared" si="120"/>
        <v>yes</v>
      </c>
      <c r="V431" s="2" t="str">
        <f>IFERROR(VLOOKUP($N431,'nCino | BigQuery Type Lookup'!$A:$F,3,FALSE),"(not found)")</f>
        <v>STRING</v>
      </c>
      <c r="W431" s="8">
        <f>IFERROR(VLOOKUP($N431,'nCino | BigQuery Type Lookup'!$A:$F,4,FALSE),"(not found)")</f>
        <v>255</v>
      </c>
      <c r="X431" s="8" t="str">
        <f>IFERROR(VLOOKUP($N431,'nCino | BigQuery Type Lookup'!$A:$F,5,FALSE),"(not found)")</f>
        <v>n/a</v>
      </c>
      <c r="Y431" s="8" t="str">
        <f>IFERROR(VLOOKUP($N431,'nCino | BigQuery Type Lookup'!$A:$F,6,FALSE),"(not found)")</f>
        <v>n/a</v>
      </c>
      <c r="Z431" t="str">
        <f>IFERROR(VLOOKUP('nCino | Field Mappings'!$A431,'nCino | Object Info'!$A:$H,7,FALSE),"(not found)")</f>
        <v>rskcsp_ds_css_collateral_mgmt_curated</v>
      </c>
      <c r="AA431" t="str">
        <f t="shared" si="121"/>
        <v>CCS_Basis_of_Valuation__c</v>
      </c>
      <c r="AB431" s="8" t="str">
        <f t="shared" si="122"/>
        <v>n/a</v>
      </c>
      <c r="AC431" s="8" t="str">
        <f t="shared" si="123"/>
        <v>yes</v>
      </c>
      <c r="AD431" s="2" t="str">
        <f t="shared" si="124"/>
        <v>STRING</v>
      </c>
      <c r="AE431" s="8">
        <f t="shared" si="129"/>
        <v>255</v>
      </c>
      <c r="AF431" s="8" t="str">
        <f t="shared" si="130"/>
        <v>n/a</v>
      </c>
      <c r="AG431" s="8" t="str">
        <f t="shared" si="131"/>
        <v>n/a</v>
      </c>
      <c r="AH431" t="str">
        <f>IFERROR(VLOOKUP('nCino | Field Mappings'!$A431,'nCino | Object Info'!$A:$H,8,FALSE),"(not found)")</f>
        <v>rskcsp_ds_css_collateral_mgmt_consumption</v>
      </c>
      <c r="AI431" t="str">
        <f t="shared" si="125"/>
        <v>CCS_Basis_of_Valuation__c</v>
      </c>
      <c r="AJ431" s="8" t="str">
        <f t="shared" si="126"/>
        <v>n/a</v>
      </c>
      <c r="AK431" s="8" t="str">
        <f t="shared" si="127"/>
        <v>yes</v>
      </c>
      <c r="AL431" s="2" t="str">
        <f t="shared" si="128"/>
        <v>STRING</v>
      </c>
      <c r="AM431" s="8">
        <f t="shared" si="132"/>
        <v>255</v>
      </c>
      <c r="AN431" s="8" t="str">
        <f t="shared" si="133"/>
        <v>n/a</v>
      </c>
      <c r="AO431" s="8" t="str">
        <f t="shared" si="134"/>
        <v>n/a</v>
      </c>
    </row>
    <row r="432" spans="1:41">
      <c r="A432" s="2" t="s">
        <v>50</v>
      </c>
      <c r="B432" s="2" t="s">
        <v>51</v>
      </c>
      <c r="C432" s="1" t="s">
        <v>1297</v>
      </c>
      <c r="D432" s="1" t="s">
        <v>1298</v>
      </c>
      <c r="E432" s="1" t="s">
        <v>1299</v>
      </c>
      <c r="F432" s="2" t="str">
        <f>IF(ISERROR(VLOOKUP($C432,'DMW | Collateral Fields'!$K:$L, 1, FALSE)),"No", "Yes")</f>
        <v>Yes</v>
      </c>
      <c r="G432" s="1" t="str">
        <f>IFERROR(VLOOKUP($C432,'DMW | Collateral Fields'!$K:$L, 2, FALSE),"(not found)")</f>
        <v>This is a picklist field that indicates whether the asset is insured.</v>
      </c>
      <c r="H432" s="2" t="s">
        <v>136</v>
      </c>
      <c r="I432" s="2" t="s">
        <v>144</v>
      </c>
      <c r="J432" s="1" t="s">
        <v>145</v>
      </c>
      <c r="K432" s="2">
        <v>255</v>
      </c>
      <c r="L432" s="2">
        <v>0</v>
      </c>
      <c r="M432" s="2">
        <v>0</v>
      </c>
      <c r="N432" s="2" t="str">
        <f t="shared" si="116"/>
        <v>picklist|255|0|0</v>
      </c>
      <c r="O432" t="str">
        <f>IFERROR(VLOOKUP('nCino | Field Mappings'!$A432,'nCino | Object Info'!$A:$H,5,FALSE),"(not found)")</f>
        <v>rskcsp_ds_css_collateral_mgmt</v>
      </c>
      <c r="P432" t="str">
        <f t="shared" si="117"/>
        <v>CCS_Asset_Insured__c</v>
      </c>
      <c r="Q432" s="8">
        <f>IFERROR(VLOOKUP($N432,'nCino | BigQuery Type Lookup'!$A:$F,2,FALSE),"(not found)")</f>
        <v>255</v>
      </c>
      <c r="R432" t="str">
        <f>IFERROR(VLOOKUP('nCino | Field Mappings'!$A432,'nCino | Object Info'!$A:$H,6,FALSE),"(not found)")</f>
        <v>rskcsp_ds_css_collateral_mgmt_staging</v>
      </c>
      <c r="S432" t="str">
        <f t="shared" si="118"/>
        <v>CCS_Asset_Insured__c</v>
      </c>
      <c r="T432" s="8" t="str">
        <f t="shared" si="119"/>
        <v>n/a</v>
      </c>
      <c r="U432" s="8" t="str">
        <f t="shared" si="120"/>
        <v>yes</v>
      </c>
      <c r="V432" s="2" t="str">
        <f>IFERROR(VLOOKUP($N432,'nCino | BigQuery Type Lookup'!$A:$F,3,FALSE),"(not found)")</f>
        <v>STRING</v>
      </c>
      <c r="W432" s="8">
        <f>IFERROR(VLOOKUP($N432,'nCino | BigQuery Type Lookup'!$A:$F,4,FALSE),"(not found)")</f>
        <v>255</v>
      </c>
      <c r="X432" s="8" t="str">
        <f>IFERROR(VLOOKUP($N432,'nCino | BigQuery Type Lookup'!$A:$F,5,FALSE),"(not found)")</f>
        <v>n/a</v>
      </c>
      <c r="Y432" s="8" t="str">
        <f>IFERROR(VLOOKUP($N432,'nCino | BigQuery Type Lookup'!$A:$F,6,FALSE),"(not found)")</f>
        <v>n/a</v>
      </c>
      <c r="Z432" t="str">
        <f>IFERROR(VLOOKUP('nCino | Field Mappings'!$A432,'nCino | Object Info'!$A:$H,7,FALSE),"(not found)")</f>
        <v>rskcsp_ds_css_collateral_mgmt_curated</v>
      </c>
      <c r="AA432" t="str">
        <f t="shared" si="121"/>
        <v>CCS_Asset_Insured__c</v>
      </c>
      <c r="AB432" s="8" t="str">
        <f t="shared" si="122"/>
        <v>n/a</v>
      </c>
      <c r="AC432" s="8" t="str">
        <f t="shared" si="123"/>
        <v>yes</v>
      </c>
      <c r="AD432" s="2" t="str">
        <f t="shared" si="124"/>
        <v>STRING</v>
      </c>
      <c r="AE432" s="8">
        <f t="shared" si="129"/>
        <v>255</v>
      </c>
      <c r="AF432" s="8" t="str">
        <f t="shared" si="130"/>
        <v>n/a</v>
      </c>
      <c r="AG432" s="8" t="str">
        <f t="shared" si="131"/>
        <v>n/a</v>
      </c>
      <c r="AH432" t="str">
        <f>IFERROR(VLOOKUP('nCino | Field Mappings'!$A432,'nCino | Object Info'!$A:$H,8,FALSE),"(not found)")</f>
        <v>rskcsp_ds_css_collateral_mgmt_consumption</v>
      </c>
      <c r="AI432" t="str">
        <f t="shared" si="125"/>
        <v>CCS_Asset_Insured__c</v>
      </c>
      <c r="AJ432" s="8" t="str">
        <f t="shared" si="126"/>
        <v>n/a</v>
      </c>
      <c r="AK432" s="8" t="str">
        <f t="shared" si="127"/>
        <v>yes</v>
      </c>
      <c r="AL432" s="2" t="str">
        <f t="shared" si="128"/>
        <v>STRING</v>
      </c>
      <c r="AM432" s="8">
        <f t="shared" si="132"/>
        <v>255</v>
      </c>
      <c r="AN432" s="8" t="str">
        <f t="shared" si="133"/>
        <v>n/a</v>
      </c>
      <c r="AO432" s="8" t="str">
        <f t="shared" si="134"/>
        <v>n/a</v>
      </c>
    </row>
    <row r="433" spans="1:41">
      <c r="A433" s="2" t="s">
        <v>50</v>
      </c>
      <c r="B433" s="2" t="s">
        <v>51</v>
      </c>
      <c r="C433" s="1" t="s">
        <v>1300</v>
      </c>
      <c r="D433" s="1" t="s">
        <v>1301</v>
      </c>
      <c r="E433" s="1" t="s">
        <v>1302</v>
      </c>
      <c r="F433" s="2" t="str">
        <f>IF(ISERROR(VLOOKUP($C433,'DMW | Collateral Fields'!$K:$L, 1, FALSE)),"No", "Yes")</f>
        <v>Yes</v>
      </c>
      <c r="G433" s="1" t="str">
        <f>IFERROR(VLOOKUP($C433,'DMW | Collateral Fields'!$K:$L, 2, FALSE),"(not found)")</f>
        <v xml:space="preserve">This field captures HMLR Title Number of the property. </v>
      </c>
      <c r="H433" s="2" t="s">
        <v>136</v>
      </c>
      <c r="I433" s="2" t="s">
        <v>144</v>
      </c>
      <c r="J433" s="1" t="s">
        <v>140</v>
      </c>
      <c r="K433" s="2">
        <v>255</v>
      </c>
      <c r="L433" s="2">
        <v>0</v>
      </c>
      <c r="M433" s="2">
        <v>0</v>
      </c>
      <c r="N433" s="2" t="str">
        <f t="shared" si="116"/>
        <v>string|255|0|0</v>
      </c>
      <c r="O433" t="str">
        <f>IFERROR(VLOOKUP('nCino | Field Mappings'!$A433,'nCino | Object Info'!$A:$H,5,FALSE),"(not found)")</f>
        <v>rskcsp_ds_css_collateral_mgmt</v>
      </c>
      <c r="P433" t="str">
        <f t="shared" si="117"/>
        <v>CCS_HMLR_Title_Number__c</v>
      </c>
      <c r="Q433" s="8">
        <f>IFERROR(VLOOKUP($N433,'nCino | BigQuery Type Lookup'!$A:$F,2,FALSE),"(not found)")</f>
        <v>255</v>
      </c>
      <c r="R433" t="str">
        <f>IFERROR(VLOOKUP('nCino | Field Mappings'!$A433,'nCino | Object Info'!$A:$H,6,FALSE),"(not found)")</f>
        <v>rskcsp_ds_css_collateral_mgmt_staging</v>
      </c>
      <c r="S433" t="str">
        <f t="shared" si="118"/>
        <v>CCS_HMLR_Title_Number__c</v>
      </c>
      <c r="T433" s="8" t="str">
        <f t="shared" si="119"/>
        <v>n/a</v>
      </c>
      <c r="U433" s="8" t="str">
        <f t="shared" si="120"/>
        <v>yes</v>
      </c>
      <c r="V433" s="2" t="str">
        <f>IFERROR(VLOOKUP($N433,'nCino | BigQuery Type Lookup'!$A:$F,3,FALSE),"(not found)")</f>
        <v>STRING</v>
      </c>
      <c r="W433" s="8">
        <f>IFERROR(VLOOKUP($N433,'nCino | BigQuery Type Lookup'!$A:$F,4,FALSE),"(not found)")</f>
        <v>255</v>
      </c>
      <c r="X433" s="8" t="str">
        <f>IFERROR(VLOOKUP($N433,'nCino | BigQuery Type Lookup'!$A:$F,5,FALSE),"(not found)")</f>
        <v>n/a</v>
      </c>
      <c r="Y433" s="8" t="str">
        <f>IFERROR(VLOOKUP($N433,'nCino | BigQuery Type Lookup'!$A:$F,6,FALSE),"(not found)")</f>
        <v>n/a</v>
      </c>
      <c r="Z433" t="str">
        <f>IFERROR(VLOOKUP('nCino | Field Mappings'!$A433,'nCino | Object Info'!$A:$H,7,FALSE),"(not found)")</f>
        <v>rskcsp_ds_css_collateral_mgmt_curated</v>
      </c>
      <c r="AA433" t="str">
        <f t="shared" si="121"/>
        <v>CCS_HMLR_Title_Number__c</v>
      </c>
      <c r="AB433" s="8" t="str">
        <f t="shared" si="122"/>
        <v>n/a</v>
      </c>
      <c r="AC433" s="8" t="str">
        <f t="shared" si="123"/>
        <v>yes</v>
      </c>
      <c r="AD433" s="2" t="str">
        <f t="shared" si="124"/>
        <v>STRING</v>
      </c>
      <c r="AE433" s="8">
        <f t="shared" si="129"/>
        <v>255</v>
      </c>
      <c r="AF433" s="8" t="str">
        <f t="shared" si="130"/>
        <v>n/a</v>
      </c>
      <c r="AG433" s="8" t="str">
        <f t="shared" si="131"/>
        <v>n/a</v>
      </c>
      <c r="AH433" t="str">
        <f>IFERROR(VLOOKUP('nCino | Field Mappings'!$A433,'nCino | Object Info'!$A:$H,8,FALSE),"(not found)")</f>
        <v>rskcsp_ds_css_collateral_mgmt_consumption</v>
      </c>
      <c r="AI433" t="str">
        <f t="shared" si="125"/>
        <v>CCS_HMLR_Title_Number__c</v>
      </c>
      <c r="AJ433" s="8" t="str">
        <f t="shared" si="126"/>
        <v>n/a</v>
      </c>
      <c r="AK433" s="8" t="str">
        <f t="shared" si="127"/>
        <v>yes</v>
      </c>
      <c r="AL433" s="2" t="str">
        <f t="shared" si="128"/>
        <v>STRING</v>
      </c>
      <c r="AM433" s="8">
        <f t="shared" si="132"/>
        <v>255</v>
      </c>
      <c r="AN433" s="8" t="str">
        <f t="shared" si="133"/>
        <v>n/a</v>
      </c>
      <c r="AO433" s="8" t="str">
        <f t="shared" si="134"/>
        <v>n/a</v>
      </c>
    </row>
    <row r="434" spans="1:41">
      <c r="A434" s="2" t="s">
        <v>50</v>
      </c>
      <c r="B434" s="2" t="s">
        <v>51</v>
      </c>
      <c r="C434" s="1" t="s">
        <v>1303</v>
      </c>
      <c r="D434" s="1" t="s">
        <v>1304</v>
      </c>
      <c r="E434" s="1" t="s">
        <v>1305</v>
      </c>
      <c r="F434" s="2" t="str">
        <f>IF(ISERROR(VLOOKUP($C434,'DMW | Collateral Fields'!$K:$L, 1, FALSE)),"No", "Yes")</f>
        <v>Yes</v>
      </c>
      <c r="G434" s="1" t="str">
        <f>IFERROR(VLOOKUP($C434,'DMW | Collateral Fields'!$K:$L, 2, FALSE),"(not found)")</f>
        <v>This is a picklist field that indicates whether the property is owner occupied.</v>
      </c>
      <c r="H434" s="2" t="s">
        <v>136</v>
      </c>
      <c r="I434" s="2" t="s">
        <v>144</v>
      </c>
      <c r="J434" s="1" t="s">
        <v>145</v>
      </c>
      <c r="K434" s="2">
        <v>255</v>
      </c>
      <c r="L434" s="2">
        <v>0</v>
      </c>
      <c r="M434" s="2">
        <v>0</v>
      </c>
      <c r="N434" s="2" t="str">
        <f t="shared" si="116"/>
        <v>picklist|255|0|0</v>
      </c>
      <c r="O434" t="str">
        <f>IFERROR(VLOOKUP('nCino | Field Mappings'!$A434,'nCino | Object Info'!$A:$H,5,FALSE),"(not found)")</f>
        <v>rskcsp_ds_css_collateral_mgmt</v>
      </c>
      <c r="P434" t="str">
        <f t="shared" si="117"/>
        <v>CCS_Occupancy__c</v>
      </c>
      <c r="Q434" s="8">
        <f>IFERROR(VLOOKUP($N434,'nCino | BigQuery Type Lookup'!$A:$F,2,FALSE),"(not found)")</f>
        <v>255</v>
      </c>
      <c r="R434" t="str">
        <f>IFERROR(VLOOKUP('nCino | Field Mappings'!$A434,'nCino | Object Info'!$A:$H,6,FALSE),"(not found)")</f>
        <v>rskcsp_ds_css_collateral_mgmt_staging</v>
      </c>
      <c r="S434" t="str">
        <f t="shared" si="118"/>
        <v>CCS_Occupancy__c</v>
      </c>
      <c r="T434" s="8" t="str">
        <f t="shared" si="119"/>
        <v>n/a</v>
      </c>
      <c r="U434" s="8" t="str">
        <f t="shared" si="120"/>
        <v>yes</v>
      </c>
      <c r="V434" s="2" t="str">
        <f>IFERROR(VLOOKUP($N434,'nCino | BigQuery Type Lookup'!$A:$F,3,FALSE),"(not found)")</f>
        <v>STRING</v>
      </c>
      <c r="W434" s="8">
        <f>IFERROR(VLOOKUP($N434,'nCino | BigQuery Type Lookup'!$A:$F,4,FALSE),"(not found)")</f>
        <v>255</v>
      </c>
      <c r="X434" s="8" t="str">
        <f>IFERROR(VLOOKUP($N434,'nCino | BigQuery Type Lookup'!$A:$F,5,FALSE),"(not found)")</f>
        <v>n/a</v>
      </c>
      <c r="Y434" s="8" t="str">
        <f>IFERROR(VLOOKUP($N434,'nCino | BigQuery Type Lookup'!$A:$F,6,FALSE),"(not found)")</f>
        <v>n/a</v>
      </c>
      <c r="Z434" t="str">
        <f>IFERROR(VLOOKUP('nCino | Field Mappings'!$A434,'nCino | Object Info'!$A:$H,7,FALSE),"(not found)")</f>
        <v>rskcsp_ds_css_collateral_mgmt_curated</v>
      </c>
      <c r="AA434" t="str">
        <f t="shared" si="121"/>
        <v>CCS_Occupancy__c</v>
      </c>
      <c r="AB434" s="8" t="str">
        <f t="shared" si="122"/>
        <v>n/a</v>
      </c>
      <c r="AC434" s="8" t="str">
        <f t="shared" si="123"/>
        <v>yes</v>
      </c>
      <c r="AD434" s="2" t="str">
        <f t="shared" si="124"/>
        <v>STRING</v>
      </c>
      <c r="AE434" s="8">
        <f t="shared" si="129"/>
        <v>255</v>
      </c>
      <c r="AF434" s="8" t="str">
        <f t="shared" si="130"/>
        <v>n/a</v>
      </c>
      <c r="AG434" s="8" t="str">
        <f t="shared" si="131"/>
        <v>n/a</v>
      </c>
      <c r="AH434" t="str">
        <f>IFERROR(VLOOKUP('nCino | Field Mappings'!$A434,'nCino | Object Info'!$A:$H,8,FALSE),"(not found)")</f>
        <v>rskcsp_ds_css_collateral_mgmt_consumption</v>
      </c>
      <c r="AI434" t="str">
        <f t="shared" si="125"/>
        <v>CCS_Occupancy__c</v>
      </c>
      <c r="AJ434" s="8" t="str">
        <f t="shared" si="126"/>
        <v>n/a</v>
      </c>
      <c r="AK434" s="8" t="str">
        <f t="shared" si="127"/>
        <v>yes</v>
      </c>
      <c r="AL434" s="2" t="str">
        <f t="shared" si="128"/>
        <v>STRING</v>
      </c>
      <c r="AM434" s="8">
        <f t="shared" si="132"/>
        <v>255</v>
      </c>
      <c r="AN434" s="8" t="str">
        <f t="shared" si="133"/>
        <v>n/a</v>
      </c>
      <c r="AO434" s="8" t="str">
        <f t="shared" si="134"/>
        <v>n/a</v>
      </c>
    </row>
    <row r="435" spans="1:41">
      <c r="A435" s="2" t="s">
        <v>50</v>
      </c>
      <c r="B435" s="2" t="s">
        <v>51</v>
      </c>
      <c r="C435" s="1" t="s">
        <v>1306</v>
      </c>
      <c r="D435" s="1" t="s">
        <v>1307</v>
      </c>
      <c r="E435" s="1" t="s">
        <v>1308</v>
      </c>
      <c r="F435" s="2" t="str">
        <f>IF(ISERROR(VLOOKUP($C435,'DMW | Collateral Fields'!$K:$L, 1, FALSE)),"No", "Yes")</f>
        <v>Yes</v>
      </c>
      <c r="G435" s="1" t="str">
        <f>IFERROR(VLOOKUP($C435,'DMW | Collateral Fields'!$K:$L, 2, FALSE),"(not found)")</f>
        <v>This field captures the lease end date, if leasehold</v>
      </c>
      <c r="H435" s="2" t="s">
        <v>136</v>
      </c>
      <c r="I435" s="2" t="s">
        <v>144</v>
      </c>
      <c r="J435" s="1" t="s">
        <v>202</v>
      </c>
      <c r="K435" s="2">
        <v>0</v>
      </c>
      <c r="L435" s="2">
        <v>0</v>
      </c>
      <c r="M435" s="2">
        <v>0</v>
      </c>
      <c r="N435" s="2" t="str">
        <f t="shared" si="116"/>
        <v>date|0|0|0</v>
      </c>
      <c r="O435" t="str">
        <f>IFERROR(VLOOKUP('nCino | Field Mappings'!$A435,'nCino | Object Info'!$A:$H,5,FALSE),"(not found)")</f>
        <v>rskcsp_ds_css_collateral_mgmt</v>
      </c>
      <c r="P435" t="str">
        <f t="shared" si="117"/>
        <v>CCS_Lease_End_Date__c</v>
      </c>
      <c r="Q435" s="8">
        <f>IFERROR(VLOOKUP($N435,'nCino | BigQuery Type Lookup'!$A:$F,2,FALSE),"(not found)")</f>
        <v>8</v>
      </c>
      <c r="R435" t="str">
        <f>IFERROR(VLOOKUP('nCino | Field Mappings'!$A435,'nCino | Object Info'!$A:$H,6,FALSE),"(not found)")</f>
        <v>rskcsp_ds_css_collateral_mgmt_staging</v>
      </c>
      <c r="S435" t="str">
        <f t="shared" si="118"/>
        <v>CCS_Lease_End_Date__c</v>
      </c>
      <c r="T435" s="8" t="str">
        <f t="shared" si="119"/>
        <v>n/a</v>
      </c>
      <c r="U435" s="8" t="str">
        <f t="shared" si="120"/>
        <v>yes</v>
      </c>
      <c r="V435" s="2" t="str">
        <f>IFERROR(VLOOKUP($N435,'nCino | BigQuery Type Lookup'!$A:$F,3,FALSE),"(not found)")</f>
        <v>DATE</v>
      </c>
      <c r="W435" s="8" t="str">
        <f>IFERROR(VLOOKUP($N435,'nCino | BigQuery Type Lookup'!$A:$F,4,FALSE),"(not found)")</f>
        <v>n/a</v>
      </c>
      <c r="X435" s="8" t="str">
        <f>IFERROR(VLOOKUP($N435,'nCino | BigQuery Type Lookup'!$A:$F,5,FALSE),"(not found)")</f>
        <v>n/a</v>
      </c>
      <c r="Y435" s="8" t="str">
        <f>IFERROR(VLOOKUP($N435,'nCino | BigQuery Type Lookup'!$A:$F,6,FALSE),"(not found)")</f>
        <v>n/a</v>
      </c>
      <c r="Z435" t="str">
        <f>IFERROR(VLOOKUP('nCino | Field Mappings'!$A435,'nCino | Object Info'!$A:$H,7,FALSE),"(not found)")</f>
        <v>rskcsp_ds_css_collateral_mgmt_curated</v>
      </c>
      <c r="AA435" t="str">
        <f t="shared" si="121"/>
        <v>CCS_Lease_End_Date__c</v>
      </c>
      <c r="AB435" s="8" t="str">
        <f t="shared" si="122"/>
        <v>n/a</v>
      </c>
      <c r="AC435" s="8" t="str">
        <f t="shared" si="123"/>
        <v>yes</v>
      </c>
      <c r="AD435" s="2" t="str">
        <f t="shared" si="124"/>
        <v>DATE</v>
      </c>
      <c r="AE435" s="8" t="str">
        <f t="shared" si="129"/>
        <v>n/a</v>
      </c>
      <c r="AF435" s="8" t="str">
        <f t="shared" si="130"/>
        <v>n/a</v>
      </c>
      <c r="AG435" s="8" t="str">
        <f t="shared" si="131"/>
        <v>n/a</v>
      </c>
      <c r="AH435" t="str">
        <f>IFERROR(VLOOKUP('nCino | Field Mappings'!$A435,'nCino | Object Info'!$A:$H,8,FALSE),"(not found)")</f>
        <v>rskcsp_ds_css_collateral_mgmt_consumption</v>
      </c>
      <c r="AI435" t="str">
        <f t="shared" si="125"/>
        <v>CCS_Lease_End_Date__c</v>
      </c>
      <c r="AJ435" s="8" t="str">
        <f t="shared" si="126"/>
        <v>n/a</v>
      </c>
      <c r="AK435" s="8" t="str">
        <f t="shared" si="127"/>
        <v>yes</v>
      </c>
      <c r="AL435" s="2" t="str">
        <f t="shared" si="128"/>
        <v>DATE</v>
      </c>
      <c r="AM435" s="8" t="str">
        <f t="shared" si="132"/>
        <v>n/a</v>
      </c>
      <c r="AN435" s="8" t="str">
        <f t="shared" si="133"/>
        <v>n/a</v>
      </c>
      <c r="AO435" s="8" t="str">
        <f t="shared" si="134"/>
        <v>n/a</v>
      </c>
    </row>
    <row r="436" spans="1:41">
      <c r="A436" s="2" t="s">
        <v>50</v>
      </c>
      <c r="B436" s="2" t="s">
        <v>51</v>
      </c>
      <c r="C436" s="1" t="s">
        <v>1309</v>
      </c>
      <c r="D436" s="1" t="s">
        <v>1310</v>
      </c>
      <c r="E436" s="1" t="s">
        <v>1311</v>
      </c>
      <c r="F436" s="2" t="str">
        <f>IF(ISERROR(VLOOKUP($C436,'DMW | Collateral Fields'!$K:$L, 1, FALSE)),"No", "Yes")</f>
        <v>Yes</v>
      </c>
      <c r="G436" s="1" t="str">
        <f>IFERROR(VLOOKUP($C436,'DMW | Collateral Fields'!$K:$L, 2, FALSE),"(not found)")</f>
        <v>This field captures the acreage of the property.</v>
      </c>
      <c r="H436" s="2" t="s">
        <v>136</v>
      </c>
      <c r="I436" s="2" t="s">
        <v>144</v>
      </c>
      <c r="J436" s="1" t="s">
        <v>174</v>
      </c>
      <c r="K436" s="2">
        <v>0</v>
      </c>
      <c r="L436" s="2">
        <v>18</v>
      </c>
      <c r="M436" s="2">
        <v>0</v>
      </c>
      <c r="N436" s="2" t="str">
        <f t="shared" si="116"/>
        <v>double|0|18|0</v>
      </c>
      <c r="O436" t="str">
        <f>IFERROR(VLOOKUP('nCino | Field Mappings'!$A436,'nCino | Object Info'!$A:$H,5,FALSE),"(not found)")</f>
        <v>rskcsp_ds_css_collateral_mgmt</v>
      </c>
      <c r="P436" t="str">
        <f t="shared" si="117"/>
        <v>CCS_Acreage__c</v>
      </c>
      <c r="Q436" s="8">
        <f>IFERROR(VLOOKUP($N436,'nCino | BigQuery Type Lookup'!$A:$F,2,FALSE),"(not found)")</f>
        <v>18</v>
      </c>
      <c r="R436" t="str">
        <f>IFERROR(VLOOKUP('nCino | Field Mappings'!$A436,'nCino | Object Info'!$A:$H,6,FALSE),"(not found)")</f>
        <v>rskcsp_ds_css_collateral_mgmt_staging</v>
      </c>
      <c r="S436" t="str">
        <f t="shared" si="118"/>
        <v>CCS_Acreage__c</v>
      </c>
      <c r="T436" s="8" t="str">
        <f t="shared" si="119"/>
        <v>n/a</v>
      </c>
      <c r="U436" s="8" t="str">
        <f t="shared" si="120"/>
        <v>yes</v>
      </c>
      <c r="V436" s="2" t="str">
        <f>IFERROR(VLOOKUP($N436,'nCino | BigQuery Type Lookup'!$A:$F,3,FALSE),"(not found)")</f>
        <v>INT64</v>
      </c>
      <c r="W436" s="8" t="str">
        <f>IFERROR(VLOOKUP($N436,'nCino | BigQuery Type Lookup'!$A:$F,4,FALSE),"(not found)")</f>
        <v>n/a</v>
      </c>
      <c r="X436" s="8" t="str">
        <f>IFERROR(VLOOKUP($N436,'nCino | BigQuery Type Lookup'!$A:$F,5,FALSE),"(not found)")</f>
        <v>n/a</v>
      </c>
      <c r="Y436" s="8" t="str">
        <f>IFERROR(VLOOKUP($N436,'nCino | BigQuery Type Lookup'!$A:$F,6,FALSE),"(not found)")</f>
        <v>n/a</v>
      </c>
      <c r="Z436" t="str">
        <f>IFERROR(VLOOKUP('nCino | Field Mappings'!$A436,'nCino | Object Info'!$A:$H,7,FALSE),"(not found)")</f>
        <v>rskcsp_ds_css_collateral_mgmt_curated</v>
      </c>
      <c r="AA436" t="str">
        <f t="shared" si="121"/>
        <v>CCS_Acreage__c</v>
      </c>
      <c r="AB436" s="8" t="str">
        <f t="shared" si="122"/>
        <v>n/a</v>
      </c>
      <c r="AC436" s="8" t="str">
        <f t="shared" si="123"/>
        <v>yes</v>
      </c>
      <c r="AD436" s="2" t="str">
        <f t="shared" si="124"/>
        <v>INT64</v>
      </c>
      <c r="AE436" s="8" t="str">
        <f t="shared" si="129"/>
        <v>n/a</v>
      </c>
      <c r="AF436" s="8" t="str">
        <f t="shared" si="130"/>
        <v>n/a</v>
      </c>
      <c r="AG436" s="8" t="str">
        <f t="shared" si="131"/>
        <v>n/a</v>
      </c>
      <c r="AH436" t="str">
        <f>IFERROR(VLOOKUP('nCino | Field Mappings'!$A436,'nCino | Object Info'!$A:$H,8,FALSE),"(not found)")</f>
        <v>rskcsp_ds_css_collateral_mgmt_consumption</v>
      </c>
      <c r="AI436" t="str">
        <f t="shared" si="125"/>
        <v>CCS_Acreage__c</v>
      </c>
      <c r="AJ436" s="8" t="str">
        <f t="shared" si="126"/>
        <v>n/a</v>
      </c>
      <c r="AK436" s="8" t="str">
        <f t="shared" si="127"/>
        <v>yes</v>
      </c>
      <c r="AL436" s="2" t="str">
        <f t="shared" si="128"/>
        <v>INT64</v>
      </c>
      <c r="AM436" s="8" t="str">
        <f t="shared" si="132"/>
        <v>n/a</v>
      </c>
      <c r="AN436" s="8" t="str">
        <f t="shared" si="133"/>
        <v>n/a</v>
      </c>
      <c r="AO436" s="8" t="str">
        <f t="shared" si="134"/>
        <v>n/a</v>
      </c>
    </row>
    <row r="437" spans="1:41">
      <c r="A437" s="2" t="s">
        <v>50</v>
      </c>
      <c r="B437" s="2" t="s">
        <v>51</v>
      </c>
      <c r="C437" s="1" t="s">
        <v>1312</v>
      </c>
      <c r="D437" s="1" t="s">
        <v>1313</v>
      </c>
      <c r="E437" s="1" t="s">
        <v>1314</v>
      </c>
      <c r="F437" s="2" t="str">
        <f>IF(ISERROR(VLOOKUP($C437,'DMW | Collateral Fields'!$K:$L, 1, FALSE)),"No", "Yes")</f>
        <v>Yes</v>
      </c>
      <c r="G437" s="1" t="str">
        <f>IFERROR(VLOOKUP($C437,'DMW | Collateral Fields'!$K:$L, 2, FALSE),"(not found)")</f>
        <v>This field captures the square footage of the property.</v>
      </c>
      <c r="H437" s="2" t="s">
        <v>136</v>
      </c>
      <c r="I437" s="2" t="s">
        <v>144</v>
      </c>
      <c r="J437" s="1" t="s">
        <v>174</v>
      </c>
      <c r="K437" s="2">
        <v>0</v>
      </c>
      <c r="L437" s="2">
        <v>18</v>
      </c>
      <c r="M437" s="2">
        <v>0</v>
      </c>
      <c r="N437" s="2" t="str">
        <f t="shared" si="116"/>
        <v>double|0|18|0</v>
      </c>
      <c r="O437" t="str">
        <f>IFERROR(VLOOKUP('nCino | Field Mappings'!$A437,'nCino | Object Info'!$A:$H,5,FALSE),"(not found)")</f>
        <v>rskcsp_ds_css_collateral_mgmt</v>
      </c>
      <c r="P437" t="str">
        <f t="shared" si="117"/>
        <v>CCS_Square_Footage__c</v>
      </c>
      <c r="Q437" s="8">
        <f>IFERROR(VLOOKUP($N437,'nCino | BigQuery Type Lookup'!$A:$F,2,FALSE),"(not found)")</f>
        <v>18</v>
      </c>
      <c r="R437" t="str">
        <f>IFERROR(VLOOKUP('nCino | Field Mappings'!$A437,'nCino | Object Info'!$A:$H,6,FALSE),"(not found)")</f>
        <v>rskcsp_ds_css_collateral_mgmt_staging</v>
      </c>
      <c r="S437" t="str">
        <f t="shared" si="118"/>
        <v>CCS_Square_Footage__c</v>
      </c>
      <c r="T437" s="8" t="str">
        <f t="shared" si="119"/>
        <v>n/a</v>
      </c>
      <c r="U437" s="8" t="str">
        <f t="shared" si="120"/>
        <v>yes</v>
      </c>
      <c r="V437" s="2" t="str">
        <f>IFERROR(VLOOKUP($N437,'nCino | BigQuery Type Lookup'!$A:$F,3,FALSE),"(not found)")</f>
        <v>INT64</v>
      </c>
      <c r="W437" s="8" t="str">
        <f>IFERROR(VLOOKUP($N437,'nCino | BigQuery Type Lookup'!$A:$F,4,FALSE),"(not found)")</f>
        <v>n/a</v>
      </c>
      <c r="X437" s="8" t="str">
        <f>IFERROR(VLOOKUP($N437,'nCino | BigQuery Type Lookup'!$A:$F,5,FALSE),"(not found)")</f>
        <v>n/a</v>
      </c>
      <c r="Y437" s="8" t="str">
        <f>IFERROR(VLOOKUP($N437,'nCino | BigQuery Type Lookup'!$A:$F,6,FALSE),"(not found)")</f>
        <v>n/a</v>
      </c>
      <c r="Z437" t="str">
        <f>IFERROR(VLOOKUP('nCino | Field Mappings'!$A437,'nCino | Object Info'!$A:$H,7,FALSE),"(not found)")</f>
        <v>rskcsp_ds_css_collateral_mgmt_curated</v>
      </c>
      <c r="AA437" t="str">
        <f t="shared" si="121"/>
        <v>CCS_Square_Footage__c</v>
      </c>
      <c r="AB437" s="8" t="str">
        <f t="shared" si="122"/>
        <v>n/a</v>
      </c>
      <c r="AC437" s="8" t="str">
        <f t="shared" si="123"/>
        <v>yes</v>
      </c>
      <c r="AD437" s="2" t="str">
        <f t="shared" si="124"/>
        <v>INT64</v>
      </c>
      <c r="AE437" s="8" t="str">
        <f t="shared" si="129"/>
        <v>n/a</v>
      </c>
      <c r="AF437" s="8" t="str">
        <f t="shared" si="130"/>
        <v>n/a</v>
      </c>
      <c r="AG437" s="8" t="str">
        <f t="shared" si="131"/>
        <v>n/a</v>
      </c>
      <c r="AH437" t="str">
        <f>IFERROR(VLOOKUP('nCino | Field Mappings'!$A437,'nCino | Object Info'!$A:$H,8,FALSE),"(not found)")</f>
        <v>rskcsp_ds_css_collateral_mgmt_consumption</v>
      </c>
      <c r="AI437" t="str">
        <f t="shared" si="125"/>
        <v>CCS_Square_Footage__c</v>
      </c>
      <c r="AJ437" s="8" t="str">
        <f t="shared" si="126"/>
        <v>n/a</v>
      </c>
      <c r="AK437" s="8" t="str">
        <f t="shared" si="127"/>
        <v>yes</v>
      </c>
      <c r="AL437" s="2" t="str">
        <f t="shared" si="128"/>
        <v>INT64</v>
      </c>
      <c r="AM437" s="8" t="str">
        <f t="shared" si="132"/>
        <v>n/a</v>
      </c>
      <c r="AN437" s="8" t="str">
        <f t="shared" si="133"/>
        <v>n/a</v>
      </c>
      <c r="AO437" s="8" t="str">
        <f t="shared" si="134"/>
        <v>n/a</v>
      </c>
    </row>
    <row r="438" spans="1:41">
      <c r="A438" s="2" t="s">
        <v>50</v>
      </c>
      <c r="B438" s="2" t="s">
        <v>51</v>
      </c>
      <c r="C438" s="1" t="s">
        <v>1315</v>
      </c>
      <c r="D438" s="1" t="s">
        <v>1316</v>
      </c>
      <c r="E438" s="1" t="s">
        <v>1317</v>
      </c>
      <c r="F438" s="2" t="str">
        <f>IF(ISERROR(VLOOKUP($C438,'DMW | Collateral Fields'!$K:$L, 1, FALSE)),"No", "Yes")</f>
        <v>Yes</v>
      </c>
      <c r="G438" s="1" t="str">
        <f>IFERROR(VLOOKUP($C438,'DMW | Collateral Fields'!$K:$L, 2, FALSE),"(not found)")</f>
        <v>This field captures the date of property occupancy questionnaire.</v>
      </c>
      <c r="H438" s="2" t="s">
        <v>136</v>
      </c>
      <c r="I438" s="2" t="s">
        <v>144</v>
      </c>
      <c r="J438" s="1" t="s">
        <v>202</v>
      </c>
      <c r="K438" s="2">
        <v>0</v>
      </c>
      <c r="L438" s="2">
        <v>0</v>
      </c>
      <c r="M438" s="2">
        <v>0</v>
      </c>
      <c r="N438" s="2" t="str">
        <f t="shared" si="116"/>
        <v>date|0|0|0</v>
      </c>
      <c r="O438" t="str">
        <f>IFERROR(VLOOKUP('nCino | Field Mappings'!$A438,'nCino | Object Info'!$A:$H,5,FALSE),"(not found)")</f>
        <v>rskcsp_ds_css_collateral_mgmt</v>
      </c>
      <c r="P438" t="str">
        <f t="shared" si="117"/>
        <v>CCS_Date_of_Property_Occupancy__c</v>
      </c>
      <c r="Q438" s="8">
        <f>IFERROR(VLOOKUP($N438,'nCino | BigQuery Type Lookup'!$A:$F,2,FALSE),"(not found)")</f>
        <v>8</v>
      </c>
      <c r="R438" t="str">
        <f>IFERROR(VLOOKUP('nCino | Field Mappings'!$A438,'nCino | Object Info'!$A:$H,6,FALSE),"(not found)")</f>
        <v>rskcsp_ds_css_collateral_mgmt_staging</v>
      </c>
      <c r="S438" t="str">
        <f t="shared" si="118"/>
        <v>CCS_Date_of_Property_Occupancy__c</v>
      </c>
      <c r="T438" s="8" t="str">
        <f t="shared" si="119"/>
        <v>n/a</v>
      </c>
      <c r="U438" s="8" t="str">
        <f t="shared" si="120"/>
        <v>yes</v>
      </c>
      <c r="V438" s="2" t="str">
        <f>IFERROR(VLOOKUP($N438,'nCino | BigQuery Type Lookup'!$A:$F,3,FALSE),"(not found)")</f>
        <v>DATE</v>
      </c>
      <c r="W438" s="8" t="str">
        <f>IFERROR(VLOOKUP($N438,'nCino | BigQuery Type Lookup'!$A:$F,4,FALSE),"(not found)")</f>
        <v>n/a</v>
      </c>
      <c r="X438" s="8" t="str">
        <f>IFERROR(VLOOKUP($N438,'nCino | BigQuery Type Lookup'!$A:$F,5,FALSE),"(not found)")</f>
        <v>n/a</v>
      </c>
      <c r="Y438" s="8" t="str">
        <f>IFERROR(VLOOKUP($N438,'nCino | BigQuery Type Lookup'!$A:$F,6,FALSE),"(not found)")</f>
        <v>n/a</v>
      </c>
      <c r="Z438" t="str">
        <f>IFERROR(VLOOKUP('nCino | Field Mappings'!$A438,'nCino | Object Info'!$A:$H,7,FALSE),"(not found)")</f>
        <v>rskcsp_ds_css_collateral_mgmt_curated</v>
      </c>
      <c r="AA438" t="str">
        <f t="shared" si="121"/>
        <v>CCS_Date_of_Property_Occupancy__c</v>
      </c>
      <c r="AB438" s="8" t="str">
        <f t="shared" si="122"/>
        <v>n/a</v>
      </c>
      <c r="AC438" s="8" t="str">
        <f t="shared" si="123"/>
        <v>yes</v>
      </c>
      <c r="AD438" s="2" t="str">
        <f t="shared" si="124"/>
        <v>DATE</v>
      </c>
      <c r="AE438" s="8" t="str">
        <f t="shared" si="129"/>
        <v>n/a</v>
      </c>
      <c r="AF438" s="8" t="str">
        <f t="shared" si="130"/>
        <v>n/a</v>
      </c>
      <c r="AG438" s="8" t="str">
        <f t="shared" si="131"/>
        <v>n/a</v>
      </c>
      <c r="AH438" t="str">
        <f>IFERROR(VLOOKUP('nCino | Field Mappings'!$A438,'nCino | Object Info'!$A:$H,8,FALSE),"(not found)")</f>
        <v>rskcsp_ds_css_collateral_mgmt_consumption</v>
      </c>
      <c r="AI438" t="str">
        <f t="shared" si="125"/>
        <v>CCS_Date_of_Property_Occupancy__c</v>
      </c>
      <c r="AJ438" s="8" t="str">
        <f t="shared" si="126"/>
        <v>n/a</v>
      </c>
      <c r="AK438" s="8" t="str">
        <f t="shared" si="127"/>
        <v>yes</v>
      </c>
      <c r="AL438" s="2" t="str">
        <f t="shared" si="128"/>
        <v>DATE</v>
      </c>
      <c r="AM438" s="8" t="str">
        <f t="shared" si="132"/>
        <v>n/a</v>
      </c>
      <c r="AN438" s="8" t="str">
        <f t="shared" si="133"/>
        <v>n/a</v>
      </c>
      <c r="AO438" s="8" t="str">
        <f t="shared" si="134"/>
        <v>n/a</v>
      </c>
    </row>
    <row r="439" spans="1:41">
      <c r="A439" s="2" t="s">
        <v>50</v>
      </c>
      <c r="B439" s="2" t="s">
        <v>51</v>
      </c>
      <c r="C439" s="1" t="s">
        <v>1318</v>
      </c>
      <c r="D439" s="1" t="s">
        <v>1319</v>
      </c>
      <c r="E439" s="1" t="s">
        <v>1320</v>
      </c>
      <c r="F439" s="2" t="str">
        <f>IF(ISERROR(VLOOKUP($C439,'DMW | Collateral Fields'!$K:$L, 1, FALSE)),"No", "Yes")</f>
        <v>Yes</v>
      </c>
      <c r="G439" s="1" t="str">
        <f>IFERROR(VLOOKUP($C439,'DMW | Collateral Fields'!$K:$L, 2, FALSE),"(not found)")</f>
        <v>This is a picklist field that indicates whether a deed of postponement is in place for the security.</v>
      </c>
      <c r="H439" s="2" t="s">
        <v>136</v>
      </c>
      <c r="I439" s="2" t="s">
        <v>144</v>
      </c>
      <c r="J439" s="1" t="s">
        <v>145</v>
      </c>
      <c r="K439" s="2">
        <v>255</v>
      </c>
      <c r="L439" s="2">
        <v>0</v>
      </c>
      <c r="M439" s="2">
        <v>0</v>
      </c>
      <c r="N439" s="2" t="str">
        <f t="shared" si="116"/>
        <v>picklist|255|0|0</v>
      </c>
      <c r="O439" t="str">
        <f>IFERROR(VLOOKUP('nCino | Field Mappings'!$A439,'nCino | Object Info'!$A:$H,5,FALSE),"(not found)")</f>
        <v>rskcsp_ds_css_collateral_mgmt</v>
      </c>
      <c r="P439" t="str">
        <f t="shared" si="117"/>
        <v>CCS_Deed_of_Postponement__c</v>
      </c>
      <c r="Q439" s="8">
        <f>IFERROR(VLOOKUP($N439,'nCino | BigQuery Type Lookup'!$A:$F,2,FALSE),"(not found)")</f>
        <v>255</v>
      </c>
      <c r="R439" t="str">
        <f>IFERROR(VLOOKUP('nCino | Field Mappings'!$A439,'nCino | Object Info'!$A:$H,6,FALSE),"(not found)")</f>
        <v>rskcsp_ds_css_collateral_mgmt_staging</v>
      </c>
      <c r="S439" t="str">
        <f t="shared" si="118"/>
        <v>CCS_Deed_of_Postponement__c</v>
      </c>
      <c r="T439" s="8" t="str">
        <f t="shared" si="119"/>
        <v>n/a</v>
      </c>
      <c r="U439" s="8" t="str">
        <f t="shared" si="120"/>
        <v>yes</v>
      </c>
      <c r="V439" s="2" t="str">
        <f>IFERROR(VLOOKUP($N439,'nCino | BigQuery Type Lookup'!$A:$F,3,FALSE),"(not found)")</f>
        <v>STRING</v>
      </c>
      <c r="W439" s="8">
        <f>IFERROR(VLOOKUP($N439,'nCino | BigQuery Type Lookup'!$A:$F,4,FALSE),"(not found)")</f>
        <v>255</v>
      </c>
      <c r="X439" s="8" t="str">
        <f>IFERROR(VLOOKUP($N439,'nCino | BigQuery Type Lookup'!$A:$F,5,FALSE),"(not found)")</f>
        <v>n/a</v>
      </c>
      <c r="Y439" s="8" t="str">
        <f>IFERROR(VLOOKUP($N439,'nCino | BigQuery Type Lookup'!$A:$F,6,FALSE),"(not found)")</f>
        <v>n/a</v>
      </c>
      <c r="Z439" t="str">
        <f>IFERROR(VLOOKUP('nCino | Field Mappings'!$A439,'nCino | Object Info'!$A:$H,7,FALSE),"(not found)")</f>
        <v>rskcsp_ds_css_collateral_mgmt_curated</v>
      </c>
      <c r="AA439" t="str">
        <f t="shared" si="121"/>
        <v>CCS_Deed_of_Postponement__c</v>
      </c>
      <c r="AB439" s="8" t="str">
        <f t="shared" si="122"/>
        <v>n/a</v>
      </c>
      <c r="AC439" s="8" t="str">
        <f t="shared" si="123"/>
        <v>yes</v>
      </c>
      <c r="AD439" s="2" t="str">
        <f t="shared" si="124"/>
        <v>STRING</v>
      </c>
      <c r="AE439" s="8">
        <f t="shared" si="129"/>
        <v>255</v>
      </c>
      <c r="AF439" s="8" t="str">
        <f t="shared" si="130"/>
        <v>n/a</v>
      </c>
      <c r="AG439" s="8" t="str">
        <f t="shared" si="131"/>
        <v>n/a</v>
      </c>
      <c r="AH439" t="str">
        <f>IFERROR(VLOOKUP('nCino | Field Mappings'!$A439,'nCino | Object Info'!$A:$H,8,FALSE),"(not found)")</f>
        <v>rskcsp_ds_css_collateral_mgmt_consumption</v>
      </c>
      <c r="AI439" t="str">
        <f t="shared" si="125"/>
        <v>CCS_Deed_of_Postponement__c</v>
      </c>
      <c r="AJ439" s="8" t="str">
        <f t="shared" si="126"/>
        <v>n/a</v>
      </c>
      <c r="AK439" s="8" t="str">
        <f t="shared" si="127"/>
        <v>yes</v>
      </c>
      <c r="AL439" s="2" t="str">
        <f t="shared" si="128"/>
        <v>STRING</v>
      </c>
      <c r="AM439" s="8">
        <f t="shared" si="132"/>
        <v>255</v>
      </c>
      <c r="AN439" s="8" t="str">
        <f t="shared" si="133"/>
        <v>n/a</v>
      </c>
      <c r="AO439" s="8" t="str">
        <f t="shared" si="134"/>
        <v>n/a</v>
      </c>
    </row>
    <row r="440" spans="1:41">
      <c r="A440" s="2" t="s">
        <v>50</v>
      </c>
      <c r="B440" s="2" t="s">
        <v>51</v>
      </c>
      <c r="C440" s="1" t="s">
        <v>1321</v>
      </c>
      <c r="D440" s="1" t="s">
        <v>1322</v>
      </c>
      <c r="E440" s="1" t="s">
        <v>1323</v>
      </c>
      <c r="F440" s="2" t="str">
        <f>IF(ISERROR(VLOOKUP($C440,'DMW | Collateral Fields'!$K:$L, 1, FALSE)),"No", "Yes")</f>
        <v>Yes</v>
      </c>
      <c r="G440" s="1" t="str">
        <f>IFERROR(VLOOKUP($C440,'DMW | Collateral Fields'!$K:$L, 2, FALSE),"(not found)")</f>
        <v>This is a picklist field that indicates whether the security pertains to individual or portfolio held shares.</v>
      </c>
      <c r="H440" s="2" t="s">
        <v>136</v>
      </c>
      <c r="I440" s="2" t="s">
        <v>144</v>
      </c>
      <c r="J440" s="1" t="s">
        <v>145</v>
      </c>
      <c r="K440" s="2">
        <v>255</v>
      </c>
      <c r="L440" s="2">
        <v>0</v>
      </c>
      <c r="M440" s="2">
        <v>0</v>
      </c>
      <c r="N440" s="2" t="str">
        <f t="shared" si="116"/>
        <v>picklist|255|0|0</v>
      </c>
      <c r="O440" t="str">
        <f>IFERROR(VLOOKUP('nCino | Field Mappings'!$A440,'nCino | Object Info'!$A:$H,5,FALSE),"(not found)")</f>
        <v>rskcsp_ds_css_collateral_mgmt</v>
      </c>
      <c r="P440" t="str">
        <f t="shared" si="117"/>
        <v>CCS_Stocks_and_Shares_Type__c</v>
      </c>
      <c r="Q440" s="8">
        <f>IFERROR(VLOOKUP($N440,'nCino | BigQuery Type Lookup'!$A:$F,2,FALSE),"(not found)")</f>
        <v>255</v>
      </c>
      <c r="R440" t="str">
        <f>IFERROR(VLOOKUP('nCino | Field Mappings'!$A440,'nCino | Object Info'!$A:$H,6,FALSE),"(not found)")</f>
        <v>rskcsp_ds_css_collateral_mgmt_staging</v>
      </c>
      <c r="S440" t="str">
        <f t="shared" si="118"/>
        <v>CCS_Stocks_and_Shares_Type__c</v>
      </c>
      <c r="T440" s="8" t="str">
        <f t="shared" si="119"/>
        <v>n/a</v>
      </c>
      <c r="U440" s="8" t="str">
        <f t="shared" si="120"/>
        <v>yes</v>
      </c>
      <c r="V440" s="2" t="str">
        <f>IFERROR(VLOOKUP($N440,'nCino | BigQuery Type Lookup'!$A:$F,3,FALSE),"(not found)")</f>
        <v>STRING</v>
      </c>
      <c r="W440" s="8">
        <f>IFERROR(VLOOKUP($N440,'nCino | BigQuery Type Lookup'!$A:$F,4,FALSE),"(not found)")</f>
        <v>255</v>
      </c>
      <c r="X440" s="8" t="str">
        <f>IFERROR(VLOOKUP($N440,'nCino | BigQuery Type Lookup'!$A:$F,5,FALSE),"(not found)")</f>
        <v>n/a</v>
      </c>
      <c r="Y440" s="8" t="str">
        <f>IFERROR(VLOOKUP($N440,'nCino | BigQuery Type Lookup'!$A:$F,6,FALSE),"(not found)")</f>
        <v>n/a</v>
      </c>
      <c r="Z440" t="str">
        <f>IFERROR(VLOOKUP('nCino | Field Mappings'!$A440,'nCino | Object Info'!$A:$H,7,FALSE),"(not found)")</f>
        <v>rskcsp_ds_css_collateral_mgmt_curated</v>
      </c>
      <c r="AA440" t="str">
        <f t="shared" si="121"/>
        <v>CCS_Stocks_and_Shares_Type__c</v>
      </c>
      <c r="AB440" s="8" t="str">
        <f t="shared" si="122"/>
        <v>n/a</v>
      </c>
      <c r="AC440" s="8" t="str">
        <f t="shared" si="123"/>
        <v>yes</v>
      </c>
      <c r="AD440" s="2" t="str">
        <f t="shared" si="124"/>
        <v>STRING</v>
      </c>
      <c r="AE440" s="8">
        <f t="shared" si="129"/>
        <v>255</v>
      </c>
      <c r="AF440" s="8" t="str">
        <f t="shared" si="130"/>
        <v>n/a</v>
      </c>
      <c r="AG440" s="8" t="str">
        <f t="shared" si="131"/>
        <v>n/a</v>
      </c>
      <c r="AH440" t="str">
        <f>IFERROR(VLOOKUP('nCino | Field Mappings'!$A440,'nCino | Object Info'!$A:$H,8,FALSE),"(not found)")</f>
        <v>rskcsp_ds_css_collateral_mgmt_consumption</v>
      </c>
      <c r="AI440" t="str">
        <f t="shared" si="125"/>
        <v>CCS_Stocks_and_Shares_Type__c</v>
      </c>
      <c r="AJ440" s="8" t="str">
        <f t="shared" si="126"/>
        <v>n/a</v>
      </c>
      <c r="AK440" s="8" t="str">
        <f t="shared" si="127"/>
        <v>yes</v>
      </c>
      <c r="AL440" s="2" t="str">
        <f t="shared" si="128"/>
        <v>STRING</v>
      </c>
      <c r="AM440" s="8">
        <f t="shared" si="132"/>
        <v>255</v>
      </c>
      <c r="AN440" s="8" t="str">
        <f t="shared" si="133"/>
        <v>n/a</v>
      </c>
      <c r="AO440" s="8" t="str">
        <f t="shared" si="134"/>
        <v>n/a</v>
      </c>
    </row>
    <row r="441" spans="1:41">
      <c r="A441" s="2" t="s">
        <v>50</v>
      </c>
      <c r="B441" s="2" t="s">
        <v>51</v>
      </c>
      <c r="C441" s="1" t="s">
        <v>1324</v>
      </c>
      <c r="D441" s="1" t="s">
        <v>1325</v>
      </c>
      <c r="E441" s="1" t="s">
        <v>1326</v>
      </c>
      <c r="F441" s="2" t="str">
        <f>IF(ISERROR(VLOOKUP($C441,'DMW | Collateral Fields'!$K:$L, 1, FALSE)),"No", "Yes")</f>
        <v>Yes</v>
      </c>
      <c r="G441" s="1" t="str">
        <f>IFERROR(VLOOKUP($C441,'DMW | Collateral Fields'!$K:$L, 2, FALSE),"(not found)")</f>
        <v>This field captures the name of the stock/portfolio.</v>
      </c>
      <c r="H441" s="2" t="s">
        <v>136</v>
      </c>
      <c r="I441" s="2" t="s">
        <v>144</v>
      </c>
      <c r="J441" s="1" t="s">
        <v>140</v>
      </c>
      <c r="K441" s="2">
        <v>255</v>
      </c>
      <c r="L441" s="2">
        <v>0</v>
      </c>
      <c r="M441" s="2">
        <v>0</v>
      </c>
      <c r="N441" s="2" t="str">
        <f t="shared" si="116"/>
        <v>string|255|0|0</v>
      </c>
      <c r="O441" t="str">
        <f>IFERROR(VLOOKUP('nCino | Field Mappings'!$A441,'nCino | Object Info'!$A:$H,5,FALSE),"(not found)")</f>
        <v>rskcsp_ds_css_collateral_mgmt</v>
      </c>
      <c r="P441" t="str">
        <f t="shared" si="117"/>
        <v>CCS_Name_of_Stock_Portfolio__c</v>
      </c>
      <c r="Q441" s="8">
        <f>IFERROR(VLOOKUP($N441,'nCino | BigQuery Type Lookup'!$A:$F,2,FALSE),"(not found)")</f>
        <v>255</v>
      </c>
      <c r="R441" t="str">
        <f>IFERROR(VLOOKUP('nCino | Field Mappings'!$A441,'nCino | Object Info'!$A:$H,6,FALSE),"(not found)")</f>
        <v>rskcsp_ds_css_collateral_mgmt_staging</v>
      </c>
      <c r="S441" t="str">
        <f t="shared" si="118"/>
        <v>CCS_Name_of_Stock_Portfolio__c</v>
      </c>
      <c r="T441" s="8" t="str">
        <f t="shared" si="119"/>
        <v>n/a</v>
      </c>
      <c r="U441" s="8" t="str">
        <f t="shared" si="120"/>
        <v>yes</v>
      </c>
      <c r="V441" s="2" t="str">
        <f>IFERROR(VLOOKUP($N441,'nCino | BigQuery Type Lookup'!$A:$F,3,FALSE),"(not found)")</f>
        <v>STRING</v>
      </c>
      <c r="W441" s="8">
        <f>IFERROR(VLOOKUP($N441,'nCino | BigQuery Type Lookup'!$A:$F,4,FALSE),"(not found)")</f>
        <v>255</v>
      </c>
      <c r="X441" s="8" t="str">
        <f>IFERROR(VLOOKUP($N441,'nCino | BigQuery Type Lookup'!$A:$F,5,FALSE),"(not found)")</f>
        <v>n/a</v>
      </c>
      <c r="Y441" s="8" t="str">
        <f>IFERROR(VLOOKUP($N441,'nCino | BigQuery Type Lookup'!$A:$F,6,FALSE),"(not found)")</f>
        <v>n/a</v>
      </c>
      <c r="Z441" t="str">
        <f>IFERROR(VLOOKUP('nCino | Field Mappings'!$A441,'nCino | Object Info'!$A:$H,7,FALSE),"(not found)")</f>
        <v>rskcsp_ds_css_collateral_mgmt_curated</v>
      </c>
      <c r="AA441" t="str">
        <f t="shared" si="121"/>
        <v>CCS_Name_of_Stock_Portfolio__c</v>
      </c>
      <c r="AB441" s="8" t="str">
        <f t="shared" si="122"/>
        <v>n/a</v>
      </c>
      <c r="AC441" s="8" t="str">
        <f t="shared" si="123"/>
        <v>yes</v>
      </c>
      <c r="AD441" s="2" t="str">
        <f t="shared" si="124"/>
        <v>STRING</v>
      </c>
      <c r="AE441" s="8">
        <f t="shared" si="129"/>
        <v>255</v>
      </c>
      <c r="AF441" s="8" t="str">
        <f t="shared" si="130"/>
        <v>n/a</v>
      </c>
      <c r="AG441" s="8" t="str">
        <f t="shared" si="131"/>
        <v>n/a</v>
      </c>
      <c r="AH441" t="str">
        <f>IFERROR(VLOOKUP('nCino | Field Mappings'!$A441,'nCino | Object Info'!$A:$H,8,FALSE),"(not found)")</f>
        <v>rskcsp_ds_css_collateral_mgmt_consumption</v>
      </c>
      <c r="AI441" t="str">
        <f t="shared" si="125"/>
        <v>CCS_Name_of_Stock_Portfolio__c</v>
      </c>
      <c r="AJ441" s="8" t="str">
        <f t="shared" si="126"/>
        <v>n/a</v>
      </c>
      <c r="AK441" s="8" t="str">
        <f t="shared" si="127"/>
        <v>yes</v>
      </c>
      <c r="AL441" s="2" t="str">
        <f t="shared" si="128"/>
        <v>STRING</v>
      </c>
      <c r="AM441" s="8">
        <f t="shared" si="132"/>
        <v>255</v>
      </c>
      <c r="AN441" s="8" t="str">
        <f t="shared" si="133"/>
        <v>n/a</v>
      </c>
      <c r="AO441" s="8" t="str">
        <f t="shared" si="134"/>
        <v>n/a</v>
      </c>
    </row>
    <row r="442" spans="1:41">
      <c r="A442" s="2" t="s">
        <v>50</v>
      </c>
      <c r="B442" s="2" t="s">
        <v>51</v>
      </c>
      <c r="C442" s="1" t="s">
        <v>1327</v>
      </c>
      <c r="D442" s="1" t="s">
        <v>1328</v>
      </c>
      <c r="E442" s="1" t="s">
        <v>1329</v>
      </c>
      <c r="F442" s="2" t="str">
        <f>IF(ISERROR(VLOOKUP($C442,'DMW | Collateral Fields'!$K:$L, 1, FALSE)),"No", "Yes")</f>
        <v>Yes</v>
      </c>
      <c r="G442" s="1" t="str">
        <f>IFERROR(VLOOKUP($C442,'DMW | Collateral Fields'!$K:$L, 2, FALSE),"(not found)")</f>
        <v xml:space="preserve">This field captrures the description of the stock/portfolio. </v>
      </c>
      <c r="H442" s="2" t="s">
        <v>136</v>
      </c>
      <c r="I442" s="2" t="s">
        <v>144</v>
      </c>
      <c r="J442" s="1" t="s">
        <v>140</v>
      </c>
      <c r="K442" s="2">
        <v>255</v>
      </c>
      <c r="L442" s="2">
        <v>0</v>
      </c>
      <c r="M442" s="2">
        <v>0</v>
      </c>
      <c r="N442" s="2" t="str">
        <f t="shared" si="116"/>
        <v>string|255|0|0</v>
      </c>
      <c r="O442" t="str">
        <f>IFERROR(VLOOKUP('nCino | Field Mappings'!$A442,'nCino | Object Info'!$A:$H,5,FALSE),"(not found)")</f>
        <v>rskcsp_ds_css_collateral_mgmt</v>
      </c>
      <c r="P442" t="str">
        <f t="shared" si="117"/>
        <v>CCS_Description_of_Stock_Portfolio__c</v>
      </c>
      <c r="Q442" s="8">
        <f>IFERROR(VLOOKUP($N442,'nCino | BigQuery Type Lookup'!$A:$F,2,FALSE),"(not found)")</f>
        <v>255</v>
      </c>
      <c r="R442" t="str">
        <f>IFERROR(VLOOKUP('nCino | Field Mappings'!$A442,'nCino | Object Info'!$A:$H,6,FALSE),"(not found)")</f>
        <v>rskcsp_ds_css_collateral_mgmt_staging</v>
      </c>
      <c r="S442" t="str">
        <f t="shared" si="118"/>
        <v>CCS_Description_of_Stock_Portfolio__c</v>
      </c>
      <c r="T442" s="8" t="str">
        <f t="shared" si="119"/>
        <v>n/a</v>
      </c>
      <c r="U442" s="8" t="str">
        <f t="shared" si="120"/>
        <v>yes</v>
      </c>
      <c r="V442" s="2" t="str">
        <f>IFERROR(VLOOKUP($N442,'nCino | BigQuery Type Lookup'!$A:$F,3,FALSE),"(not found)")</f>
        <v>STRING</v>
      </c>
      <c r="W442" s="8">
        <f>IFERROR(VLOOKUP($N442,'nCino | BigQuery Type Lookup'!$A:$F,4,FALSE),"(not found)")</f>
        <v>255</v>
      </c>
      <c r="X442" s="8" t="str">
        <f>IFERROR(VLOOKUP($N442,'nCino | BigQuery Type Lookup'!$A:$F,5,FALSE),"(not found)")</f>
        <v>n/a</v>
      </c>
      <c r="Y442" s="8" t="str">
        <f>IFERROR(VLOOKUP($N442,'nCino | BigQuery Type Lookup'!$A:$F,6,FALSE),"(not found)")</f>
        <v>n/a</v>
      </c>
      <c r="Z442" t="str">
        <f>IFERROR(VLOOKUP('nCino | Field Mappings'!$A442,'nCino | Object Info'!$A:$H,7,FALSE),"(not found)")</f>
        <v>rskcsp_ds_css_collateral_mgmt_curated</v>
      </c>
      <c r="AA442" t="str">
        <f t="shared" si="121"/>
        <v>CCS_Description_of_Stock_Portfolio__c</v>
      </c>
      <c r="AB442" s="8" t="str">
        <f t="shared" si="122"/>
        <v>n/a</v>
      </c>
      <c r="AC442" s="8" t="str">
        <f t="shared" si="123"/>
        <v>yes</v>
      </c>
      <c r="AD442" s="2" t="str">
        <f t="shared" si="124"/>
        <v>STRING</v>
      </c>
      <c r="AE442" s="8">
        <f t="shared" si="129"/>
        <v>255</v>
      </c>
      <c r="AF442" s="8" t="str">
        <f t="shared" si="130"/>
        <v>n/a</v>
      </c>
      <c r="AG442" s="8" t="str">
        <f t="shared" si="131"/>
        <v>n/a</v>
      </c>
      <c r="AH442" t="str">
        <f>IFERROR(VLOOKUP('nCino | Field Mappings'!$A442,'nCino | Object Info'!$A:$H,8,FALSE),"(not found)")</f>
        <v>rskcsp_ds_css_collateral_mgmt_consumption</v>
      </c>
      <c r="AI442" t="str">
        <f t="shared" si="125"/>
        <v>CCS_Description_of_Stock_Portfolio__c</v>
      </c>
      <c r="AJ442" s="8" t="str">
        <f t="shared" si="126"/>
        <v>n/a</v>
      </c>
      <c r="AK442" s="8" t="str">
        <f t="shared" si="127"/>
        <v>yes</v>
      </c>
      <c r="AL442" s="2" t="str">
        <f t="shared" si="128"/>
        <v>STRING</v>
      </c>
      <c r="AM442" s="8">
        <f t="shared" si="132"/>
        <v>255</v>
      </c>
      <c r="AN442" s="8" t="str">
        <f t="shared" si="133"/>
        <v>n/a</v>
      </c>
      <c r="AO442" s="8" t="str">
        <f t="shared" si="134"/>
        <v>n/a</v>
      </c>
    </row>
    <row r="443" spans="1:41">
      <c r="A443" s="2" t="s">
        <v>50</v>
      </c>
      <c r="B443" s="2" t="s">
        <v>51</v>
      </c>
      <c r="C443" s="1" t="s">
        <v>1330</v>
      </c>
      <c r="D443" s="1" t="s">
        <v>1331</v>
      </c>
      <c r="E443" s="1" t="s">
        <v>1332</v>
      </c>
      <c r="F443" s="2" t="str">
        <f>IF(ISERROR(VLOOKUP($C443,'DMW | Collateral Fields'!$K:$L, 1, FALSE)),"No", "Yes")</f>
        <v>Yes</v>
      </c>
      <c r="G443" s="1" t="str">
        <f>IFERROR(VLOOKUP($C443,'DMW | Collateral Fields'!$K:$L, 2, FALSE),"(not found)")</f>
        <v>This field captures comments to explain why alert status has been reached</v>
      </c>
      <c r="H443" s="2" t="s">
        <v>136</v>
      </c>
      <c r="I443" s="2" t="s">
        <v>144</v>
      </c>
      <c r="J443" s="1" t="s">
        <v>140</v>
      </c>
      <c r="K443" s="2">
        <v>255</v>
      </c>
      <c r="L443" s="2">
        <v>0</v>
      </c>
      <c r="M443" s="2">
        <v>0</v>
      </c>
      <c r="N443" s="2" t="str">
        <f t="shared" si="116"/>
        <v>string|255|0|0</v>
      </c>
      <c r="O443" t="str">
        <f>IFERROR(VLOOKUP('nCino | Field Mappings'!$A443,'nCino | Object Info'!$A:$H,5,FALSE),"(not found)")</f>
        <v>rskcsp_ds_css_collateral_mgmt</v>
      </c>
      <c r="P443" t="str">
        <f t="shared" si="117"/>
        <v>CCS_Perfected_Alert_Comments__c</v>
      </c>
      <c r="Q443" s="8">
        <f>IFERROR(VLOOKUP($N443,'nCino | BigQuery Type Lookup'!$A:$F,2,FALSE),"(not found)")</f>
        <v>255</v>
      </c>
      <c r="R443" t="str">
        <f>IFERROR(VLOOKUP('nCino | Field Mappings'!$A443,'nCino | Object Info'!$A:$H,6,FALSE),"(not found)")</f>
        <v>rskcsp_ds_css_collateral_mgmt_staging</v>
      </c>
      <c r="S443" t="str">
        <f t="shared" si="118"/>
        <v>CCS_Perfected_Alert_Comments__c</v>
      </c>
      <c r="T443" s="8" t="str">
        <f t="shared" si="119"/>
        <v>n/a</v>
      </c>
      <c r="U443" s="8" t="str">
        <f t="shared" si="120"/>
        <v>yes</v>
      </c>
      <c r="V443" s="2" t="str">
        <f>IFERROR(VLOOKUP($N443,'nCino | BigQuery Type Lookup'!$A:$F,3,FALSE),"(not found)")</f>
        <v>STRING</v>
      </c>
      <c r="W443" s="8">
        <f>IFERROR(VLOOKUP($N443,'nCino | BigQuery Type Lookup'!$A:$F,4,FALSE),"(not found)")</f>
        <v>255</v>
      </c>
      <c r="X443" s="8" t="str">
        <f>IFERROR(VLOOKUP($N443,'nCino | BigQuery Type Lookup'!$A:$F,5,FALSE),"(not found)")</f>
        <v>n/a</v>
      </c>
      <c r="Y443" s="8" t="str">
        <f>IFERROR(VLOOKUP($N443,'nCino | BigQuery Type Lookup'!$A:$F,6,FALSE),"(not found)")</f>
        <v>n/a</v>
      </c>
      <c r="Z443" t="str">
        <f>IFERROR(VLOOKUP('nCino | Field Mappings'!$A443,'nCino | Object Info'!$A:$H,7,FALSE),"(not found)")</f>
        <v>rskcsp_ds_css_collateral_mgmt_curated</v>
      </c>
      <c r="AA443" t="str">
        <f t="shared" si="121"/>
        <v>CCS_Perfected_Alert_Comments__c</v>
      </c>
      <c r="AB443" s="8" t="str">
        <f t="shared" si="122"/>
        <v>n/a</v>
      </c>
      <c r="AC443" s="8" t="str">
        <f t="shared" si="123"/>
        <v>yes</v>
      </c>
      <c r="AD443" s="2" t="str">
        <f t="shared" si="124"/>
        <v>STRING</v>
      </c>
      <c r="AE443" s="8">
        <f t="shared" si="129"/>
        <v>255</v>
      </c>
      <c r="AF443" s="8" t="str">
        <f t="shared" si="130"/>
        <v>n/a</v>
      </c>
      <c r="AG443" s="8" t="str">
        <f t="shared" si="131"/>
        <v>n/a</v>
      </c>
      <c r="AH443" t="str">
        <f>IFERROR(VLOOKUP('nCino | Field Mappings'!$A443,'nCino | Object Info'!$A:$H,8,FALSE),"(not found)")</f>
        <v>rskcsp_ds_css_collateral_mgmt_consumption</v>
      </c>
      <c r="AI443" t="str">
        <f t="shared" si="125"/>
        <v>CCS_Perfected_Alert_Comments__c</v>
      </c>
      <c r="AJ443" s="8" t="str">
        <f t="shared" si="126"/>
        <v>n/a</v>
      </c>
      <c r="AK443" s="8" t="str">
        <f t="shared" si="127"/>
        <v>yes</v>
      </c>
      <c r="AL443" s="2" t="str">
        <f t="shared" si="128"/>
        <v>STRING</v>
      </c>
      <c r="AM443" s="8">
        <f t="shared" si="132"/>
        <v>255</v>
      </c>
      <c r="AN443" s="8" t="str">
        <f t="shared" si="133"/>
        <v>n/a</v>
      </c>
      <c r="AO443" s="8" t="str">
        <f t="shared" si="134"/>
        <v>n/a</v>
      </c>
    </row>
    <row r="444" spans="1:41">
      <c r="A444" s="2" t="s">
        <v>50</v>
      </c>
      <c r="B444" s="2" t="s">
        <v>51</v>
      </c>
      <c r="C444" s="1" t="s">
        <v>1333</v>
      </c>
      <c r="D444" s="1" t="s">
        <v>1334</v>
      </c>
      <c r="E444" s="1" t="s">
        <v>1335</v>
      </c>
      <c r="F444" s="2" t="str">
        <f>IF(ISERROR(VLOOKUP($C444,'DMW | Collateral Fields'!$K:$L, 1, FALSE)),"No", "Yes")</f>
        <v>Yes</v>
      </c>
      <c r="G444" s="1" t="str">
        <f>IFERROR(VLOOKUP($C444,'DMW | Collateral Fields'!$K:$L, 2, FALSE),"(not found)")</f>
        <v>This is a picklist field that indicates the EPC rating of the Property.</v>
      </c>
      <c r="H444" s="2" t="s">
        <v>136</v>
      </c>
      <c r="I444" s="2" t="s">
        <v>144</v>
      </c>
      <c r="J444" s="1" t="s">
        <v>145</v>
      </c>
      <c r="K444" s="2">
        <v>255</v>
      </c>
      <c r="L444" s="2">
        <v>0</v>
      </c>
      <c r="M444" s="2">
        <v>0</v>
      </c>
      <c r="N444" s="2" t="str">
        <f t="shared" si="116"/>
        <v>picklist|255|0|0</v>
      </c>
      <c r="O444" t="str">
        <f>IFERROR(VLOOKUP('nCino | Field Mappings'!$A444,'nCino | Object Info'!$A:$H,5,FALSE),"(not found)")</f>
        <v>rskcsp_ds_css_collateral_mgmt</v>
      </c>
      <c r="P444" t="str">
        <f t="shared" si="117"/>
        <v>CCS_EPC_Rating__c</v>
      </c>
      <c r="Q444" s="8">
        <f>IFERROR(VLOOKUP($N444,'nCino | BigQuery Type Lookup'!$A:$F,2,FALSE),"(not found)")</f>
        <v>255</v>
      </c>
      <c r="R444" t="str">
        <f>IFERROR(VLOOKUP('nCino | Field Mappings'!$A444,'nCino | Object Info'!$A:$H,6,FALSE),"(not found)")</f>
        <v>rskcsp_ds_css_collateral_mgmt_staging</v>
      </c>
      <c r="S444" t="str">
        <f t="shared" si="118"/>
        <v>CCS_EPC_Rating__c</v>
      </c>
      <c r="T444" s="8" t="str">
        <f t="shared" si="119"/>
        <v>n/a</v>
      </c>
      <c r="U444" s="8" t="str">
        <f t="shared" si="120"/>
        <v>yes</v>
      </c>
      <c r="V444" s="2" t="str">
        <f>IFERROR(VLOOKUP($N444,'nCino | BigQuery Type Lookup'!$A:$F,3,FALSE),"(not found)")</f>
        <v>STRING</v>
      </c>
      <c r="W444" s="8">
        <f>IFERROR(VLOOKUP($N444,'nCino | BigQuery Type Lookup'!$A:$F,4,FALSE),"(not found)")</f>
        <v>255</v>
      </c>
      <c r="X444" s="8" t="str">
        <f>IFERROR(VLOOKUP($N444,'nCino | BigQuery Type Lookup'!$A:$F,5,FALSE),"(not found)")</f>
        <v>n/a</v>
      </c>
      <c r="Y444" s="8" t="str">
        <f>IFERROR(VLOOKUP($N444,'nCino | BigQuery Type Lookup'!$A:$F,6,FALSE),"(not found)")</f>
        <v>n/a</v>
      </c>
      <c r="Z444" t="str">
        <f>IFERROR(VLOOKUP('nCino | Field Mappings'!$A444,'nCino | Object Info'!$A:$H,7,FALSE),"(not found)")</f>
        <v>rskcsp_ds_css_collateral_mgmt_curated</v>
      </c>
      <c r="AA444" t="str">
        <f t="shared" si="121"/>
        <v>CCS_EPC_Rating__c</v>
      </c>
      <c r="AB444" s="8" t="str">
        <f t="shared" si="122"/>
        <v>n/a</v>
      </c>
      <c r="AC444" s="8" t="str">
        <f t="shared" si="123"/>
        <v>yes</v>
      </c>
      <c r="AD444" s="2" t="str">
        <f t="shared" si="124"/>
        <v>STRING</v>
      </c>
      <c r="AE444" s="8">
        <f t="shared" si="129"/>
        <v>255</v>
      </c>
      <c r="AF444" s="8" t="str">
        <f t="shared" si="130"/>
        <v>n/a</v>
      </c>
      <c r="AG444" s="8" t="str">
        <f t="shared" si="131"/>
        <v>n/a</v>
      </c>
      <c r="AH444" t="str">
        <f>IFERROR(VLOOKUP('nCino | Field Mappings'!$A444,'nCino | Object Info'!$A:$H,8,FALSE),"(not found)")</f>
        <v>rskcsp_ds_css_collateral_mgmt_consumption</v>
      </c>
      <c r="AI444" t="str">
        <f t="shared" si="125"/>
        <v>CCS_EPC_Rating__c</v>
      </c>
      <c r="AJ444" s="8" t="str">
        <f t="shared" si="126"/>
        <v>n/a</v>
      </c>
      <c r="AK444" s="8" t="str">
        <f t="shared" si="127"/>
        <v>yes</v>
      </c>
      <c r="AL444" s="2" t="str">
        <f t="shared" si="128"/>
        <v>STRING</v>
      </c>
      <c r="AM444" s="8">
        <f t="shared" si="132"/>
        <v>255</v>
      </c>
      <c r="AN444" s="8" t="str">
        <f t="shared" si="133"/>
        <v>n/a</v>
      </c>
      <c r="AO444" s="8" t="str">
        <f t="shared" si="134"/>
        <v>n/a</v>
      </c>
    </row>
    <row r="445" spans="1:41">
      <c r="A445" s="2" t="s">
        <v>50</v>
      </c>
      <c r="B445" s="2" t="s">
        <v>51</v>
      </c>
      <c r="C445" s="1" t="s">
        <v>1336</v>
      </c>
      <c r="D445" s="1" t="s">
        <v>1337</v>
      </c>
      <c r="E445" s="1" t="s">
        <v>1338</v>
      </c>
      <c r="F445" s="2" t="str">
        <f>IF(ISERROR(VLOOKUP($C445,'DMW | Collateral Fields'!$K:$L, 1, FALSE)),"No", "Yes")</f>
        <v>Yes</v>
      </c>
      <c r="G445" s="1" t="str">
        <f>IFERROR(VLOOKUP($C445,'DMW | Collateral Fields'!$K:$L, 2, FALSE),"(not found)")</f>
        <v>This field captures a unique reference number allocated at the time EPC is lodged on the database.</v>
      </c>
      <c r="H445" s="2" t="s">
        <v>136</v>
      </c>
      <c r="I445" s="2" t="s">
        <v>144</v>
      </c>
      <c r="J445" s="1" t="s">
        <v>140</v>
      </c>
      <c r="K445" s="2">
        <v>255</v>
      </c>
      <c r="L445" s="2">
        <v>0</v>
      </c>
      <c r="M445" s="2">
        <v>0</v>
      </c>
      <c r="N445" s="2" t="str">
        <f t="shared" si="116"/>
        <v>string|255|0|0</v>
      </c>
      <c r="O445" t="str">
        <f>IFERROR(VLOOKUP('nCino | Field Mappings'!$A445,'nCino | Object Info'!$A:$H,5,FALSE),"(not found)")</f>
        <v>rskcsp_ds_css_collateral_mgmt</v>
      </c>
      <c r="P445" t="str">
        <f t="shared" si="117"/>
        <v>CCS_EPC_Reference_Number__c</v>
      </c>
      <c r="Q445" s="8">
        <f>IFERROR(VLOOKUP($N445,'nCino | BigQuery Type Lookup'!$A:$F,2,FALSE),"(not found)")</f>
        <v>255</v>
      </c>
      <c r="R445" t="str">
        <f>IFERROR(VLOOKUP('nCino | Field Mappings'!$A445,'nCino | Object Info'!$A:$H,6,FALSE),"(not found)")</f>
        <v>rskcsp_ds_css_collateral_mgmt_staging</v>
      </c>
      <c r="S445" t="str">
        <f t="shared" si="118"/>
        <v>CCS_EPC_Reference_Number__c</v>
      </c>
      <c r="T445" s="8" t="str">
        <f t="shared" si="119"/>
        <v>n/a</v>
      </c>
      <c r="U445" s="8" t="str">
        <f t="shared" si="120"/>
        <v>yes</v>
      </c>
      <c r="V445" s="2" t="str">
        <f>IFERROR(VLOOKUP($N445,'nCino | BigQuery Type Lookup'!$A:$F,3,FALSE),"(not found)")</f>
        <v>STRING</v>
      </c>
      <c r="W445" s="8">
        <f>IFERROR(VLOOKUP($N445,'nCino | BigQuery Type Lookup'!$A:$F,4,FALSE),"(not found)")</f>
        <v>255</v>
      </c>
      <c r="X445" s="8" t="str">
        <f>IFERROR(VLOOKUP($N445,'nCino | BigQuery Type Lookup'!$A:$F,5,FALSE),"(not found)")</f>
        <v>n/a</v>
      </c>
      <c r="Y445" s="8" t="str">
        <f>IFERROR(VLOOKUP($N445,'nCino | BigQuery Type Lookup'!$A:$F,6,FALSE),"(not found)")</f>
        <v>n/a</v>
      </c>
      <c r="Z445" t="str">
        <f>IFERROR(VLOOKUP('nCino | Field Mappings'!$A445,'nCino | Object Info'!$A:$H,7,FALSE),"(not found)")</f>
        <v>rskcsp_ds_css_collateral_mgmt_curated</v>
      </c>
      <c r="AA445" t="str">
        <f t="shared" si="121"/>
        <v>CCS_EPC_Reference_Number__c</v>
      </c>
      <c r="AB445" s="8" t="str">
        <f t="shared" si="122"/>
        <v>n/a</v>
      </c>
      <c r="AC445" s="8" t="str">
        <f t="shared" si="123"/>
        <v>yes</v>
      </c>
      <c r="AD445" s="2" t="str">
        <f t="shared" si="124"/>
        <v>STRING</v>
      </c>
      <c r="AE445" s="8">
        <f t="shared" si="129"/>
        <v>255</v>
      </c>
      <c r="AF445" s="8" t="str">
        <f t="shared" si="130"/>
        <v>n/a</v>
      </c>
      <c r="AG445" s="8" t="str">
        <f t="shared" si="131"/>
        <v>n/a</v>
      </c>
      <c r="AH445" t="str">
        <f>IFERROR(VLOOKUP('nCino | Field Mappings'!$A445,'nCino | Object Info'!$A:$H,8,FALSE),"(not found)")</f>
        <v>rskcsp_ds_css_collateral_mgmt_consumption</v>
      </c>
      <c r="AI445" t="str">
        <f t="shared" si="125"/>
        <v>CCS_EPC_Reference_Number__c</v>
      </c>
      <c r="AJ445" s="8" t="str">
        <f t="shared" si="126"/>
        <v>n/a</v>
      </c>
      <c r="AK445" s="8" t="str">
        <f t="shared" si="127"/>
        <v>yes</v>
      </c>
      <c r="AL445" s="2" t="str">
        <f t="shared" si="128"/>
        <v>STRING</v>
      </c>
      <c r="AM445" s="8">
        <f t="shared" si="132"/>
        <v>255</v>
      </c>
      <c r="AN445" s="8" t="str">
        <f t="shared" si="133"/>
        <v>n/a</v>
      </c>
      <c r="AO445" s="8" t="str">
        <f t="shared" si="134"/>
        <v>n/a</v>
      </c>
    </row>
    <row r="446" spans="1:41">
      <c r="A446" s="2" t="s">
        <v>50</v>
      </c>
      <c r="B446" s="2" t="s">
        <v>51</v>
      </c>
      <c r="C446" s="1" t="s">
        <v>1339</v>
      </c>
      <c r="D446" s="1" t="s">
        <v>1340</v>
      </c>
      <c r="E446" s="1" t="s">
        <v>1341</v>
      </c>
      <c r="F446" s="2" t="str">
        <f>IF(ISERROR(VLOOKUP($C446,'DMW | Collateral Fields'!$K:$L, 1, FALSE)),"No", "Yes")</f>
        <v>Yes</v>
      </c>
      <c r="G446" s="1" t="str">
        <f>IFERROR(VLOOKUP($C446,'DMW | Collateral Fields'!$K:$L, 2, FALSE),"(not found)")</f>
        <v xml:space="preserve">This field captures the date of the EPC assessment of the property. </v>
      </c>
      <c r="H446" s="2" t="s">
        <v>136</v>
      </c>
      <c r="I446" s="2" t="s">
        <v>144</v>
      </c>
      <c r="J446" s="1" t="s">
        <v>202</v>
      </c>
      <c r="K446" s="2">
        <v>0</v>
      </c>
      <c r="L446" s="2">
        <v>0</v>
      </c>
      <c r="M446" s="2">
        <v>0</v>
      </c>
      <c r="N446" s="2" t="str">
        <f t="shared" si="116"/>
        <v>date|0|0|0</v>
      </c>
      <c r="O446" t="str">
        <f>IFERROR(VLOOKUP('nCino | Field Mappings'!$A446,'nCino | Object Info'!$A:$H,5,FALSE),"(not found)")</f>
        <v>rskcsp_ds_css_collateral_mgmt</v>
      </c>
      <c r="P446" t="str">
        <f t="shared" si="117"/>
        <v>CCS_EPC_Assessment_Date__c</v>
      </c>
      <c r="Q446" s="8">
        <f>IFERROR(VLOOKUP($N446,'nCino | BigQuery Type Lookup'!$A:$F,2,FALSE),"(not found)")</f>
        <v>8</v>
      </c>
      <c r="R446" t="str">
        <f>IFERROR(VLOOKUP('nCino | Field Mappings'!$A446,'nCino | Object Info'!$A:$H,6,FALSE),"(not found)")</f>
        <v>rskcsp_ds_css_collateral_mgmt_staging</v>
      </c>
      <c r="S446" t="str">
        <f t="shared" si="118"/>
        <v>CCS_EPC_Assessment_Date__c</v>
      </c>
      <c r="T446" s="8" t="str">
        <f t="shared" si="119"/>
        <v>n/a</v>
      </c>
      <c r="U446" s="8" t="str">
        <f t="shared" si="120"/>
        <v>yes</v>
      </c>
      <c r="V446" s="2" t="str">
        <f>IFERROR(VLOOKUP($N446,'nCino | BigQuery Type Lookup'!$A:$F,3,FALSE),"(not found)")</f>
        <v>DATE</v>
      </c>
      <c r="W446" s="8" t="str">
        <f>IFERROR(VLOOKUP($N446,'nCino | BigQuery Type Lookup'!$A:$F,4,FALSE),"(not found)")</f>
        <v>n/a</v>
      </c>
      <c r="X446" s="8" t="str">
        <f>IFERROR(VLOOKUP($N446,'nCino | BigQuery Type Lookup'!$A:$F,5,FALSE),"(not found)")</f>
        <v>n/a</v>
      </c>
      <c r="Y446" s="8" t="str">
        <f>IFERROR(VLOOKUP($N446,'nCino | BigQuery Type Lookup'!$A:$F,6,FALSE),"(not found)")</f>
        <v>n/a</v>
      </c>
      <c r="Z446" t="str">
        <f>IFERROR(VLOOKUP('nCino | Field Mappings'!$A446,'nCino | Object Info'!$A:$H,7,FALSE),"(not found)")</f>
        <v>rskcsp_ds_css_collateral_mgmt_curated</v>
      </c>
      <c r="AA446" t="str">
        <f t="shared" si="121"/>
        <v>CCS_EPC_Assessment_Date__c</v>
      </c>
      <c r="AB446" s="8" t="str">
        <f t="shared" si="122"/>
        <v>n/a</v>
      </c>
      <c r="AC446" s="8" t="str">
        <f t="shared" si="123"/>
        <v>yes</v>
      </c>
      <c r="AD446" s="2" t="str">
        <f t="shared" si="124"/>
        <v>DATE</v>
      </c>
      <c r="AE446" s="8" t="str">
        <f t="shared" si="129"/>
        <v>n/a</v>
      </c>
      <c r="AF446" s="8" t="str">
        <f t="shared" si="130"/>
        <v>n/a</v>
      </c>
      <c r="AG446" s="8" t="str">
        <f t="shared" si="131"/>
        <v>n/a</v>
      </c>
      <c r="AH446" t="str">
        <f>IFERROR(VLOOKUP('nCino | Field Mappings'!$A446,'nCino | Object Info'!$A:$H,8,FALSE),"(not found)")</f>
        <v>rskcsp_ds_css_collateral_mgmt_consumption</v>
      </c>
      <c r="AI446" t="str">
        <f t="shared" si="125"/>
        <v>CCS_EPC_Assessment_Date__c</v>
      </c>
      <c r="AJ446" s="8" t="str">
        <f t="shared" si="126"/>
        <v>n/a</v>
      </c>
      <c r="AK446" s="8" t="str">
        <f t="shared" si="127"/>
        <v>yes</v>
      </c>
      <c r="AL446" s="2" t="str">
        <f t="shared" si="128"/>
        <v>DATE</v>
      </c>
      <c r="AM446" s="8" t="str">
        <f t="shared" si="132"/>
        <v>n/a</v>
      </c>
      <c r="AN446" s="8" t="str">
        <f t="shared" si="133"/>
        <v>n/a</v>
      </c>
      <c r="AO446" s="8" t="str">
        <f t="shared" si="134"/>
        <v>n/a</v>
      </c>
    </row>
    <row r="447" spans="1:41">
      <c r="A447" s="2" t="s">
        <v>50</v>
      </c>
      <c r="B447" s="2" t="s">
        <v>51</v>
      </c>
      <c r="C447" s="1" t="s">
        <v>1342</v>
      </c>
      <c r="D447" s="1" t="s">
        <v>1343</v>
      </c>
      <c r="E447" s="1" t="s">
        <v>1344</v>
      </c>
      <c r="F447" s="2" t="str">
        <f>IF(ISERROR(VLOOKUP($C447,'DMW | Collateral Fields'!$K:$L, 1, FALSE)),"No", "Yes")</f>
        <v>Yes</v>
      </c>
      <c r="G447" s="1" t="str">
        <f>IFERROR(VLOOKUP($C447,'DMW | Collateral Fields'!$K:$L, 2, FALSE),"(not found)")</f>
        <v>This field cptures the date of the expiry of the EPC certificate.</v>
      </c>
      <c r="H447" s="2" t="s">
        <v>136</v>
      </c>
      <c r="I447" s="2" t="s">
        <v>144</v>
      </c>
      <c r="J447" s="1" t="s">
        <v>202</v>
      </c>
      <c r="K447" s="2">
        <v>0</v>
      </c>
      <c r="L447" s="2">
        <v>0</v>
      </c>
      <c r="M447" s="2">
        <v>0</v>
      </c>
      <c r="N447" s="2" t="str">
        <f t="shared" si="116"/>
        <v>date|0|0|0</v>
      </c>
      <c r="O447" t="str">
        <f>IFERROR(VLOOKUP('nCino | Field Mappings'!$A447,'nCino | Object Info'!$A:$H,5,FALSE),"(not found)")</f>
        <v>rskcsp_ds_css_collateral_mgmt</v>
      </c>
      <c r="P447" t="str">
        <f t="shared" si="117"/>
        <v>CCS_EPC_Expiry_Date__c</v>
      </c>
      <c r="Q447" s="8">
        <f>IFERROR(VLOOKUP($N447,'nCino | BigQuery Type Lookup'!$A:$F,2,FALSE),"(not found)")</f>
        <v>8</v>
      </c>
      <c r="R447" t="str">
        <f>IFERROR(VLOOKUP('nCino | Field Mappings'!$A447,'nCino | Object Info'!$A:$H,6,FALSE),"(not found)")</f>
        <v>rskcsp_ds_css_collateral_mgmt_staging</v>
      </c>
      <c r="S447" t="str">
        <f t="shared" si="118"/>
        <v>CCS_EPC_Expiry_Date__c</v>
      </c>
      <c r="T447" s="8" t="str">
        <f t="shared" si="119"/>
        <v>n/a</v>
      </c>
      <c r="U447" s="8" t="str">
        <f t="shared" si="120"/>
        <v>yes</v>
      </c>
      <c r="V447" s="2" t="str">
        <f>IFERROR(VLOOKUP($N447,'nCino | BigQuery Type Lookup'!$A:$F,3,FALSE),"(not found)")</f>
        <v>DATE</v>
      </c>
      <c r="W447" s="8" t="str">
        <f>IFERROR(VLOOKUP($N447,'nCino | BigQuery Type Lookup'!$A:$F,4,FALSE),"(not found)")</f>
        <v>n/a</v>
      </c>
      <c r="X447" s="8" t="str">
        <f>IFERROR(VLOOKUP($N447,'nCino | BigQuery Type Lookup'!$A:$F,5,FALSE),"(not found)")</f>
        <v>n/a</v>
      </c>
      <c r="Y447" s="8" t="str">
        <f>IFERROR(VLOOKUP($N447,'nCino | BigQuery Type Lookup'!$A:$F,6,FALSE),"(not found)")</f>
        <v>n/a</v>
      </c>
      <c r="Z447" t="str">
        <f>IFERROR(VLOOKUP('nCino | Field Mappings'!$A447,'nCino | Object Info'!$A:$H,7,FALSE),"(not found)")</f>
        <v>rskcsp_ds_css_collateral_mgmt_curated</v>
      </c>
      <c r="AA447" t="str">
        <f t="shared" si="121"/>
        <v>CCS_EPC_Expiry_Date__c</v>
      </c>
      <c r="AB447" s="8" t="str">
        <f t="shared" si="122"/>
        <v>n/a</v>
      </c>
      <c r="AC447" s="8" t="str">
        <f t="shared" si="123"/>
        <v>yes</v>
      </c>
      <c r="AD447" s="2" t="str">
        <f t="shared" si="124"/>
        <v>DATE</v>
      </c>
      <c r="AE447" s="8" t="str">
        <f t="shared" si="129"/>
        <v>n/a</v>
      </c>
      <c r="AF447" s="8" t="str">
        <f t="shared" si="130"/>
        <v>n/a</v>
      </c>
      <c r="AG447" s="8" t="str">
        <f t="shared" si="131"/>
        <v>n/a</v>
      </c>
      <c r="AH447" t="str">
        <f>IFERROR(VLOOKUP('nCino | Field Mappings'!$A447,'nCino | Object Info'!$A:$H,8,FALSE),"(not found)")</f>
        <v>rskcsp_ds_css_collateral_mgmt_consumption</v>
      </c>
      <c r="AI447" t="str">
        <f t="shared" si="125"/>
        <v>CCS_EPC_Expiry_Date__c</v>
      </c>
      <c r="AJ447" s="8" t="str">
        <f t="shared" si="126"/>
        <v>n/a</v>
      </c>
      <c r="AK447" s="8" t="str">
        <f t="shared" si="127"/>
        <v>yes</v>
      </c>
      <c r="AL447" s="2" t="str">
        <f t="shared" si="128"/>
        <v>DATE</v>
      </c>
      <c r="AM447" s="8" t="str">
        <f t="shared" si="132"/>
        <v>n/a</v>
      </c>
      <c r="AN447" s="8" t="str">
        <f t="shared" si="133"/>
        <v>n/a</v>
      </c>
      <c r="AO447" s="8" t="str">
        <f t="shared" si="134"/>
        <v>n/a</v>
      </c>
    </row>
    <row r="448" spans="1:41">
      <c r="A448" s="2" t="s">
        <v>50</v>
      </c>
      <c r="B448" s="2" t="s">
        <v>51</v>
      </c>
      <c r="C448" s="1" t="s">
        <v>1345</v>
      </c>
      <c r="D448" s="1" t="s">
        <v>1346</v>
      </c>
      <c r="E448" s="1" t="s">
        <v>1347</v>
      </c>
      <c r="F448" s="2" t="str">
        <f>IF(ISERROR(VLOOKUP($C448,'DMW | Collateral Fields'!$K:$L, 1, FALSE)),"No", "Yes")</f>
        <v>Yes</v>
      </c>
      <c r="G448" s="1" t="str">
        <f>IFERROR(VLOOKUP($C448,'DMW | Collateral Fields'!$K:$L, 2, FALSE),"(not found)")</f>
        <v>This is a picklisft field that indicates the type of Residential Property</v>
      </c>
      <c r="H448" s="2" t="s">
        <v>136</v>
      </c>
      <c r="I448" s="2" t="s">
        <v>144</v>
      </c>
      <c r="J448" s="1" t="s">
        <v>145</v>
      </c>
      <c r="K448" s="2">
        <v>255</v>
      </c>
      <c r="L448" s="2">
        <v>0</v>
      </c>
      <c r="M448" s="2">
        <v>0</v>
      </c>
      <c r="N448" s="2" t="str">
        <f t="shared" si="116"/>
        <v>picklist|255|0|0</v>
      </c>
      <c r="O448" t="str">
        <f>IFERROR(VLOOKUP('nCino | Field Mappings'!$A448,'nCino | Object Info'!$A:$H,5,FALSE),"(not found)")</f>
        <v>rskcsp_ds_css_collateral_mgmt</v>
      </c>
      <c r="P448" t="str">
        <f t="shared" si="117"/>
        <v>CCS_Residential_Property_Type__c</v>
      </c>
      <c r="Q448" s="8">
        <f>IFERROR(VLOOKUP($N448,'nCino | BigQuery Type Lookup'!$A:$F,2,FALSE),"(not found)")</f>
        <v>255</v>
      </c>
      <c r="R448" t="str">
        <f>IFERROR(VLOOKUP('nCino | Field Mappings'!$A448,'nCino | Object Info'!$A:$H,6,FALSE),"(not found)")</f>
        <v>rskcsp_ds_css_collateral_mgmt_staging</v>
      </c>
      <c r="S448" t="str">
        <f t="shared" si="118"/>
        <v>CCS_Residential_Property_Type__c</v>
      </c>
      <c r="T448" s="8" t="str">
        <f t="shared" si="119"/>
        <v>n/a</v>
      </c>
      <c r="U448" s="8" t="str">
        <f t="shared" si="120"/>
        <v>yes</v>
      </c>
      <c r="V448" s="2" t="str">
        <f>IFERROR(VLOOKUP($N448,'nCino | BigQuery Type Lookup'!$A:$F,3,FALSE),"(not found)")</f>
        <v>STRING</v>
      </c>
      <c r="W448" s="8">
        <f>IFERROR(VLOOKUP($N448,'nCino | BigQuery Type Lookup'!$A:$F,4,FALSE),"(not found)")</f>
        <v>255</v>
      </c>
      <c r="X448" s="8" t="str">
        <f>IFERROR(VLOOKUP($N448,'nCino | BigQuery Type Lookup'!$A:$F,5,FALSE),"(not found)")</f>
        <v>n/a</v>
      </c>
      <c r="Y448" s="8" t="str">
        <f>IFERROR(VLOOKUP($N448,'nCino | BigQuery Type Lookup'!$A:$F,6,FALSE),"(not found)")</f>
        <v>n/a</v>
      </c>
      <c r="Z448" t="str">
        <f>IFERROR(VLOOKUP('nCino | Field Mappings'!$A448,'nCino | Object Info'!$A:$H,7,FALSE),"(not found)")</f>
        <v>rskcsp_ds_css_collateral_mgmt_curated</v>
      </c>
      <c r="AA448" t="str">
        <f t="shared" si="121"/>
        <v>CCS_Residential_Property_Type__c</v>
      </c>
      <c r="AB448" s="8" t="str">
        <f t="shared" si="122"/>
        <v>n/a</v>
      </c>
      <c r="AC448" s="8" t="str">
        <f t="shared" si="123"/>
        <v>yes</v>
      </c>
      <c r="AD448" s="2" t="str">
        <f t="shared" si="124"/>
        <v>STRING</v>
      </c>
      <c r="AE448" s="8">
        <f t="shared" si="129"/>
        <v>255</v>
      </c>
      <c r="AF448" s="8" t="str">
        <f t="shared" si="130"/>
        <v>n/a</v>
      </c>
      <c r="AG448" s="8" t="str">
        <f t="shared" si="131"/>
        <v>n/a</v>
      </c>
      <c r="AH448" t="str">
        <f>IFERROR(VLOOKUP('nCino | Field Mappings'!$A448,'nCino | Object Info'!$A:$H,8,FALSE),"(not found)")</f>
        <v>rskcsp_ds_css_collateral_mgmt_consumption</v>
      </c>
      <c r="AI448" t="str">
        <f t="shared" si="125"/>
        <v>CCS_Residential_Property_Type__c</v>
      </c>
      <c r="AJ448" s="8" t="str">
        <f t="shared" si="126"/>
        <v>n/a</v>
      </c>
      <c r="AK448" s="8" t="str">
        <f t="shared" si="127"/>
        <v>yes</v>
      </c>
      <c r="AL448" s="2" t="str">
        <f t="shared" si="128"/>
        <v>STRING</v>
      </c>
      <c r="AM448" s="8">
        <f t="shared" si="132"/>
        <v>255</v>
      </c>
      <c r="AN448" s="8" t="str">
        <f t="shared" si="133"/>
        <v>n/a</v>
      </c>
      <c r="AO448" s="8" t="str">
        <f t="shared" si="134"/>
        <v>n/a</v>
      </c>
    </row>
    <row r="449" spans="1:41">
      <c r="A449" s="2" t="s">
        <v>50</v>
      </c>
      <c r="B449" s="2" t="s">
        <v>51</v>
      </c>
      <c r="C449" s="1" t="s">
        <v>1348</v>
      </c>
      <c r="D449" s="1" t="s">
        <v>1349</v>
      </c>
      <c r="E449" s="1" t="s">
        <v>1350</v>
      </c>
      <c r="F449" s="2" t="str">
        <f>IF(ISERROR(VLOOKUP($C449,'DMW | Collateral Fields'!$K:$L, 1, FALSE)),"No", "Yes")</f>
        <v>Yes</v>
      </c>
      <c r="G449" s="1" t="str">
        <f>IFERROR(VLOOKUP($C449,'DMW | Collateral Fields'!$K:$L, 2, FALSE),"(not found)")</f>
        <v>This is a picklist field that indicates whether one property houses multiple tenants who are not related e.g shared housing, student accommodation.</v>
      </c>
      <c r="H449" s="2" t="s">
        <v>136</v>
      </c>
      <c r="I449" s="2" t="s">
        <v>144</v>
      </c>
      <c r="J449" s="1" t="s">
        <v>145</v>
      </c>
      <c r="K449" s="2">
        <v>255</v>
      </c>
      <c r="L449" s="2">
        <v>0</v>
      </c>
      <c r="M449" s="2">
        <v>0</v>
      </c>
      <c r="N449" s="2" t="str">
        <f t="shared" si="116"/>
        <v>picklist|255|0|0</v>
      </c>
      <c r="O449" t="str">
        <f>IFERROR(VLOOKUP('nCino | Field Mappings'!$A449,'nCino | Object Info'!$A:$H,5,FALSE),"(not found)")</f>
        <v>rskcsp_ds_css_collateral_mgmt</v>
      </c>
      <c r="P449" t="str">
        <f t="shared" si="117"/>
        <v>CCS_HMO_Housing_Model__c</v>
      </c>
      <c r="Q449" s="8">
        <f>IFERROR(VLOOKUP($N449,'nCino | BigQuery Type Lookup'!$A:$F,2,FALSE),"(not found)")</f>
        <v>255</v>
      </c>
      <c r="R449" t="str">
        <f>IFERROR(VLOOKUP('nCino | Field Mappings'!$A449,'nCino | Object Info'!$A:$H,6,FALSE),"(not found)")</f>
        <v>rskcsp_ds_css_collateral_mgmt_staging</v>
      </c>
      <c r="S449" t="str">
        <f t="shared" si="118"/>
        <v>CCS_HMO_Housing_Model__c</v>
      </c>
      <c r="T449" s="8" t="str">
        <f t="shared" si="119"/>
        <v>n/a</v>
      </c>
      <c r="U449" s="8" t="str">
        <f t="shared" si="120"/>
        <v>yes</v>
      </c>
      <c r="V449" s="2" t="str">
        <f>IFERROR(VLOOKUP($N449,'nCino | BigQuery Type Lookup'!$A:$F,3,FALSE),"(not found)")</f>
        <v>STRING</v>
      </c>
      <c r="W449" s="8">
        <f>IFERROR(VLOOKUP($N449,'nCino | BigQuery Type Lookup'!$A:$F,4,FALSE),"(not found)")</f>
        <v>255</v>
      </c>
      <c r="X449" s="8" t="str">
        <f>IFERROR(VLOOKUP($N449,'nCino | BigQuery Type Lookup'!$A:$F,5,FALSE),"(not found)")</f>
        <v>n/a</v>
      </c>
      <c r="Y449" s="8" t="str">
        <f>IFERROR(VLOOKUP($N449,'nCino | BigQuery Type Lookup'!$A:$F,6,FALSE),"(not found)")</f>
        <v>n/a</v>
      </c>
      <c r="Z449" t="str">
        <f>IFERROR(VLOOKUP('nCino | Field Mappings'!$A449,'nCino | Object Info'!$A:$H,7,FALSE),"(not found)")</f>
        <v>rskcsp_ds_css_collateral_mgmt_curated</v>
      </c>
      <c r="AA449" t="str">
        <f t="shared" si="121"/>
        <v>CCS_HMO_Housing_Model__c</v>
      </c>
      <c r="AB449" s="8" t="str">
        <f t="shared" si="122"/>
        <v>n/a</v>
      </c>
      <c r="AC449" s="8" t="str">
        <f t="shared" si="123"/>
        <v>yes</v>
      </c>
      <c r="AD449" s="2" t="str">
        <f t="shared" si="124"/>
        <v>STRING</v>
      </c>
      <c r="AE449" s="8">
        <f t="shared" si="129"/>
        <v>255</v>
      </c>
      <c r="AF449" s="8" t="str">
        <f t="shared" si="130"/>
        <v>n/a</v>
      </c>
      <c r="AG449" s="8" t="str">
        <f t="shared" si="131"/>
        <v>n/a</v>
      </c>
      <c r="AH449" t="str">
        <f>IFERROR(VLOOKUP('nCino | Field Mappings'!$A449,'nCino | Object Info'!$A:$H,8,FALSE),"(not found)")</f>
        <v>rskcsp_ds_css_collateral_mgmt_consumption</v>
      </c>
      <c r="AI449" t="str">
        <f t="shared" si="125"/>
        <v>CCS_HMO_Housing_Model__c</v>
      </c>
      <c r="AJ449" s="8" t="str">
        <f t="shared" si="126"/>
        <v>n/a</v>
      </c>
      <c r="AK449" s="8" t="str">
        <f t="shared" si="127"/>
        <v>yes</v>
      </c>
      <c r="AL449" s="2" t="str">
        <f t="shared" si="128"/>
        <v>STRING</v>
      </c>
      <c r="AM449" s="8">
        <f t="shared" si="132"/>
        <v>255</v>
      </c>
      <c r="AN449" s="8" t="str">
        <f t="shared" si="133"/>
        <v>n/a</v>
      </c>
      <c r="AO449" s="8" t="str">
        <f t="shared" si="134"/>
        <v>n/a</v>
      </c>
    </row>
    <row r="450" spans="1:41">
      <c r="A450" s="2" t="s">
        <v>50</v>
      </c>
      <c r="B450" s="2" t="s">
        <v>51</v>
      </c>
      <c r="C450" s="1" t="s">
        <v>1351</v>
      </c>
      <c r="D450" s="1" t="s">
        <v>1352</v>
      </c>
      <c r="E450" s="1" t="s">
        <v>1353</v>
      </c>
      <c r="F450" s="2" t="str">
        <f>IF(ISERROR(VLOOKUP($C450,'DMW | Collateral Fields'!$K:$L, 1, FALSE)),"No", "Yes")</f>
        <v>Yes</v>
      </c>
      <c r="G450" s="1" t="str">
        <f>IFERROR(VLOOKUP($C450,'DMW | Collateral Fields'!$K:$L, 2, FALSE),"(not found)")</f>
        <v>This is a picklist field that indicates the type of commercial property</v>
      </c>
      <c r="H450" s="2" t="s">
        <v>136</v>
      </c>
      <c r="I450" s="2" t="s">
        <v>144</v>
      </c>
      <c r="J450" s="1" t="s">
        <v>145</v>
      </c>
      <c r="K450" s="2">
        <v>255</v>
      </c>
      <c r="L450" s="2">
        <v>0</v>
      </c>
      <c r="M450" s="2">
        <v>0</v>
      </c>
      <c r="N450" s="2" t="str">
        <f t="shared" si="116"/>
        <v>picklist|255|0|0</v>
      </c>
      <c r="O450" t="str">
        <f>IFERROR(VLOOKUP('nCino | Field Mappings'!$A450,'nCino | Object Info'!$A:$H,5,FALSE),"(not found)")</f>
        <v>rskcsp_ds_css_collateral_mgmt</v>
      </c>
      <c r="P450" t="str">
        <f t="shared" si="117"/>
        <v>CCS_Commercial_Property_Type__c</v>
      </c>
      <c r="Q450" s="8">
        <f>IFERROR(VLOOKUP($N450,'nCino | BigQuery Type Lookup'!$A:$F,2,FALSE),"(not found)")</f>
        <v>255</v>
      </c>
      <c r="R450" t="str">
        <f>IFERROR(VLOOKUP('nCino | Field Mappings'!$A450,'nCino | Object Info'!$A:$H,6,FALSE),"(not found)")</f>
        <v>rskcsp_ds_css_collateral_mgmt_staging</v>
      </c>
      <c r="S450" t="str">
        <f t="shared" si="118"/>
        <v>CCS_Commercial_Property_Type__c</v>
      </c>
      <c r="T450" s="8" t="str">
        <f t="shared" si="119"/>
        <v>n/a</v>
      </c>
      <c r="U450" s="8" t="str">
        <f t="shared" si="120"/>
        <v>yes</v>
      </c>
      <c r="V450" s="2" t="str">
        <f>IFERROR(VLOOKUP($N450,'nCino | BigQuery Type Lookup'!$A:$F,3,FALSE),"(not found)")</f>
        <v>STRING</v>
      </c>
      <c r="W450" s="8">
        <f>IFERROR(VLOOKUP($N450,'nCino | BigQuery Type Lookup'!$A:$F,4,FALSE),"(not found)")</f>
        <v>255</v>
      </c>
      <c r="X450" s="8" t="str">
        <f>IFERROR(VLOOKUP($N450,'nCino | BigQuery Type Lookup'!$A:$F,5,FALSE),"(not found)")</f>
        <v>n/a</v>
      </c>
      <c r="Y450" s="8" t="str">
        <f>IFERROR(VLOOKUP($N450,'nCino | BigQuery Type Lookup'!$A:$F,6,FALSE),"(not found)")</f>
        <v>n/a</v>
      </c>
      <c r="Z450" t="str">
        <f>IFERROR(VLOOKUP('nCino | Field Mappings'!$A450,'nCino | Object Info'!$A:$H,7,FALSE),"(not found)")</f>
        <v>rskcsp_ds_css_collateral_mgmt_curated</v>
      </c>
      <c r="AA450" t="str">
        <f t="shared" si="121"/>
        <v>CCS_Commercial_Property_Type__c</v>
      </c>
      <c r="AB450" s="8" t="str">
        <f t="shared" si="122"/>
        <v>n/a</v>
      </c>
      <c r="AC450" s="8" t="str">
        <f t="shared" si="123"/>
        <v>yes</v>
      </c>
      <c r="AD450" s="2" t="str">
        <f t="shared" si="124"/>
        <v>STRING</v>
      </c>
      <c r="AE450" s="8">
        <f t="shared" si="129"/>
        <v>255</v>
      </c>
      <c r="AF450" s="8" t="str">
        <f t="shared" si="130"/>
        <v>n/a</v>
      </c>
      <c r="AG450" s="8" t="str">
        <f t="shared" si="131"/>
        <v>n/a</v>
      </c>
      <c r="AH450" t="str">
        <f>IFERROR(VLOOKUP('nCino | Field Mappings'!$A450,'nCino | Object Info'!$A:$H,8,FALSE),"(not found)")</f>
        <v>rskcsp_ds_css_collateral_mgmt_consumption</v>
      </c>
      <c r="AI450" t="str">
        <f t="shared" si="125"/>
        <v>CCS_Commercial_Property_Type__c</v>
      </c>
      <c r="AJ450" s="8" t="str">
        <f t="shared" si="126"/>
        <v>n/a</v>
      </c>
      <c r="AK450" s="8" t="str">
        <f t="shared" si="127"/>
        <v>yes</v>
      </c>
      <c r="AL450" s="2" t="str">
        <f t="shared" si="128"/>
        <v>STRING</v>
      </c>
      <c r="AM450" s="8">
        <f t="shared" si="132"/>
        <v>255</v>
      </c>
      <c r="AN450" s="8" t="str">
        <f t="shared" si="133"/>
        <v>n/a</v>
      </c>
      <c r="AO450" s="8" t="str">
        <f t="shared" si="134"/>
        <v>n/a</v>
      </c>
    </row>
    <row r="451" spans="1:41">
      <c r="A451" s="2" t="s">
        <v>50</v>
      </c>
      <c r="B451" s="2" t="s">
        <v>51</v>
      </c>
      <c r="C451" s="1" t="s">
        <v>1354</v>
      </c>
      <c r="D451" s="1" t="s">
        <v>1355</v>
      </c>
      <c r="E451" s="1" t="s">
        <v>1356</v>
      </c>
      <c r="F451" s="2" t="str">
        <f>IF(ISERROR(VLOOKUP($C451,'DMW | Collateral Fields'!$K:$L, 1, FALSE)),"No", "Yes")</f>
        <v>Yes</v>
      </c>
      <c r="G451" s="1" t="str">
        <f>IFERROR(VLOOKUP($C451,'DMW | Collateral Fields'!$K:$L, 2, FALSE),"(not found)")</f>
        <v>This field captures the date of the security charge.</v>
      </c>
      <c r="H451" s="2" t="s">
        <v>136</v>
      </c>
      <c r="I451" s="2" t="s">
        <v>144</v>
      </c>
      <c r="J451" s="1" t="s">
        <v>202</v>
      </c>
      <c r="K451" s="2">
        <v>0</v>
      </c>
      <c r="L451" s="2">
        <v>0</v>
      </c>
      <c r="M451" s="2">
        <v>0</v>
      </c>
      <c r="N451" s="2" t="str">
        <f t="shared" ref="N451:N514" si="135">_xlfn.CONCAT(J451,"|",K451,"|",L451,"|",M451)</f>
        <v>date|0|0|0</v>
      </c>
      <c r="O451" t="str">
        <f>IFERROR(VLOOKUP('nCino | Field Mappings'!$A451,'nCino | Object Info'!$A:$H,5,FALSE),"(not found)")</f>
        <v>rskcsp_ds_css_collateral_mgmt</v>
      </c>
      <c r="P451" t="str">
        <f t="shared" ref="P451:P514" si="136">D451</f>
        <v>CCS_Date_of_Charge__c</v>
      </c>
      <c r="Q451" s="8">
        <f>IFERROR(VLOOKUP($N451,'nCino | BigQuery Type Lookup'!$A:$F,2,FALSE),"(not found)")</f>
        <v>8</v>
      </c>
      <c r="R451" t="str">
        <f>IFERROR(VLOOKUP('nCino | Field Mappings'!$A451,'nCino | Object Info'!$A:$H,6,FALSE),"(not found)")</f>
        <v>rskcsp_ds_css_collateral_mgmt_staging</v>
      </c>
      <c r="S451" t="str">
        <f t="shared" ref="S451:S514" si="137">D451</f>
        <v>CCS_Date_of_Charge__c</v>
      </c>
      <c r="T451" s="8" t="str">
        <f t="shared" ref="T451:T514" si="138">H451</f>
        <v>n/a</v>
      </c>
      <c r="U451" s="8" t="str">
        <f t="shared" ref="U451:U514" si="139">I451</f>
        <v>yes</v>
      </c>
      <c r="V451" s="2" t="str">
        <f>IFERROR(VLOOKUP($N451,'nCino | BigQuery Type Lookup'!$A:$F,3,FALSE),"(not found)")</f>
        <v>DATE</v>
      </c>
      <c r="W451" s="8" t="str">
        <f>IFERROR(VLOOKUP($N451,'nCino | BigQuery Type Lookup'!$A:$F,4,FALSE),"(not found)")</f>
        <v>n/a</v>
      </c>
      <c r="X451" s="8" t="str">
        <f>IFERROR(VLOOKUP($N451,'nCino | BigQuery Type Lookup'!$A:$F,5,FALSE),"(not found)")</f>
        <v>n/a</v>
      </c>
      <c r="Y451" s="8" t="str">
        <f>IFERROR(VLOOKUP($N451,'nCino | BigQuery Type Lookup'!$A:$F,6,FALSE),"(not found)")</f>
        <v>n/a</v>
      </c>
      <c r="Z451" t="str">
        <f>IFERROR(VLOOKUP('nCino | Field Mappings'!$A451,'nCino | Object Info'!$A:$H,7,FALSE),"(not found)")</f>
        <v>rskcsp_ds_css_collateral_mgmt_curated</v>
      </c>
      <c r="AA451" t="str">
        <f t="shared" ref="AA451:AA514" si="140">D451</f>
        <v>CCS_Date_of_Charge__c</v>
      </c>
      <c r="AB451" s="8" t="str">
        <f t="shared" ref="AB451:AB514" si="141">H451</f>
        <v>n/a</v>
      </c>
      <c r="AC451" s="8" t="str">
        <f t="shared" ref="AC451:AC514" si="142">U451</f>
        <v>yes</v>
      </c>
      <c r="AD451" s="2" t="str">
        <f t="shared" ref="AD451:AD514" si="143">V451</f>
        <v>DATE</v>
      </c>
      <c r="AE451" s="8" t="str">
        <f t="shared" si="129"/>
        <v>n/a</v>
      </c>
      <c r="AF451" s="8" t="str">
        <f t="shared" si="130"/>
        <v>n/a</v>
      </c>
      <c r="AG451" s="8" t="str">
        <f t="shared" si="131"/>
        <v>n/a</v>
      </c>
      <c r="AH451" t="str">
        <f>IFERROR(VLOOKUP('nCino | Field Mappings'!$A451,'nCino | Object Info'!$A:$H,8,FALSE),"(not found)")</f>
        <v>rskcsp_ds_css_collateral_mgmt_consumption</v>
      </c>
      <c r="AI451" t="str">
        <f t="shared" ref="AI451:AI514" si="144">D451</f>
        <v>CCS_Date_of_Charge__c</v>
      </c>
      <c r="AJ451" s="8" t="str">
        <f t="shared" ref="AJ451:AJ514" si="145">H451</f>
        <v>n/a</v>
      </c>
      <c r="AK451" s="8" t="str">
        <f t="shared" ref="AK451:AK514" si="146">U451</f>
        <v>yes</v>
      </c>
      <c r="AL451" s="2" t="str">
        <f t="shared" ref="AL451:AL514" si="147">V451</f>
        <v>DATE</v>
      </c>
      <c r="AM451" s="8" t="str">
        <f t="shared" si="132"/>
        <v>n/a</v>
      </c>
      <c r="AN451" s="8" t="str">
        <f t="shared" si="133"/>
        <v>n/a</v>
      </c>
      <c r="AO451" s="8" t="str">
        <f t="shared" si="134"/>
        <v>n/a</v>
      </c>
    </row>
    <row r="452" spans="1:41">
      <c r="A452" s="2" t="s">
        <v>50</v>
      </c>
      <c r="B452" s="2" t="s">
        <v>51</v>
      </c>
      <c r="C452" s="1" t="s">
        <v>1357</v>
      </c>
      <c r="D452" s="1" t="s">
        <v>1358</v>
      </c>
      <c r="E452" s="1" t="s">
        <v>1359</v>
      </c>
      <c r="F452" s="2" t="str">
        <f>IF(ISERROR(VLOOKUP($C452,'DMW | Collateral Fields'!$K:$L, 1, FALSE)),"No", "Yes")</f>
        <v>Yes</v>
      </c>
      <c r="G452" s="1" t="str">
        <f>IFERROR(VLOOKUP($C452,'DMW | Collateral Fields'!$K:$L, 2, FALSE),"(not found)")</f>
        <v>This field captures the date of the debenture.</v>
      </c>
      <c r="H452" s="2" t="s">
        <v>136</v>
      </c>
      <c r="I452" s="2" t="s">
        <v>144</v>
      </c>
      <c r="J452" s="1" t="s">
        <v>202</v>
      </c>
      <c r="K452" s="2">
        <v>0</v>
      </c>
      <c r="L452" s="2">
        <v>0</v>
      </c>
      <c r="M452" s="2">
        <v>0</v>
      </c>
      <c r="N452" s="2" t="str">
        <f t="shared" si="135"/>
        <v>date|0|0|0</v>
      </c>
      <c r="O452" t="str">
        <f>IFERROR(VLOOKUP('nCino | Field Mappings'!$A452,'nCino | Object Info'!$A:$H,5,FALSE),"(not found)")</f>
        <v>rskcsp_ds_css_collateral_mgmt</v>
      </c>
      <c r="P452" t="str">
        <f t="shared" si="136"/>
        <v>CCS_Date_of_Debenture__c</v>
      </c>
      <c r="Q452" s="8">
        <f>IFERROR(VLOOKUP($N452,'nCino | BigQuery Type Lookup'!$A:$F,2,FALSE),"(not found)")</f>
        <v>8</v>
      </c>
      <c r="R452" t="str">
        <f>IFERROR(VLOOKUP('nCino | Field Mappings'!$A452,'nCino | Object Info'!$A:$H,6,FALSE),"(not found)")</f>
        <v>rskcsp_ds_css_collateral_mgmt_staging</v>
      </c>
      <c r="S452" t="str">
        <f t="shared" si="137"/>
        <v>CCS_Date_of_Debenture__c</v>
      </c>
      <c r="T452" s="8" t="str">
        <f t="shared" si="138"/>
        <v>n/a</v>
      </c>
      <c r="U452" s="8" t="str">
        <f t="shared" si="139"/>
        <v>yes</v>
      </c>
      <c r="V452" s="2" t="str">
        <f>IFERROR(VLOOKUP($N452,'nCino | BigQuery Type Lookup'!$A:$F,3,FALSE),"(not found)")</f>
        <v>DATE</v>
      </c>
      <c r="W452" s="8" t="str">
        <f>IFERROR(VLOOKUP($N452,'nCino | BigQuery Type Lookup'!$A:$F,4,FALSE),"(not found)")</f>
        <v>n/a</v>
      </c>
      <c r="X452" s="8" t="str">
        <f>IFERROR(VLOOKUP($N452,'nCino | BigQuery Type Lookup'!$A:$F,5,FALSE),"(not found)")</f>
        <v>n/a</v>
      </c>
      <c r="Y452" s="8" t="str">
        <f>IFERROR(VLOOKUP($N452,'nCino | BigQuery Type Lookup'!$A:$F,6,FALSE),"(not found)")</f>
        <v>n/a</v>
      </c>
      <c r="Z452" t="str">
        <f>IFERROR(VLOOKUP('nCino | Field Mappings'!$A452,'nCino | Object Info'!$A:$H,7,FALSE),"(not found)")</f>
        <v>rskcsp_ds_css_collateral_mgmt_curated</v>
      </c>
      <c r="AA452" t="str">
        <f t="shared" si="140"/>
        <v>CCS_Date_of_Debenture__c</v>
      </c>
      <c r="AB452" s="8" t="str">
        <f t="shared" si="141"/>
        <v>n/a</v>
      </c>
      <c r="AC452" s="8" t="str">
        <f t="shared" si="142"/>
        <v>yes</v>
      </c>
      <c r="AD452" s="2" t="str">
        <f t="shared" si="143"/>
        <v>DATE</v>
      </c>
      <c r="AE452" s="8" t="str">
        <f t="shared" ref="AE452:AE515" si="148">W452</f>
        <v>n/a</v>
      </c>
      <c r="AF452" s="8" t="str">
        <f t="shared" ref="AF452:AF515" si="149">X452</f>
        <v>n/a</v>
      </c>
      <c r="AG452" s="8" t="str">
        <f t="shared" ref="AG452:AG515" si="150">Y452</f>
        <v>n/a</v>
      </c>
      <c r="AH452" t="str">
        <f>IFERROR(VLOOKUP('nCino | Field Mappings'!$A452,'nCino | Object Info'!$A:$H,8,FALSE),"(not found)")</f>
        <v>rskcsp_ds_css_collateral_mgmt_consumption</v>
      </c>
      <c r="AI452" t="str">
        <f t="shared" si="144"/>
        <v>CCS_Date_of_Debenture__c</v>
      </c>
      <c r="AJ452" s="8" t="str">
        <f t="shared" si="145"/>
        <v>n/a</v>
      </c>
      <c r="AK452" s="8" t="str">
        <f t="shared" si="146"/>
        <v>yes</v>
      </c>
      <c r="AL452" s="2" t="str">
        <f t="shared" si="147"/>
        <v>DATE</v>
      </c>
      <c r="AM452" s="8" t="str">
        <f t="shared" ref="AM452:AM515" si="151">W452</f>
        <v>n/a</v>
      </c>
      <c r="AN452" s="8" t="str">
        <f t="shared" ref="AN452:AN515" si="152">X452</f>
        <v>n/a</v>
      </c>
      <c r="AO452" s="8" t="str">
        <f t="shared" ref="AO452:AO515" si="153">Y452</f>
        <v>n/a</v>
      </c>
    </row>
    <row r="453" spans="1:41">
      <c r="A453" s="2" t="s">
        <v>50</v>
      </c>
      <c r="B453" s="2" t="s">
        <v>51</v>
      </c>
      <c r="C453" s="1" t="s">
        <v>1360</v>
      </c>
      <c r="D453" s="1" t="s">
        <v>1361</v>
      </c>
      <c r="E453" s="1" t="s">
        <v>1362</v>
      </c>
      <c r="F453" s="2" t="str">
        <f>IF(ISERROR(VLOOKUP($C453,'DMW | Collateral Fields'!$K:$L, 1, FALSE)),"No", "Yes")</f>
        <v>Yes</v>
      </c>
      <c r="G453" s="1" t="str">
        <f>IFERROR(VLOOKUP($C453,'DMW | Collateral Fields'!$K:$L, 2, FALSE),"(not found)")</f>
        <v>The date the Security was registered at Companies House.</v>
      </c>
      <c r="H453" s="2" t="s">
        <v>136</v>
      </c>
      <c r="I453" s="2" t="s">
        <v>144</v>
      </c>
      <c r="J453" s="1" t="s">
        <v>202</v>
      </c>
      <c r="K453" s="2">
        <v>0</v>
      </c>
      <c r="L453" s="2">
        <v>0</v>
      </c>
      <c r="M453" s="2">
        <v>0</v>
      </c>
      <c r="N453" s="2" t="str">
        <f t="shared" si="135"/>
        <v>date|0|0|0</v>
      </c>
      <c r="O453" t="str">
        <f>IFERROR(VLOOKUP('nCino | Field Mappings'!$A453,'nCino | Object Info'!$A:$H,5,FALSE),"(not found)")</f>
        <v>rskcsp_ds_css_collateral_mgmt</v>
      </c>
      <c r="P453" t="str">
        <f t="shared" si="136"/>
        <v>CCS_Date_of_Registration_at_Companies__c</v>
      </c>
      <c r="Q453" s="8">
        <f>IFERROR(VLOOKUP($N453,'nCino | BigQuery Type Lookup'!$A:$F,2,FALSE),"(not found)")</f>
        <v>8</v>
      </c>
      <c r="R453" t="str">
        <f>IFERROR(VLOOKUP('nCino | Field Mappings'!$A453,'nCino | Object Info'!$A:$H,6,FALSE),"(not found)")</f>
        <v>rskcsp_ds_css_collateral_mgmt_staging</v>
      </c>
      <c r="S453" t="str">
        <f t="shared" si="137"/>
        <v>CCS_Date_of_Registration_at_Companies__c</v>
      </c>
      <c r="T453" s="8" t="str">
        <f t="shared" si="138"/>
        <v>n/a</v>
      </c>
      <c r="U453" s="8" t="str">
        <f t="shared" si="139"/>
        <v>yes</v>
      </c>
      <c r="V453" s="2" t="str">
        <f>IFERROR(VLOOKUP($N453,'nCino | BigQuery Type Lookup'!$A:$F,3,FALSE),"(not found)")</f>
        <v>DATE</v>
      </c>
      <c r="W453" s="8" t="str">
        <f>IFERROR(VLOOKUP($N453,'nCino | BigQuery Type Lookup'!$A:$F,4,FALSE),"(not found)")</f>
        <v>n/a</v>
      </c>
      <c r="X453" s="8" t="str">
        <f>IFERROR(VLOOKUP($N453,'nCino | BigQuery Type Lookup'!$A:$F,5,FALSE),"(not found)")</f>
        <v>n/a</v>
      </c>
      <c r="Y453" s="8" t="str">
        <f>IFERROR(VLOOKUP($N453,'nCino | BigQuery Type Lookup'!$A:$F,6,FALSE),"(not found)")</f>
        <v>n/a</v>
      </c>
      <c r="Z453" t="str">
        <f>IFERROR(VLOOKUP('nCino | Field Mappings'!$A453,'nCino | Object Info'!$A:$H,7,FALSE),"(not found)")</f>
        <v>rskcsp_ds_css_collateral_mgmt_curated</v>
      </c>
      <c r="AA453" t="str">
        <f t="shared" si="140"/>
        <v>CCS_Date_of_Registration_at_Companies__c</v>
      </c>
      <c r="AB453" s="8" t="str">
        <f t="shared" si="141"/>
        <v>n/a</v>
      </c>
      <c r="AC453" s="8" t="str">
        <f t="shared" si="142"/>
        <v>yes</v>
      </c>
      <c r="AD453" s="2" t="str">
        <f t="shared" si="143"/>
        <v>DATE</v>
      </c>
      <c r="AE453" s="8" t="str">
        <f t="shared" si="148"/>
        <v>n/a</v>
      </c>
      <c r="AF453" s="8" t="str">
        <f t="shared" si="149"/>
        <v>n/a</v>
      </c>
      <c r="AG453" s="8" t="str">
        <f t="shared" si="150"/>
        <v>n/a</v>
      </c>
      <c r="AH453" t="str">
        <f>IFERROR(VLOOKUP('nCino | Field Mappings'!$A453,'nCino | Object Info'!$A:$H,8,FALSE),"(not found)")</f>
        <v>rskcsp_ds_css_collateral_mgmt_consumption</v>
      </c>
      <c r="AI453" t="str">
        <f t="shared" si="144"/>
        <v>CCS_Date_of_Registration_at_Companies__c</v>
      </c>
      <c r="AJ453" s="8" t="str">
        <f t="shared" si="145"/>
        <v>n/a</v>
      </c>
      <c r="AK453" s="8" t="str">
        <f t="shared" si="146"/>
        <v>yes</v>
      </c>
      <c r="AL453" s="2" t="str">
        <f t="shared" si="147"/>
        <v>DATE</v>
      </c>
      <c r="AM453" s="8" t="str">
        <f t="shared" si="151"/>
        <v>n/a</v>
      </c>
      <c r="AN453" s="8" t="str">
        <f t="shared" si="152"/>
        <v>n/a</v>
      </c>
      <c r="AO453" s="8" t="str">
        <f t="shared" si="153"/>
        <v>n/a</v>
      </c>
    </row>
    <row r="454" spans="1:41">
      <c r="A454" s="2" t="s">
        <v>50</v>
      </c>
      <c r="B454" s="2" t="s">
        <v>51</v>
      </c>
      <c r="C454" s="1" t="s">
        <v>1363</v>
      </c>
      <c r="D454" s="1" t="s">
        <v>1364</v>
      </c>
      <c r="E454" s="1" t="s">
        <v>1365</v>
      </c>
      <c r="F454" s="2" t="str">
        <f>IF(ISERROR(VLOOKUP($C454,'DMW | Collateral Fields'!$K:$L, 1, FALSE)),"No", "Yes")</f>
        <v>Yes</v>
      </c>
      <c r="G454" s="1" t="str">
        <f>IFERROR(VLOOKUP($C454,'DMW | Collateral Fields'!$K:$L, 2, FALSE),"(not found)")</f>
        <v xml:space="preserve">This field captures the date the guarantee was taken. </v>
      </c>
      <c r="H454" s="2" t="s">
        <v>136</v>
      </c>
      <c r="I454" s="2" t="s">
        <v>144</v>
      </c>
      <c r="J454" s="1" t="s">
        <v>202</v>
      </c>
      <c r="K454" s="2">
        <v>0</v>
      </c>
      <c r="L454" s="2">
        <v>0</v>
      </c>
      <c r="M454" s="2">
        <v>0</v>
      </c>
      <c r="N454" s="2" t="str">
        <f t="shared" si="135"/>
        <v>date|0|0|0</v>
      </c>
      <c r="O454" t="str">
        <f>IFERROR(VLOOKUP('nCino | Field Mappings'!$A454,'nCino | Object Info'!$A:$H,5,FALSE),"(not found)")</f>
        <v>rskcsp_ds_css_collateral_mgmt</v>
      </c>
      <c r="P454" t="str">
        <f t="shared" si="136"/>
        <v>CCS_Date_of_Guarantee__c</v>
      </c>
      <c r="Q454" s="8">
        <f>IFERROR(VLOOKUP($N454,'nCino | BigQuery Type Lookup'!$A:$F,2,FALSE),"(not found)")</f>
        <v>8</v>
      </c>
      <c r="R454" t="str">
        <f>IFERROR(VLOOKUP('nCino | Field Mappings'!$A454,'nCino | Object Info'!$A:$H,6,FALSE),"(not found)")</f>
        <v>rskcsp_ds_css_collateral_mgmt_staging</v>
      </c>
      <c r="S454" t="str">
        <f t="shared" si="137"/>
        <v>CCS_Date_of_Guarantee__c</v>
      </c>
      <c r="T454" s="8" t="str">
        <f t="shared" si="138"/>
        <v>n/a</v>
      </c>
      <c r="U454" s="8" t="str">
        <f t="shared" si="139"/>
        <v>yes</v>
      </c>
      <c r="V454" s="2" t="str">
        <f>IFERROR(VLOOKUP($N454,'nCino | BigQuery Type Lookup'!$A:$F,3,FALSE),"(not found)")</f>
        <v>DATE</v>
      </c>
      <c r="W454" s="8" t="str">
        <f>IFERROR(VLOOKUP($N454,'nCino | BigQuery Type Lookup'!$A:$F,4,FALSE),"(not found)")</f>
        <v>n/a</v>
      </c>
      <c r="X454" s="8" t="str">
        <f>IFERROR(VLOOKUP($N454,'nCino | BigQuery Type Lookup'!$A:$F,5,FALSE),"(not found)")</f>
        <v>n/a</v>
      </c>
      <c r="Y454" s="8" t="str">
        <f>IFERROR(VLOOKUP($N454,'nCino | BigQuery Type Lookup'!$A:$F,6,FALSE),"(not found)")</f>
        <v>n/a</v>
      </c>
      <c r="Z454" t="str">
        <f>IFERROR(VLOOKUP('nCino | Field Mappings'!$A454,'nCino | Object Info'!$A:$H,7,FALSE),"(not found)")</f>
        <v>rskcsp_ds_css_collateral_mgmt_curated</v>
      </c>
      <c r="AA454" t="str">
        <f t="shared" si="140"/>
        <v>CCS_Date_of_Guarantee__c</v>
      </c>
      <c r="AB454" s="8" t="str">
        <f t="shared" si="141"/>
        <v>n/a</v>
      </c>
      <c r="AC454" s="8" t="str">
        <f t="shared" si="142"/>
        <v>yes</v>
      </c>
      <c r="AD454" s="2" t="str">
        <f t="shared" si="143"/>
        <v>DATE</v>
      </c>
      <c r="AE454" s="8" t="str">
        <f t="shared" si="148"/>
        <v>n/a</v>
      </c>
      <c r="AF454" s="8" t="str">
        <f t="shared" si="149"/>
        <v>n/a</v>
      </c>
      <c r="AG454" s="8" t="str">
        <f t="shared" si="150"/>
        <v>n/a</v>
      </c>
      <c r="AH454" t="str">
        <f>IFERROR(VLOOKUP('nCino | Field Mappings'!$A454,'nCino | Object Info'!$A:$H,8,FALSE),"(not found)")</f>
        <v>rskcsp_ds_css_collateral_mgmt_consumption</v>
      </c>
      <c r="AI454" t="str">
        <f t="shared" si="144"/>
        <v>CCS_Date_of_Guarantee__c</v>
      </c>
      <c r="AJ454" s="8" t="str">
        <f t="shared" si="145"/>
        <v>n/a</v>
      </c>
      <c r="AK454" s="8" t="str">
        <f t="shared" si="146"/>
        <v>yes</v>
      </c>
      <c r="AL454" s="2" t="str">
        <f t="shared" si="147"/>
        <v>DATE</v>
      </c>
      <c r="AM454" s="8" t="str">
        <f t="shared" si="151"/>
        <v>n/a</v>
      </c>
      <c r="AN454" s="8" t="str">
        <f t="shared" si="152"/>
        <v>n/a</v>
      </c>
      <c r="AO454" s="8" t="str">
        <f t="shared" si="153"/>
        <v>n/a</v>
      </c>
    </row>
    <row r="455" spans="1:41">
      <c r="A455" s="2" t="s">
        <v>50</v>
      </c>
      <c r="B455" s="2" t="s">
        <v>51</v>
      </c>
      <c r="C455" s="1" t="s">
        <v>1366</v>
      </c>
      <c r="D455" s="1" t="s">
        <v>1367</v>
      </c>
      <c r="E455" s="1" t="s">
        <v>1368</v>
      </c>
      <c r="F455" s="2" t="str">
        <f>IF(ISERROR(VLOOKUP($C455,'DMW | Collateral Fields'!$K:$L, 1, FALSE)),"No", "Yes")</f>
        <v>Yes</v>
      </c>
      <c r="G455" s="1" t="str">
        <f>IFERROR(VLOOKUP($C455,'DMW | Collateral Fields'!$K:$L, 2, FALSE),"(not found)")</f>
        <v xml:space="preserve">This field captures additional details pertaining to the deed of priority. </v>
      </c>
      <c r="H455" s="2" t="s">
        <v>136</v>
      </c>
      <c r="I455" s="2" t="s">
        <v>144</v>
      </c>
      <c r="J455" s="1" t="s">
        <v>208</v>
      </c>
      <c r="K455" s="2">
        <v>255</v>
      </c>
      <c r="L455" s="2">
        <v>0</v>
      </c>
      <c r="M455" s="2">
        <v>0</v>
      </c>
      <c r="N455" s="2" t="str">
        <f t="shared" si="135"/>
        <v>textarea|255|0|0</v>
      </c>
      <c r="O455" t="str">
        <f>IFERROR(VLOOKUP('nCino | Field Mappings'!$A455,'nCino | Object Info'!$A:$H,5,FALSE),"(not found)")</f>
        <v>rskcsp_ds_css_collateral_mgmt</v>
      </c>
      <c r="P455" t="str">
        <f t="shared" si="136"/>
        <v>CCS_Deed_of_Priority_Details__c</v>
      </c>
      <c r="Q455" s="8">
        <f>IFERROR(VLOOKUP($N455,'nCino | BigQuery Type Lookup'!$A:$F,2,FALSE),"(not found)")</f>
        <v>255</v>
      </c>
      <c r="R455" t="str">
        <f>IFERROR(VLOOKUP('nCino | Field Mappings'!$A455,'nCino | Object Info'!$A:$H,6,FALSE),"(not found)")</f>
        <v>rskcsp_ds_css_collateral_mgmt_staging</v>
      </c>
      <c r="S455" t="str">
        <f t="shared" si="137"/>
        <v>CCS_Deed_of_Priority_Details__c</v>
      </c>
      <c r="T455" s="8" t="str">
        <f t="shared" si="138"/>
        <v>n/a</v>
      </c>
      <c r="U455" s="8" t="str">
        <f t="shared" si="139"/>
        <v>yes</v>
      </c>
      <c r="V455" s="2" t="str">
        <f>IFERROR(VLOOKUP($N455,'nCino | BigQuery Type Lookup'!$A:$F,3,FALSE),"(not found)")</f>
        <v>STRING</v>
      </c>
      <c r="W455" s="8">
        <f>IFERROR(VLOOKUP($N455,'nCino | BigQuery Type Lookup'!$A:$F,4,FALSE),"(not found)")</f>
        <v>255</v>
      </c>
      <c r="X455" s="8" t="str">
        <f>IFERROR(VLOOKUP($N455,'nCino | BigQuery Type Lookup'!$A:$F,5,FALSE),"(not found)")</f>
        <v>n/a</v>
      </c>
      <c r="Y455" s="8" t="str">
        <f>IFERROR(VLOOKUP($N455,'nCino | BigQuery Type Lookup'!$A:$F,6,FALSE),"(not found)")</f>
        <v>n/a</v>
      </c>
      <c r="Z455" t="str">
        <f>IFERROR(VLOOKUP('nCino | Field Mappings'!$A455,'nCino | Object Info'!$A:$H,7,FALSE),"(not found)")</f>
        <v>rskcsp_ds_css_collateral_mgmt_curated</v>
      </c>
      <c r="AA455" t="str">
        <f t="shared" si="140"/>
        <v>CCS_Deed_of_Priority_Details__c</v>
      </c>
      <c r="AB455" s="8" t="str">
        <f t="shared" si="141"/>
        <v>n/a</v>
      </c>
      <c r="AC455" s="8" t="str">
        <f t="shared" si="142"/>
        <v>yes</v>
      </c>
      <c r="AD455" s="2" t="str">
        <f t="shared" si="143"/>
        <v>STRING</v>
      </c>
      <c r="AE455" s="8">
        <f t="shared" si="148"/>
        <v>255</v>
      </c>
      <c r="AF455" s="8" t="str">
        <f t="shared" si="149"/>
        <v>n/a</v>
      </c>
      <c r="AG455" s="8" t="str">
        <f t="shared" si="150"/>
        <v>n/a</v>
      </c>
      <c r="AH455" t="str">
        <f>IFERROR(VLOOKUP('nCino | Field Mappings'!$A455,'nCino | Object Info'!$A:$H,8,FALSE),"(not found)")</f>
        <v>rskcsp_ds_css_collateral_mgmt_consumption</v>
      </c>
      <c r="AI455" t="str">
        <f t="shared" si="144"/>
        <v>CCS_Deed_of_Priority_Details__c</v>
      </c>
      <c r="AJ455" s="8" t="str">
        <f t="shared" si="145"/>
        <v>n/a</v>
      </c>
      <c r="AK455" s="8" t="str">
        <f t="shared" si="146"/>
        <v>yes</v>
      </c>
      <c r="AL455" s="2" t="str">
        <f t="shared" si="147"/>
        <v>STRING</v>
      </c>
      <c r="AM455" s="8">
        <f t="shared" si="151"/>
        <v>255</v>
      </c>
      <c r="AN455" s="8" t="str">
        <f t="shared" si="152"/>
        <v>n/a</v>
      </c>
      <c r="AO455" s="8" t="str">
        <f t="shared" si="153"/>
        <v>n/a</v>
      </c>
    </row>
    <row r="456" spans="1:41">
      <c r="A456" s="2" t="s">
        <v>50</v>
      </c>
      <c r="B456" s="2" t="s">
        <v>51</v>
      </c>
      <c r="C456" s="1" t="s">
        <v>1369</v>
      </c>
      <c r="D456" s="1" t="s">
        <v>1370</v>
      </c>
      <c r="E456" s="1" t="s">
        <v>1371</v>
      </c>
      <c r="F456" s="2" t="str">
        <f>IF(ISERROR(VLOOKUP($C456,'DMW | Collateral Fields'!$K:$L, 1, FALSE)),"No", "Yes")</f>
        <v>Yes</v>
      </c>
      <c r="G456" s="1" t="str">
        <f>IFERROR(VLOOKUP($C456,'DMW | Collateral Fields'!$K:$L, 2, FALSE),"(not found)")</f>
        <v>This field captures the additional details pertaining to the factoring agreement.</v>
      </c>
      <c r="H456" s="2" t="s">
        <v>136</v>
      </c>
      <c r="I456" s="2" t="s">
        <v>144</v>
      </c>
      <c r="J456" s="1" t="s">
        <v>208</v>
      </c>
      <c r="K456" s="2">
        <v>255</v>
      </c>
      <c r="L456" s="2">
        <v>0</v>
      </c>
      <c r="M456" s="2">
        <v>0</v>
      </c>
      <c r="N456" s="2" t="str">
        <f t="shared" si="135"/>
        <v>textarea|255|0|0</v>
      </c>
      <c r="O456" t="str">
        <f>IFERROR(VLOOKUP('nCino | Field Mappings'!$A456,'nCino | Object Info'!$A:$H,5,FALSE),"(not found)")</f>
        <v>rskcsp_ds_css_collateral_mgmt</v>
      </c>
      <c r="P456" t="str">
        <f t="shared" si="136"/>
        <v>CCS_Factoring_Agreement_Details__c</v>
      </c>
      <c r="Q456" s="8">
        <f>IFERROR(VLOOKUP($N456,'nCino | BigQuery Type Lookup'!$A:$F,2,FALSE),"(not found)")</f>
        <v>255</v>
      </c>
      <c r="R456" t="str">
        <f>IFERROR(VLOOKUP('nCino | Field Mappings'!$A456,'nCino | Object Info'!$A:$H,6,FALSE),"(not found)")</f>
        <v>rskcsp_ds_css_collateral_mgmt_staging</v>
      </c>
      <c r="S456" t="str">
        <f t="shared" si="137"/>
        <v>CCS_Factoring_Agreement_Details__c</v>
      </c>
      <c r="T456" s="8" t="str">
        <f t="shared" si="138"/>
        <v>n/a</v>
      </c>
      <c r="U456" s="8" t="str">
        <f t="shared" si="139"/>
        <v>yes</v>
      </c>
      <c r="V456" s="2" t="str">
        <f>IFERROR(VLOOKUP($N456,'nCino | BigQuery Type Lookup'!$A:$F,3,FALSE),"(not found)")</f>
        <v>STRING</v>
      </c>
      <c r="W456" s="8">
        <f>IFERROR(VLOOKUP($N456,'nCino | BigQuery Type Lookup'!$A:$F,4,FALSE),"(not found)")</f>
        <v>255</v>
      </c>
      <c r="X456" s="8" t="str">
        <f>IFERROR(VLOOKUP($N456,'nCino | BigQuery Type Lookup'!$A:$F,5,FALSE),"(not found)")</f>
        <v>n/a</v>
      </c>
      <c r="Y456" s="8" t="str">
        <f>IFERROR(VLOOKUP($N456,'nCino | BigQuery Type Lookup'!$A:$F,6,FALSE),"(not found)")</f>
        <v>n/a</v>
      </c>
      <c r="Z456" t="str">
        <f>IFERROR(VLOOKUP('nCino | Field Mappings'!$A456,'nCino | Object Info'!$A:$H,7,FALSE),"(not found)")</f>
        <v>rskcsp_ds_css_collateral_mgmt_curated</v>
      </c>
      <c r="AA456" t="str">
        <f t="shared" si="140"/>
        <v>CCS_Factoring_Agreement_Details__c</v>
      </c>
      <c r="AB456" s="8" t="str">
        <f t="shared" si="141"/>
        <v>n/a</v>
      </c>
      <c r="AC456" s="8" t="str">
        <f t="shared" si="142"/>
        <v>yes</v>
      </c>
      <c r="AD456" s="2" t="str">
        <f t="shared" si="143"/>
        <v>STRING</v>
      </c>
      <c r="AE456" s="8">
        <f t="shared" si="148"/>
        <v>255</v>
      </c>
      <c r="AF456" s="8" t="str">
        <f t="shared" si="149"/>
        <v>n/a</v>
      </c>
      <c r="AG456" s="8" t="str">
        <f t="shared" si="150"/>
        <v>n/a</v>
      </c>
      <c r="AH456" t="str">
        <f>IFERROR(VLOOKUP('nCino | Field Mappings'!$A456,'nCino | Object Info'!$A:$H,8,FALSE),"(not found)")</f>
        <v>rskcsp_ds_css_collateral_mgmt_consumption</v>
      </c>
      <c r="AI456" t="str">
        <f t="shared" si="144"/>
        <v>CCS_Factoring_Agreement_Details__c</v>
      </c>
      <c r="AJ456" s="8" t="str">
        <f t="shared" si="145"/>
        <v>n/a</v>
      </c>
      <c r="AK456" s="8" t="str">
        <f t="shared" si="146"/>
        <v>yes</v>
      </c>
      <c r="AL456" s="2" t="str">
        <f t="shared" si="147"/>
        <v>STRING</v>
      </c>
      <c r="AM456" s="8">
        <f t="shared" si="151"/>
        <v>255</v>
      </c>
      <c r="AN456" s="8" t="str">
        <f t="shared" si="152"/>
        <v>n/a</v>
      </c>
      <c r="AO456" s="8" t="str">
        <f t="shared" si="153"/>
        <v>n/a</v>
      </c>
    </row>
    <row r="457" spans="1:41">
      <c r="A457" s="2" t="s">
        <v>50</v>
      </c>
      <c r="B457" s="2" t="s">
        <v>51</v>
      </c>
      <c r="C457" s="1" t="s">
        <v>1372</v>
      </c>
      <c r="D457" s="1" t="s">
        <v>1373</v>
      </c>
      <c r="E457" s="1" t="s">
        <v>1374</v>
      </c>
      <c r="F457" s="2" t="str">
        <f>IF(ISERROR(VLOOKUP($C457,'DMW | Collateral Fields'!$K:$L, 1, FALSE)),"No", "Yes")</f>
        <v>Yes</v>
      </c>
      <c r="G457" s="1" t="str">
        <f>IFERROR(VLOOKUP($C457,'DMW | Collateral Fields'!$K:$L, 2, FALSE),"(not found)")</f>
        <v>The date the Security was registered.</v>
      </c>
      <c r="H457" s="2" t="s">
        <v>136</v>
      </c>
      <c r="I457" s="2" t="s">
        <v>144</v>
      </c>
      <c r="J457" s="1" t="s">
        <v>202</v>
      </c>
      <c r="K457" s="2">
        <v>0</v>
      </c>
      <c r="L457" s="2">
        <v>0</v>
      </c>
      <c r="M457" s="2">
        <v>0</v>
      </c>
      <c r="N457" s="2" t="str">
        <f t="shared" si="135"/>
        <v>date|0|0|0</v>
      </c>
      <c r="O457" t="str">
        <f>IFERROR(VLOOKUP('nCino | Field Mappings'!$A457,'nCino | Object Info'!$A:$H,5,FALSE),"(not found)")</f>
        <v>rskcsp_ds_css_collateral_mgmt</v>
      </c>
      <c r="P457" t="str">
        <f t="shared" si="136"/>
        <v>CCS_Date_of_Registration__c</v>
      </c>
      <c r="Q457" s="8">
        <f>IFERROR(VLOOKUP($N457,'nCino | BigQuery Type Lookup'!$A:$F,2,FALSE),"(not found)")</f>
        <v>8</v>
      </c>
      <c r="R457" t="str">
        <f>IFERROR(VLOOKUP('nCino | Field Mappings'!$A457,'nCino | Object Info'!$A:$H,6,FALSE),"(not found)")</f>
        <v>rskcsp_ds_css_collateral_mgmt_staging</v>
      </c>
      <c r="S457" t="str">
        <f t="shared" si="137"/>
        <v>CCS_Date_of_Registration__c</v>
      </c>
      <c r="T457" s="8" t="str">
        <f t="shared" si="138"/>
        <v>n/a</v>
      </c>
      <c r="U457" s="8" t="str">
        <f t="shared" si="139"/>
        <v>yes</v>
      </c>
      <c r="V457" s="2" t="str">
        <f>IFERROR(VLOOKUP($N457,'nCino | BigQuery Type Lookup'!$A:$F,3,FALSE),"(not found)")</f>
        <v>DATE</v>
      </c>
      <c r="W457" s="8" t="str">
        <f>IFERROR(VLOOKUP($N457,'nCino | BigQuery Type Lookup'!$A:$F,4,FALSE),"(not found)")</f>
        <v>n/a</v>
      </c>
      <c r="X457" s="8" t="str">
        <f>IFERROR(VLOOKUP($N457,'nCino | BigQuery Type Lookup'!$A:$F,5,FALSE),"(not found)")</f>
        <v>n/a</v>
      </c>
      <c r="Y457" s="8" t="str">
        <f>IFERROR(VLOOKUP($N457,'nCino | BigQuery Type Lookup'!$A:$F,6,FALSE),"(not found)")</f>
        <v>n/a</v>
      </c>
      <c r="Z457" t="str">
        <f>IFERROR(VLOOKUP('nCino | Field Mappings'!$A457,'nCino | Object Info'!$A:$H,7,FALSE),"(not found)")</f>
        <v>rskcsp_ds_css_collateral_mgmt_curated</v>
      </c>
      <c r="AA457" t="str">
        <f t="shared" si="140"/>
        <v>CCS_Date_of_Registration__c</v>
      </c>
      <c r="AB457" s="8" t="str">
        <f t="shared" si="141"/>
        <v>n/a</v>
      </c>
      <c r="AC457" s="8" t="str">
        <f t="shared" si="142"/>
        <v>yes</v>
      </c>
      <c r="AD457" s="2" t="str">
        <f t="shared" si="143"/>
        <v>DATE</v>
      </c>
      <c r="AE457" s="8" t="str">
        <f t="shared" si="148"/>
        <v>n/a</v>
      </c>
      <c r="AF457" s="8" t="str">
        <f t="shared" si="149"/>
        <v>n/a</v>
      </c>
      <c r="AG457" s="8" t="str">
        <f t="shared" si="150"/>
        <v>n/a</v>
      </c>
      <c r="AH457" t="str">
        <f>IFERROR(VLOOKUP('nCino | Field Mappings'!$A457,'nCino | Object Info'!$A:$H,8,FALSE),"(not found)")</f>
        <v>rskcsp_ds_css_collateral_mgmt_consumption</v>
      </c>
      <c r="AI457" t="str">
        <f t="shared" si="144"/>
        <v>CCS_Date_of_Registration__c</v>
      </c>
      <c r="AJ457" s="8" t="str">
        <f t="shared" si="145"/>
        <v>n/a</v>
      </c>
      <c r="AK457" s="8" t="str">
        <f t="shared" si="146"/>
        <v>yes</v>
      </c>
      <c r="AL457" s="2" t="str">
        <f t="shared" si="147"/>
        <v>DATE</v>
      </c>
      <c r="AM457" s="8" t="str">
        <f t="shared" si="151"/>
        <v>n/a</v>
      </c>
      <c r="AN457" s="8" t="str">
        <f t="shared" si="152"/>
        <v>n/a</v>
      </c>
      <c r="AO457" s="8" t="str">
        <f t="shared" si="153"/>
        <v>n/a</v>
      </c>
    </row>
    <row r="458" spans="1:41">
      <c r="A458" s="2" t="s">
        <v>50</v>
      </c>
      <c r="B458" s="2" t="s">
        <v>51</v>
      </c>
      <c r="C458" s="1" t="s">
        <v>1375</v>
      </c>
      <c r="D458" s="1" t="s">
        <v>1376</v>
      </c>
      <c r="E458" s="1" t="s">
        <v>1377</v>
      </c>
      <c r="F458" s="2" t="str">
        <f>IF(ISERROR(VLOOKUP($C458,'DMW | Collateral Fields'!$K:$L, 1, FALSE)),"No", "Yes")</f>
        <v>Yes</v>
      </c>
      <c r="G458" s="1" t="str">
        <f>IFERROR(VLOOKUP($C458,'DMW | Collateral Fields'!$K:$L, 2, FALSE),"(not found)")</f>
        <v>The maturity/expiry date of the Security</v>
      </c>
      <c r="H458" s="2" t="s">
        <v>136</v>
      </c>
      <c r="I458" s="2" t="s">
        <v>144</v>
      </c>
      <c r="J458" s="1" t="s">
        <v>202</v>
      </c>
      <c r="K458" s="2">
        <v>0</v>
      </c>
      <c r="L458" s="2">
        <v>0</v>
      </c>
      <c r="M458" s="2">
        <v>0</v>
      </c>
      <c r="N458" s="2" t="str">
        <f t="shared" si="135"/>
        <v>date|0|0|0</v>
      </c>
      <c r="O458" t="str">
        <f>IFERROR(VLOOKUP('nCino | Field Mappings'!$A458,'nCino | Object Info'!$A:$H,5,FALSE),"(not found)")</f>
        <v>rskcsp_ds_css_collateral_mgmt</v>
      </c>
      <c r="P458" t="str">
        <f t="shared" si="136"/>
        <v>CCS_Maturity_Expiry_Date__c</v>
      </c>
      <c r="Q458" s="8">
        <f>IFERROR(VLOOKUP($N458,'nCino | BigQuery Type Lookup'!$A:$F,2,FALSE),"(not found)")</f>
        <v>8</v>
      </c>
      <c r="R458" t="str">
        <f>IFERROR(VLOOKUP('nCino | Field Mappings'!$A458,'nCino | Object Info'!$A:$H,6,FALSE),"(not found)")</f>
        <v>rskcsp_ds_css_collateral_mgmt_staging</v>
      </c>
      <c r="S458" t="str">
        <f t="shared" si="137"/>
        <v>CCS_Maturity_Expiry_Date__c</v>
      </c>
      <c r="T458" s="8" t="str">
        <f t="shared" si="138"/>
        <v>n/a</v>
      </c>
      <c r="U458" s="8" t="str">
        <f t="shared" si="139"/>
        <v>yes</v>
      </c>
      <c r="V458" s="2" t="str">
        <f>IFERROR(VLOOKUP($N458,'nCino | BigQuery Type Lookup'!$A:$F,3,FALSE),"(not found)")</f>
        <v>DATE</v>
      </c>
      <c r="W458" s="8" t="str">
        <f>IFERROR(VLOOKUP($N458,'nCino | BigQuery Type Lookup'!$A:$F,4,FALSE),"(not found)")</f>
        <v>n/a</v>
      </c>
      <c r="X458" s="8" t="str">
        <f>IFERROR(VLOOKUP($N458,'nCino | BigQuery Type Lookup'!$A:$F,5,FALSE),"(not found)")</f>
        <v>n/a</v>
      </c>
      <c r="Y458" s="8" t="str">
        <f>IFERROR(VLOOKUP($N458,'nCino | BigQuery Type Lookup'!$A:$F,6,FALSE),"(not found)")</f>
        <v>n/a</v>
      </c>
      <c r="Z458" t="str">
        <f>IFERROR(VLOOKUP('nCino | Field Mappings'!$A458,'nCino | Object Info'!$A:$H,7,FALSE),"(not found)")</f>
        <v>rskcsp_ds_css_collateral_mgmt_curated</v>
      </c>
      <c r="AA458" t="str">
        <f t="shared" si="140"/>
        <v>CCS_Maturity_Expiry_Date__c</v>
      </c>
      <c r="AB458" s="8" t="str">
        <f t="shared" si="141"/>
        <v>n/a</v>
      </c>
      <c r="AC458" s="8" t="str">
        <f t="shared" si="142"/>
        <v>yes</v>
      </c>
      <c r="AD458" s="2" t="str">
        <f t="shared" si="143"/>
        <v>DATE</v>
      </c>
      <c r="AE458" s="8" t="str">
        <f t="shared" si="148"/>
        <v>n/a</v>
      </c>
      <c r="AF458" s="8" t="str">
        <f t="shared" si="149"/>
        <v>n/a</v>
      </c>
      <c r="AG458" s="8" t="str">
        <f t="shared" si="150"/>
        <v>n/a</v>
      </c>
      <c r="AH458" t="str">
        <f>IFERROR(VLOOKUP('nCino | Field Mappings'!$A458,'nCino | Object Info'!$A:$H,8,FALSE),"(not found)")</f>
        <v>rskcsp_ds_css_collateral_mgmt_consumption</v>
      </c>
      <c r="AI458" t="str">
        <f t="shared" si="144"/>
        <v>CCS_Maturity_Expiry_Date__c</v>
      </c>
      <c r="AJ458" s="8" t="str">
        <f t="shared" si="145"/>
        <v>n/a</v>
      </c>
      <c r="AK458" s="8" t="str">
        <f t="shared" si="146"/>
        <v>yes</v>
      </c>
      <c r="AL458" s="2" t="str">
        <f t="shared" si="147"/>
        <v>DATE</v>
      </c>
      <c r="AM458" s="8" t="str">
        <f t="shared" si="151"/>
        <v>n/a</v>
      </c>
      <c r="AN458" s="8" t="str">
        <f t="shared" si="152"/>
        <v>n/a</v>
      </c>
      <c r="AO458" s="8" t="str">
        <f t="shared" si="153"/>
        <v>n/a</v>
      </c>
    </row>
    <row r="459" spans="1:41">
      <c r="A459" s="2" t="s">
        <v>50</v>
      </c>
      <c r="B459" s="2" t="s">
        <v>51</v>
      </c>
      <c r="C459" s="1" t="s">
        <v>1378</v>
      </c>
      <c r="D459" s="1" t="s">
        <v>1379</v>
      </c>
      <c r="E459" s="1" t="s">
        <v>1380</v>
      </c>
      <c r="F459" s="2" t="str">
        <f>IF(ISERROR(VLOOKUP($C459,'DMW | Collateral Fields'!$K:$L, 1, FALSE)),"No", "Yes")</f>
        <v>Yes</v>
      </c>
      <c r="G459" s="1" t="str">
        <f>IFERROR(VLOOKUP($C459,'DMW | Collateral Fields'!$K:$L, 2, FALSE),"(not found)")</f>
        <v>This field captues the assured sum for policy security.</v>
      </c>
      <c r="H459" s="2" t="s">
        <v>136</v>
      </c>
      <c r="I459" s="2" t="s">
        <v>144</v>
      </c>
      <c r="J459" s="1" t="s">
        <v>215</v>
      </c>
      <c r="K459" s="2">
        <v>0</v>
      </c>
      <c r="L459" s="2">
        <v>18</v>
      </c>
      <c r="M459" s="2">
        <v>0</v>
      </c>
      <c r="N459" s="2" t="str">
        <f t="shared" si="135"/>
        <v>currency|0|18|0</v>
      </c>
      <c r="O459" t="str">
        <f>IFERROR(VLOOKUP('nCino | Field Mappings'!$A459,'nCino | Object Info'!$A:$H,5,FALSE),"(not found)")</f>
        <v>rskcsp_ds_css_collateral_mgmt</v>
      </c>
      <c r="P459" t="str">
        <f t="shared" si="136"/>
        <v>CCS_Sum_Assured__c</v>
      </c>
      <c r="Q459" s="8">
        <f>IFERROR(VLOOKUP($N459,'nCino | BigQuery Type Lookup'!$A:$F,2,FALSE),"(not found)")</f>
        <v>18</v>
      </c>
      <c r="R459" t="str">
        <f>IFERROR(VLOOKUP('nCino | Field Mappings'!$A459,'nCino | Object Info'!$A:$H,6,FALSE),"(not found)")</f>
        <v>rskcsp_ds_css_collateral_mgmt_staging</v>
      </c>
      <c r="S459" t="str">
        <f t="shared" si="137"/>
        <v>CCS_Sum_Assured__c</v>
      </c>
      <c r="T459" s="8" t="str">
        <f t="shared" si="138"/>
        <v>n/a</v>
      </c>
      <c r="U459" s="8" t="str">
        <f t="shared" si="139"/>
        <v>yes</v>
      </c>
      <c r="V459" s="2" t="str">
        <f>IFERROR(VLOOKUP($N459,'nCino | BigQuery Type Lookup'!$A:$F,3,FALSE),"(not found)")</f>
        <v>INT64</v>
      </c>
      <c r="W459" s="8" t="str">
        <f>IFERROR(VLOOKUP($N459,'nCino | BigQuery Type Lookup'!$A:$F,4,FALSE),"(not found)")</f>
        <v>n/a</v>
      </c>
      <c r="X459" s="8" t="str">
        <f>IFERROR(VLOOKUP($N459,'nCino | BigQuery Type Lookup'!$A:$F,5,FALSE),"(not found)")</f>
        <v>n/a</v>
      </c>
      <c r="Y459" s="8" t="str">
        <f>IFERROR(VLOOKUP($N459,'nCino | BigQuery Type Lookup'!$A:$F,6,FALSE),"(not found)")</f>
        <v>n/a</v>
      </c>
      <c r="Z459" t="str">
        <f>IFERROR(VLOOKUP('nCino | Field Mappings'!$A459,'nCino | Object Info'!$A:$H,7,FALSE),"(not found)")</f>
        <v>rskcsp_ds_css_collateral_mgmt_curated</v>
      </c>
      <c r="AA459" t="str">
        <f t="shared" si="140"/>
        <v>CCS_Sum_Assured__c</v>
      </c>
      <c r="AB459" s="8" t="str">
        <f t="shared" si="141"/>
        <v>n/a</v>
      </c>
      <c r="AC459" s="8" t="str">
        <f t="shared" si="142"/>
        <v>yes</v>
      </c>
      <c r="AD459" s="2" t="str">
        <f t="shared" si="143"/>
        <v>INT64</v>
      </c>
      <c r="AE459" s="8" t="str">
        <f t="shared" si="148"/>
        <v>n/a</v>
      </c>
      <c r="AF459" s="8" t="str">
        <f t="shared" si="149"/>
        <v>n/a</v>
      </c>
      <c r="AG459" s="8" t="str">
        <f t="shared" si="150"/>
        <v>n/a</v>
      </c>
      <c r="AH459" t="str">
        <f>IFERROR(VLOOKUP('nCino | Field Mappings'!$A459,'nCino | Object Info'!$A:$H,8,FALSE),"(not found)")</f>
        <v>rskcsp_ds_css_collateral_mgmt_consumption</v>
      </c>
      <c r="AI459" t="str">
        <f t="shared" si="144"/>
        <v>CCS_Sum_Assured__c</v>
      </c>
      <c r="AJ459" s="8" t="str">
        <f t="shared" si="145"/>
        <v>n/a</v>
      </c>
      <c r="AK459" s="8" t="str">
        <f t="shared" si="146"/>
        <v>yes</v>
      </c>
      <c r="AL459" s="2" t="str">
        <f t="shared" si="147"/>
        <v>INT64</v>
      </c>
      <c r="AM459" s="8" t="str">
        <f t="shared" si="151"/>
        <v>n/a</v>
      </c>
      <c r="AN459" s="8" t="str">
        <f t="shared" si="152"/>
        <v>n/a</v>
      </c>
      <c r="AO459" s="8" t="str">
        <f t="shared" si="153"/>
        <v>n/a</v>
      </c>
    </row>
    <row r="460" spans="1:41">
      <c r="A460" s="2" t="s">
        <v>50</v>
      </c>
      <c r="B460" s="2" t="s">
        <v>51</v>
      </c>
      <c r="C460" s="1" t="s">
        <v>1381</v>
      </c>
      <c r="D460" s="1" t="s">
        <v>1382</v>
      </c>
      <c r="E460" s="1" t="s">
        <v>1383</v>
      </c>
      <c r="F460" s="2" t="str">
        <f>IF(ISERROR(VLOOKUP($C460,'DMW | Collateral Fields'!$K:$L, 1, FALSE)),"No", "Yes")</f>
        <v>Yes</v>
      </c>
      <c r="G460" s="1" t="str">
        <f>IFERROR(VLOOKUP($C460,'DMW | Collateral Fields'!$K:$L, 2, FALSE),"(not found)")</f>
        <v>This field captures the renewal date of the security insurance.</v>
      </c>
      <c r="H460" s="2" t="s">
        <v>136</v>
      </c>
      <c r="I460" s="2" t="s">
        <v>144</v>
      </c>
      <c r="J460" s="1" t="s">
        <v>202</v>
      </c>
      <c r="K460" s="2">
        <v>0</v>
      </c>
      <c r="L460" s="2">
        <v>0</v>
      </c>
      <c r="M460" s="2">
        <v>0</v>
      </c>
      <c r="N460" s="2" t="str">
        <f t="shared" si="135"/>
        <v>date|0|0|0</v>
      </c>
      <c r="O460" t="str">
        <f>IFERROR(VLOOKUP('nCino | Field Mappings'!$A460,'nCino | Object Info'!$A:$H,5,FALSE),"(not found)")</f>
        <v>rskcsp_ds_css_collateral_mgmt</v>
      </c>
      <c r="P460" t="str">
        <f t="shared" si="136"/>
        <v>CCS_Renewal_Date__c</v>
      </c>
      <c r="Q460" s="8">
        <f>IFERROR(VLOOKUP($N460,'nCino | BigQuery Type Lookup'!$A:$F,2,FALSE),"(not found)")</f>
        <v>8</v>
      </c>
      <c r="R460" t="str">
        <f>IFERROR(VLOOKUP('nCino | Field Mappings'!$A460,'nCino | Object Info'!$A:$H,6,FALSE),"(not found)")</f>
        <v>rskcsp_ds_css_collateral_mgmt_staging</v>
      </c>
      <c r="S460" t="str">
        <f t="shared" si="137"/>
        <v>CCS_Renewal_Date__c</v>
      </c>
      <c r="T460" s="8" t="str">
        <f t="shared" si="138"/>
        <v>n/a</v>
      </c>
      <c r="U460" s="8" t="str">
        <f t="shared" si="139"/>
        <v>yes</v>
      </c>
      <c r="V460" s="2" t="str">
        <f>IFERROR(VLOOKUP($N460,'nCino | BigQuery Type Lookup'!$A:$F,3,FALSE),"(not found)")</f>
        <v>DATE</v>
      </c>
      <c r="W460" s="8" t="str">
        <f>IFERROR(VLOOKUP($N460,'nCino | BigQuery Type Lookup'!$A:$F,4,FALSE),"(not found)")</f>
        <v>n/a</v>
      </c>
      <c r="X460" s="8" t="str">
        <f>IFERROR(VLOOKUP($N460,'nCino | BigQuery Type Lookup'!$A:$F,5,FALSE),"(not found)")</f>
        <v>n/a</v>
      </c>
      <c r="Y460" s="8" t="str">
        <f>IFERROR(VLOOKUP($N460,'nCino | BigQuery Type Lookup'!$A:$F,6,FALSE),"(not found)")</f>
        <v>n/a</v>
      </c>
      <c r="Z460" t="str">
        <f>IFERROR(VLOOKUP('nCino | Field Mappings'!$A460,'nCino | Object Info'!$A:$H,7,FALSE),"(not found)")</f>
        <v>rskcsp_ds_css_collateral_mgmt_curated</v>
      </c>
      <c r="AA460" t="str">
        <f t="shared" si="140"/>
        <v>CCS_Renewal_Date__c</v>
      </c>
      <c r="AB460" s="8" t="str">
        <f t="shared" si="141"/>
        <v>n/a</v>
      </c>
      <c r="AC460" s="8" t="str">
        <f t="shared" si="142"/>
        <v>yes</v>
      </c>
      <c r="AD460" s="2" t="str">
        <f t="shared" si="143"/>
        <v>DATE</v>
      </c>
      <c r="AE460" s="8" t="str">
        <f t="shared" si="148"/>
        <v>n/a</v>
      </c>
      <c r="AF460" s="8" t="str">
        <f t="shared" si="149"/>
        <v>n/a</v>
      </c>
      <c r="AG460" s="8" t="str">
        <f t="shared" si="150"/>
        <v>n/a</v>
      </c>
      <c r="AH460" t="str">
        <f>IFERROR(VLOOKUP('nCino | Field Mappings'!$A460,'nCino | Object Info'!$A:$H,8,FALSE),"(not found)")</f>
        <v>rskcsp_ds_css_collateral_mgmt_consumption</v>
      </c>
      <c r="AI460" t="str">
        <f t="shared" si="144"/>
        <v>CCS_Renewal_Date__c</v>
      </c>
      <c r="AJ460" s="8" t="str">
        <f t="shared" si="145"/>
        <v>n/a</v>
      </c>
      <c r="AK460" s="8" t="str">
        <f t="shared" si="146"/>
        <v>yes</v>
      </c>
      <c r="AL460" s="2" t="str">
        <f t="shared" si="147"/>
        <v>DATE</v>
      </c>
      <c r="AM460" s="8" t="str">
        <f t="shared" si="151"/>
        <v>n/a</v>
      </c>
      <c r="AN460" s="8" t="str">
        <f t="shared" si="152"/>
        <v>n/a</v>
      </c>
      <c r="AO460" s="8" t="str">
        <f t="shared" si="153"/>
        <v>n/a</v>
      </c>
    </row>
    <row r="461" spans="1:41">
      <c r="A461" s="2" t="s">
        <v>50</v>
      </c>
      <c r="B461" s="2" t="s">
        <v>51</v>
      </c>
      <c r="C461" s="1" t="s">
        <v>1384</v>
      </c>
      <c r="D461" s="1" t="s">
        <v>1385</v>
      </c>
      <c r="E461" s="1" t="s">
        <v>765</v>
      </c>
      <c r="F461" s="2" t="str">
        <f>IF(ISERROR(VLOOKUP($C461,'DMW | Collateral Fields'!$K:$L, 1, FALSE)),"No", "Yes")</f>
        <v>Yes</v>
      </c>
      <c r="G461" s="1" t="str">
        <f>IFERROR(VLOOKUP($C461,'DMW | Collateral Fields'!$K:$L, 2, FALSE),"(not found)")</f>
        <v>The insurance type if an asset is insured.</v>
      </c>
      <c r="H461" s="2" t="s">
        <v>136</v>
      </c>
      <c r="I461" s="2" t="s">
        <v>144</v>
      </c>
      <c r="J461" s="1" t="s">
        <v>140</v>
      </c>
      <c r="K461" s="2">
        <v>255</v>
      </c>
      <c r="L461" s="2">
        <v>0</v>
      </c>
      <c r="M461" s="2">
        <v>0</v>
      </c>
      <c r="N461" s="2" t="str">
        <f t="shared" si="135"/>
        <v>string|255|0|0</v>
      </c>
      <c r="O461" t="str">
        <f>IFERROR(VLOOKUP('nCino | Field Mappings'!$A461,'nCino | Object Info'!$A:$H,5,FALSE),"(not found)")</f>
        <v>rskcsp_ds_css_collateral_mgmt</v>
      </c>
      <c r="P461" t="str">
        <f t="shared" si="136"/>
        <v>CCS_Insurance_Type__c</v>
      </c>
      <c r="Q461" s="8">
        <f>IFERROR(VLOOKUP($N461,'nCino | BigQuery Type Lookup'!$A:$F,2,FALSE),"(not found)")</f>
        <v>255</v>
      </c>
      <c r="R461" t="str">
        <f>IFERROR(VLOOKUP('nCino | Field Mappings'!$A461,'nCino | Object Info'!$A:$H,6,FALSE),"(not found)")</f>
        <v>rskcsp_ds_css_collateral_mgmt_staging</v>
      </c>
      <c r="S461" t="str">
        <f t="shared" si="137"/>
        <v>CCS_Insurance_Type__c</v>
      </c>
      <c r="T461" s="8" t="str">
        <f t="shared" si="138"/>
        <v>n/a</v>
      </c>
      <c r="U461" s="8" t="str">
        <f t="shared" si="139"/>
        <v>yes</v>
      </c>
      <c r="V461" s="2" t="str">
        <f>IFERROR(VLOOKUP($N461,'nCino | BigQuery Type Lookup'!$A:$F,3,FALSE),"(not found)")</f>
        <v>STRING</v>
      </c>
      <c r="W461" s="8">
        <f>IFERROR(VLOOKUP($N461,'nCino | BigQuery Type Lookup'!$A:$F,4,FALSE),"(not found)")</f>
        <v>255</v>
      </c>
      <c r="X461" s="8" t="str">
        <f>IFERROR(VLOOKUP($N461,'nCino | BigQuery Type Lookup'!$A:$F,5,FALSE),"(not found)")</f>
        <v>n/a</v>
      </c>
      <c r="Y461" s="8" t="str">
        <f>IFERROR(VLOOKUP($N461,'nCino | BigQuery Type Lookup'!$A:$F,6,FALSE),"(not found)")</f>
        <v>n/a</v>
      </c>
      <c r="Z461" t="str">
        <f>IFERROR(VLOOKUP('nCino | Field Mappings'!$A461,'nCino | Object Info'!$A:$H,7,FALSE),"(not found)")</f>
        <v>rskcsp_ds_css_collateral_mgmt_curated</v>
      </c>
      <c r="AA461" t="str">
        <f t="shared" si="140"/>
        <v>CCS_Insurance_Type__c</v>
      </c>
      <c r="AB461" s="8" t="str">
        <f t="shared" si="141"/>
        <v>n/a</v>
      </c>
      <c r="AC461" s="8" t="str">
        <f t="shared" si="142"/>
        <v>yes</v>
      </c>
      <c r="AD461" s="2" t="str">
        <f t="shared" si="143"/>
        <v>STRING</v>
      </c>
      <c r="AE461" s="8">
        <f t="shared" si="148"/>
        <v>255</v>
      </c>
      <c r="AF461" s="8" t="str">
        <f t="shared" si="149"/>
        <v>n/a</v>
      </c>
      <c r="AG461" s="8" t="str">
        <f t="shared" si="150"/>
        <v>n/a</v>
      </c>
      <c r="AH461" t="str">
        <f>IFERROR(VLOOKUP('nCino | Field Mappings'!$A461,'nCino | Object Info'!$A:$H,8,FALSE),"(not found)")</f>
        <v>rskcsp_ds_css_collateral_mgmt_consumption</v>
      </c>
      <c r="AI461" t="str">
        <f t="shared" si="144"/>
        <v>CCS_Insurance_Type__c</v>
      </c>
      <c r="AJ461" s="8" t="str">
        <f t="shared" si="145"/>
        <v>n/a</v>
      </c>
      <c r="AK461" s="8" t="str">
        <f t="shared" si="146"/>
        <v>yes</v>
      </c>
      <c r="AL461" s="2" t="str">
        <f t="shared" si="147"/>
        <v>STRING</v>
      </c>
      <c r="AM461" s="8">
        <f t="shared" si="151"/>
        <v>255</v>
      </c>
      <c r="AN461" s="8" t="str">
        <f t="shared" si="152"/>
        <v>n/a</v>
      </c>
      <c r="AO461" s="8" t="str">
        <f t="shared" si="153"/>
        <v>n/a</v>
      </c>
    </row>
    <row r="462" spans="1:41">
      <c r="A462" s="2" t="s">
        <v>50</v>
      </c>
      <c r="B462" s="2" t="s">
        <v>51</v>
      </c>
      <c r="C462" s="1" t="s">
        <v>1386</v>
      </c>
      <c r="D462" s="1" t="s">
        <v>74</v>
      </c>
      <c r="E462" s="1" t="s">
        <v>1387</v>
      </c>
      <c r="F462" s="2" t="str">
        <f>IF(ISERROR(VLOOKUP($C462,'DMW | Collateral Fields'!$K:$L, 1, FALSE)),"No", "Yes")</f>
        <v>Yes</v>
      </c>
      <c r="G462" s="1" t="str">
        <f>IFERROR(VLOOKUP($C462,'DMW | Collateral Fields'!$K:$L, 2, FALSE),"(not found)")</f>
        <v>Indicates whether a deed of priority is in place for the Security.</v>
      </c>
      <c r="H462" s="2" t="s">
        <v>136</v>
      </c>
      <c r="I462" s="2" t="s">
        <v>144</v>
      </c>
      <c r="J462" s="1" t="s">
        <v>140</v>
      </c>
      <c r="K462" s="2">
        <v>1300</v>
      </c>
      <c r="L462" s="2">
        <v>0</v>
      </c>
      <c r="M462" s="2">
        <v>0</v>
      </c>
      <c r="N462" s="2" t="str">
        <f t="shared" si="135"/>
        <v>string|1300|0|0</v>
      </c>
      <c r="O462" t="str">
        <f>IFERROR(VLOOKUP('nCino | Field Mappings'!$A462,'nCino | Object Info'!$A:$H,5,FALSE),"(not found)")</f>
        <v>rskcsp_ds_css_collateral_mgmt</v>
      </c>
      <c r="P462" t="str">
        <f t="shared" si="136"/>
        <v>CCS_Deed_of_Priority__c</v>
      </c>
      <c r="Q462" s="8">
        <f>IFERROR(VLOOKUP($N462,'nCino | BigQuery Type Lookup'!$A:$F,2,FALSE),"(not found)")</f>
        <v>1300</v>
      </c>
      <c r="R462" t="str">
        <f>IFERROR(VLOOKUP('nCino | Field Mappings'!$A462,'nCino | Object Info'!$A:$H,6,FALSE),"(not found)")</f>
        <v>rskcsp_ds_css_collateral_mgmt_staging</v>
      </c>
      <c r="S462" t="str">
        <f t="shared" si="137"/>
        <v>CCS_Deed_of_Priority__c</v>
      </c>
      <c r="T462" s="8" t="str">
        <f t="shared" si="138"/>
        <v>n/a</v>
      </c>
      <c r="U462" s="8" t="str">
        <f t="shared" si="139"/>
        <v>yes</v>
      </c>
      <c r="V462" s="2" t="str">
        <f>IFERROR(VLOOKUP($N462,'nCino | BigQuery Type Lookup'!$A:$F,3,FALSE),"(not found)")</f>
        <v>STRING</v>
      </c>
      <c r="W462" s="8">
        <f>IFERROR(VLOOKUP($N462,'nCino | BigQuery Type Lookup'!$A:$F,4,FALSE),"(not found)")</f>
        <v>1300</v>
      </c>
      <c r="X462" s="8" t="str">
        <f>IFERROR(VLOOKUP($N462,'nCino | BigQuery Type Lookup'!$A:$F,5,FALSE),"(not found)")</f>
        <v>n/a</v>
      </c>
      <c r="Y462" s="8" t="str">
        <f>IFERROR(VLOOKUP($N462,'nCino | BigQuery Type Lookup'!$A:$F,6,FALSE),"(not found)")</f>
        <v>n/a</v>
      </c>
      <c r="Z462" t="str">
        <f>IFERROR(VLOOKUP('nCino | Field Mappings'!$A462,'nCino | Object Info'!$A:$H,7,FALSE),"(not found)")</f>
        <v>rskcsp_ds_css_collateral_mgmt_curated</v>
      </c>
      <c r="AA462" t="str">
        <f t="shared" si="140"/>
        <v>CCS_Deed_of_Priority__c</v>
      </c>
      <c r="AB462" s="8" t="str">
        <f t="shared" si="141"/>
        <v>n/a</v>
      </c>
      <c r="AC462" s="8" t="str">
        <f t="shared" si="142"/>
        <v>yes</v>
      </c>
      <c r="AD462" s="2" t="str">
        <f t="shared" si="143"/>
        <v>STRING</v>
      </c>
      <c r="AE462" s="8">
        <f t="shared" si="148"/>
        <v>1300</v>
      </c>
      <c r="AF462" s="8" t="str">
        <f t="shared" si="149"/>
        <v>n/a</v>
      </c>
      <c r="AG462" s="8" t="str">
        <f t="shared" si="150"/>
        <v>n/a</v>
      </c>
      <c r="AH462" t="str">
        <f>IFERROR(VLOOKUP('nCino | Field Mappings'!$A462,'nCino | Object Info'!$A:$H,8,FALSE),"(not found)")</f>
        <v>rskcsp_ds_css_collateral_mgmt_consumption</v>
      </c>
      <c r="AI462" t="str">
        <f t="shared" si="144"/>
        <v>CCS_Deed_of_Priority__c</v>
      </c>
      <c r="AJ462" s="8" t="str">
        <f t="shared" si="145"/>
        <v>n/a</v>
      </c>
      <c r="AK462" s="8" t="str">
        <f t="shared" si="146"/>
        <v>yes</v>
      </c>
      <c r="AL462" s="2" t="str">
        <f t="shared" si="147"/>
        <v>STRING</v>
      </c>
      <c r="AM462" s="8">
        <f t="shared" si="151"/>
        <v>1300</v>
      </c>
      <c r="AN462" s="8" t="str">
        <f t="shared" si="152"/>
        <v>n/a</v>
      </c>
      <c r="AO462" s="8" t="str">
        <f t="shared" si="153"/>
        <v>n/a</v>
      </c>
    </row>
    <row r="463" spans="1:41">
      <c r="A463" s="2" t="s">
        <v>50</v>
      </c>
      <c r="B463" s="2" t="s">
        <v>51</v>
      </c>
      <c r="C463" s="1" t="s">
        <v>1388</v>
      </c>
      <c r="D463" s="1" t="s">
        <v>1389</v>
      </c>
      <c r="E463" s="1" t="s">
        <v>1390</v>
      </c>
      <c r="F463" s="2" t="str">
        <f>IF(ISERROR(VLOOKUP($C463,'DMW | Collateral Fields'!$K:$L, 1, FALSE)),"No", "Yes")</f>
        <v>Yes</v>
      </c>
      <c r="G463" s="1" t="str">
        <f>IFERROR(VLOOKUP($C463,'DMW | Collateral Fields'!$K:$L, 2, FALSE),"(not found)")</f>
        <v>This field captures the GBP value of the security insurance.</v>
      </c>
      <c r="H463" s="2" t="s">
        <v>136</v>
      </c>
      <c r="I463" s="2" t="s">
        <v>144</v>
      </c>
      <c r="J463" s="1" t="s">
        <v>215</v>
      </c>
      <c r="K463" s="2">
        <v>0</v>
      </c>
      <c r="L463" s="2">
        <v>18</v>
      </c>
      <c r="M463" s="2">
        <v>0</v>
      </c>
      <c r="N463" s="2" t="str">
        <f t="shared" si="135"/>
        <v>currency|0|18|0</v>
      </c>
      <c r="O463" t="str">
        <f>IFERROR(VLOOKUP('nCino | Field Mappings'!$A463,'nCino | Object Info'!$A:$H,5,FALSE),"(not found)")</f>
        <v>rskcsp_ds_css_collateral_mgmt</v>
      </c>
      <c r="P463" t="str">
        <f t="shared" si="136"/>
        <v>CCS_Insurance_Value__c</v>
      </c>
      <c r="Q463" s="8">
        <f>IFERROR(VLOOKUP($N463,'nCino | BigQuery Type Lookup'!$A:$F,2,FALSE),"(not found)")</f>
        <v>18</v>
      </c>
      <c r="R463" t="str">
        <f>IFERROR(VLOOKUP('nCino | Field Mappings'!$A463,'nCino | Object Info'!$A:$H,6,FALSE),"(not found)")</f>
        <v>rskcsp_ds_css_collateral_mgmt_staging</v>
      </c>
      <c r="S463" t="str">
        <f t="shared" si="137"/>
        <v>CCS_Insurance_Value__c</v>
      </c>
      <c r="T463" s="8" t="str">
        <f t="shared" si="138"/>
        <v>n/a</v>
      </c>
      <c r="U463" s="8" t="str">
        <f t="shared" si="139"/>
        <v>yes</v>
      </c>
      <c r="V463" s="2" t="str">
        <f>IFERROR(VLOOKUP($N463,'nCino | BigQuery Type Lookup'!$A:$F,3,FALSE),"(not found)")</f>
        <v>INT64</v>
      </c>
      <c r="W463" s="8" t="str">
        <f>IFERROR(VLOOKUP($N463,'nCino | BigQuery Type Lookup'!$A:$F,4,FALSE),"(not found)")</f>
        <v>n/a</v>
      </c>
      <c r="X463" s="8" t="str">
        <f>IFERROR(VLOOKUP($N463,'nCino | BigQuery Type Lookup'!$A:$F,5,FALSE),"(not found)")</f>
        <v>n/a</v>
      </c>
      <c r="Y463" s="8" t="str">
        <f>IFERROR(VLOOKUP($N463,'nCino | BigQuery Type Lookup'!$A:$F,6,FALSE),"(not found)")</f>
        <v>n/a</v>
      </c>
      <c r="Z463" t="str">
        <f>IFERROR(VLOOKUP('nCino | Field Mappings'!$A463,'nCino | Object Info'!$A:$H,7,FALSE),"(not found)")</f>
        <v>rskcsp_ds_css_collateral_mgmt_curated</v>
      </c>
      <c r="AA463" t="str">
        <f t="shared" si="140"/>
        <v>CCS_Insurance_Value__c</v>
      </c>
      <c r="AB463" s="8" t="str">
        <f t="shared" si="141"/>
        <v>n/a</v>
      </c>
      <c r="AC463" s="8" t="str">
        <f t="shared" si="142"/>
        <v>yes</v>
      </c>
      <c r="AD463" s="2" t="str">
        <f t="shared" si="143"/>
        <v>INT64</v>
      </c>
      <c r="AE463" s="8" t="str">
        <f t="shared" si="148"/>
        <v>n/a</v>
      </c>
      <c r="AF463" s="8" t="str">
        <f t="shared" si="149"/>
        <v>n/a</v>
      </c>
      <c r="AG463" s="8" t="str">
        <f t="shared" si="150"/>
        <v>n/a</v>
      </c>
      <c r="AH463" t="str">
        <f>IFERROR(VLOOKUP('nCino | Field Mappings'!$A463,'nCino | Object Info'!$A:$H,8,FALSE),"(not found)")</f>
        <v>rskcsp_ds_css_collateral_mgmt_consumption</v>
      </c>
      <c r="AI463" t="str">
        <f t="shared" si="144"/>
        <v>CCS_Insurance_Value__c</v>
      </c>
      <c r="AJ463" s="8" t="str">
        <f t="shared" si="145"/>
        <v>n/a</v>
      </c>
      <c r="AK463" s="8" t="str">
        <f t="shared" si="146"/>
        <v>yes</v>
      </c>
      <c r="AL463" s="2" t="str">
        <f t="shared" si="147"/>
        <v>INT64</v>
      </c>
      <c r="AM463" s="8" t="str">
        <f t="shared" si="151"/>
        <v>n/a</v>
      </c>
      <c r="AN463" s="8" t="str">
        <f t="shared" si="152"/>
        <v>n/a</v>
      </c>
      <c r="AO463" s="8" t="str">
        <f t="shared" si="153"/>
        <v>n/a</v>
      </c>
    </row>
    <row r="464" spans="1:41">
      <c r="A464" s="2" t="s">
        <v>50</v>
      </c>
      <c r="B464" s="2" t="s">
        <v>51</v>
      </c>
      <c r="C464" s="1" t="s">
        <v>1391</v>
      </c>
      <c r="D464" s="1" t="s">
        <v>1392</v>
      </c>
      <c r="E464" s="1" t="s">
        <v>1393</v>
      </c>
      <c r="F464" s="2" t="str">
        <f>IF(ISERROR(VLOOKUP($C464,'DMW | Collateral Fields'!$K:$L, 1, FALSE)),"No", "Yes")</f>
        <v>Yes</v>
      </c>
      <c r="G464" s="1" t="str">
        <f>IFERROR(VLOOKUP($C464,'DMW | Collateral Fields'!$K:$L, 2, FALSE),"(not found)")</f>
        <v>This field captures the minimum death benefit of a Policy security.</v>
      </c>
      <c r="H464" s="2" t="s">
        <v>136</v>
      </c>
      <c r="I464" s="2" t="s">
        <v>144</v>
      </c>
      <c r="J464" s="1" t="s">
        <v>215</v>
      </c>
      <c r="K464" s="2">
        <v>0</v>
      </c>
      <c r="L464" s="2">
        <v>18</v>
      </c>
      <c r="M464" s="2">
        <v>2</v>
      </c>
      <c r="N464" s="2" t="str">
        <f t="shared" si="135"/>
        <v>currency|0|18|2</v>
      </c>
      <c r="O464" t="str">
        <f>IFERROR(VLOOKUP('nCino | Field Mappings'!$A464,'nCino | Object Info'!$A:$H,5,FALSE),"(not found)")</f>
        <v>rskcsp_ds_css_collateral_mgmt</v>
      </c>
      <c r="P464" t="str">
        <f t="shared" si="136"/>
        <v>CCS_Minimum_Death_Benefit__c</v>
      </c>
      <c r="Q464" s="8">
        <f>IFERROR(VLOOKUP($N464,'nCino | BigQuery Type Lookup'!$A:$F,2,FALSE),"(not found)")</f>
        <v>21</v>
      </c>
      <c r="R464" t="str">
        <f>IFERROR(VLOOKUP('nCino | Field Mappings'!$A464,'nCino | Object Info'!$A:$H,6,FALSE),"(not found)")</f>
        <v>rskcsp_ds_css_collateral_mgmt_staging</v>
      </c>
      <c r="S464" t="str">
        <f t="shared" si="137"/>
        <v>CCS_Minimum_Death_Benefit__c</v>
      </c>
      <c r="T464" s="8" t="str">
        <f t="shared" si="138"/>
        <v>n/a</v>
      </c>
      <c r="U464" s="8" t="str">
        <f t="shared" si="139"/>
        <v>yes</v>
      </c>
      <c r="V464" s="2" t="str">
        <f>IFERROR(VLOOKUP($N464,'nCino | BigQuery Type Lookup'!$A:$F,3,FALSE),"(not found)")</f>
        <v>NUMERIC</v>
      </c>
      <c r="W464" s="8" t="str">
        <f>IFERROR(VLOOKUP($N464,'nCino | BigQuery Type Lookup'!$A:$F,4,FALSE),"(not found)")</f>
        <v>n/a</v>
      </c>
      <c r="X464" s="8">
        <f>IFERROR(VLOOKUP($N464,'nCino | BigQuery Type Lookup'!$A:$F,5,FALSE),"(not found)")</f>
        <v>18</v>
      </c>
      <c r="Y464" s="8">
        <f>IFERROR(VLOOKUP($N464,'nCino | BigQuery Type Lookup'!$A:$F,6,FALSE),"(not found)")</f>
        <v>2</v>
      </c>
      <c r="Z464" t="str">
        <f>IFERROR(VLOOKUP('nCino | Field Mappings'!$A464,'nCino | Object Info'!$A:$H,7,FALSE),"(not found)")</f>
        <v>rskcsp_ds_css_collateral_mgmt_curated</v>
      </c>
      <c r="AA464" t="str">
        <f t="shared" si="140"/>
        <v>CCS_Minimum_Death_Benefit__c</v>
      </c>
      <c r="AB464" s="8" t="str">
        <f t="shared" si="141"/>
        <v>n/a</v>
      </c>
      <c r="AC464" s="8" t="str">
        <f t="shared" si="142"/>
        <v>yes</v>
      </c>
      <c r="AD464" s="2" t="str">
        <f t="shared" si="143"/>
        <v>NUMERIC</v>
      </c>
      <c r="AE464" s="8" t="str">
        <f t="shared" si="148"/>
        <v>n/a</v>
      </c>
      <c r="AF464" s="8">
        <f t="shared" si="149"/>
        <v>18</v>
      </c>
      <c r="AG464" s="8">
        <f t="shared" si="150"/>
        <v>2</v>
      </c>
      <c r="AH464" t="str">
        <f>IFERROR(VLOOKUP('nCino | Field Mappings'!$A464,'nCino | Object Info'!$A:$H,8,FALSE),"(not found)")</f>
        <v>rskcsp_ds_css_collateral_mgmt_consumption</v>
      </c>
      <c r="AI464" t="str">
        <f t="shared" si="144"/>
        <v>CCS_Minimum_Death_Benefit__c</v>
      </c>
      <c r="AJ464" s="8" t="str">
        <f t="shared" si="145"/>
        <v>n/a</v>
      </c>
      <c r="AK464" s="8" t="str">
        <f t="shared" si="146"/>
        <v>yes</v>
      </c>
      <c r="AL464" s="2" t="str">
        <f t="shared" si="147"/>
        <v>NUMERIC</v>
      </c>
      <c r="AM464" s="8" t="str">
        <f t="shared" si="151"/>
        <v>n/a</v>
      </c>
      <c r="AN464" s="8">
        <f t="shared" si="152"/>
        <v>18</v>
      </c>
      <c r="AO464" s="8">
        <f t="shared" si="153"/>
        <v>2</v>
      </c>
    </row>
    <row r="465" spans="1:41">
      <c r="A465" s="2" t="s">
        <v>50</v>
      </c>
      <c r="B465" s="2" t="s">
        <v>51</v>
      </c>
      <c r="C465" s="1" t="s">
        <v>1394</v>
      </c>
      <c r="D465" s="1" t="s">
        <v>1395</v>
      </c>
      <c r="E465" s="1" t="s">
        <v>1396</v>
      </c>
      <c r="F465" s="2" t="str">
        <f>IF(ISERROR(VLOOKUP($C465,'DMW | Collateral Fields'!$K:$L, 1, FALSE)),"No", "Yes")</f>
        <v>Yes</v>
      </c>
      <c r="G465" s="1" t="str">
        <f>IFERROR(VLOOKUP($C465,'DMW | Collateral Fields'!$K:$L, 2, FALSE),"(not found)")</f>
        <v>This field captures the title on the account for a charge over cash.</v>
      </c>
      <c r="H465" s="2" t="s">
        <v>136</v>
      </c>
      <c r="I465" s="2" t="s">
        <v>144</v>
      </c>
      <c r="J465" s="1" t="s">
        <v>140</v>
      </c>
      <c r="K465" s="2">
        <v>255</v>
      </c>
      <c r="L465" s="2">
        <v>0</v>
      </c>
      <c r="M465" s="2">
        <v>0</v>
      </c>
      <c r="N465" s="2" t="str">
        <f t="shared" si="135"/>
        <v>string|255|0|0</v>
      </c>
      <c r="O465" t="str">
        <f>IFERROR(VLOOKUP('nCino | Field Mappings'!$A465,'nCino | Object Info'!$A:$H,5,FALSE),"(not found)")</f>
        <v>rskcsp_ds_css_collateral_mgmt</v>
      </c>
      <c r="P465" t="str">
        <f t="shared" si="136"/>
        <v>CCS_Account_Title__c</v>
      </c>
      <c r="Q465" s="8">
        <f>IFERROR(VLOOKUP($N465,'nCino | BigQuery Type Lookup'!$A:$F,2,FALSE),"(not found)")</f>
        <v>255</v>
      </c>
      <c r="R465" t="str">
        <f>IFERROR(VLOOKUP('nCino | Field Mappings'!$A465,'nCino | Object Info'!$A:$H,6,FALSE),"(not found)")</f>
        <v>rskcsp_ds_css_collateral_mgmt_staging</v>
      </c>
      <c r="S465" t="str">
        <f t="shared" si="137"/>
        <v>CCS_Account_Title__c</v>
      </c>
      <c r="T465" s="8" t="str">
        <f t="shared" si="138"/>
        <v>n/a</v>
      </c>
      <c r="U465" s="8" t="str">
        <f t="shared" si="139"/>
        <v>yes</v>
      </c>
      <c r="V465" s="2" t="str">
        <f>IFERROR(VLOOKUP($N465,'nCino | BigQuery Type Lookup'!$A:$F,3,FALSE),"(not found)")</f>
        <v>STRING</v>
      </c>
      <c r="W465" s="8">
        <f>IFERROR(VLOOKUP($N465,'nCino | BigQuery Type Lookup'!$A:$F,4,FALSE),"(not found)")</f>
        <v>255</v>
      </c>
      <c r="X465" s="8" t="str">
        <f>IFERROR(VLOOKUP($N465,'nCino | BigQuery Type Lookup'!$A:$F,5,FALSE),"(not found)")</f>
        <v>n/a</v>
      </c>
      <c r="Y465" s="8" t="str">
        <f>IFERROR(VLOOKUP($N465,'nCino | BigQuery Type Lookup'!$A:$F,6,FALSE),"(not found)")</f>
        <v>n/a</v>
      </c>
      <c r="Z465" t="str">
        <f>IFERROR(VLOOKUP('nCino | Field Mappings'!$A465,'nCino | Object Info'!$A:$H,7,FALSE),"(not found)")</f>
        <v>rskcsp_ds_css_collateral_mgmt_curated</v>
      </c>
      <c r="AA465" t="str">
        <f t="shared" si="140"/>
        <v>CCS_Account_Title__c</v>
      </c>
      <c r="AB465" s="8" t="str">
        <f t="shared" si="141"/>
        <v>n/a</v>
      </c>
      <c r="AC465" s="8" t="str">
        <f t="shared" si="142"/>
        <v>yes</v>
      </c>
      <c r="AD465" s="2" t="str">
        <f t="shared" si="143"/>
        <v>STRING</v>
      </c>
      <c r="AE465" s="8">
        <f t="shared" si="148"/>
        <v>255</v>
      </c>
      <c r="AF465" s="8" t="str">
        <f t="shared" si="149"/>
        <v>n/a</v>
      </c>
      <c r="AG465" s="8" t="str">
        <f t="shared" si="150"/>
        <v>n/a</v>
      </c>
      <c r="AH465" t="str">
        <f>IFERROR(VLOOKUP('nCino | Field Mappings'!$A465,'nCino | Object Info'!$A:$H,8,FALSE),"(not found)")</f>
        <v>rskcsp_ds_css_collateral_mgmt_consumption</v>
      </c>
      <c r="AI465" t="str">
        <f t="shared" si="144"/>
        <v>CCS_Account_Title__c</v>
      </c>
      <c r="AJ465" s="8" t="str">
        <f t="shared" si="145"/>
        <v>n/a</v>
      </c>
      <c r="AK465" s="8" t="str">
        <f t="shared" si="146"/>
        <v>yes</v>
      </c>
      <c r="AL465" s="2" t="str">
        <f t="shared" si="147"/>
        <v>STRING</v>
      </c>
      <c r="AM465" s="8">
        <f t="shared" si="151"/>
        <v>255</v>
      </c>
      <c r="AN465" s="8" t="str">
        <f t="shared" si="152"/>
        <v>n/a</v>
      </c>
      <c r="AO465" s="8" t="str">
        <f t="shared" si="153"/>
        <v>n/a</v>
      </c>
    </row>
    <row r="466" spans="1:41">
      <c r="A466" s="2" t="s">
        <v>50</v>
      </c>
      <c r="B466" s="2" t="s">
        <v>51</v>
      </c>
      <c r="C466" s="1" t="s">
        <v>1397</v>
      </c>
      <c r="D466" s="1" t="s">
        <v>1398</v>
      </c>
      <c r="E466" s="1" t="s">
        <v>1399</v>
      </c>
      <c r="F466" s="2" t="str">
        <f>IF(ISERROR(VLOOKUP($C466,'DMW | Collateral Fields'!$K:$L, 1, FALSE)),"No", "Yes")</f>
        <v>Yes</v>
      </c>
      <c r="G466" s="1" t="str">
        <f>IFERROR(VLOOKUP($C466,'DMW | Collateral Fields'!$K:$L, 2, FALSE),"(not found)")</f>
        <v>This field captures comments to explain why alert status has been reached</v>
      </c>
      <c r="H466" s="2" t="s">
        <v>136</v>
      </c>
      <c r="I466" s="2" t="s">
        <v>144</v>
      </c>
      <c r="J466" s="1" t="s">
        <v>140</v>
      </c>
      <c r="K466" s="2">
        <v>255</v>
      </c>
      <c r="L466" s="2">
        <v>0</v>
      </c>
      <c r="M466" s="2">
        <v>0</v>
      </c>
      <c r="N466" s="2" t="str">
        <f t="shared" si="135"/>
        <v>string|255|0|0</v>
      </c>
      <c r="O466" t="str">
        <f>IFERROR(VLOOKUP('nCino | Field Mappings'!$A466,'nCino | Object Info'!$A:$H,5,FALSE),"(not found)")</f>
        <v>rskcsp_ds_css_collateral_mgmt</v>
      </c>
      <c r="P466" t="str">
        <f t="shared" si="136"/>
        <v>CCS_Safe_to_Lend_Alert_Comments__c</v>
      </c>
      <c r="Q466" s="8">
        <f>IFERROR(VLOOKUP($N466,'nCino | BigQuery Type Lookup'!$A:$F,2,FALSE),"(not found)")</f>
        <v>255</v>
      </c>
      <c r="R466" t="str">
        <f>IFERROR(VLOOKUP('nCino | Field Mappings'!$A466,'nCino | Object Info'!$A:$H,6,FALSE),"(not found)")</f>
        <v>rskcsp_ds_css_collateral_mgmt_staging</v>
      </c>
      <c r="S466" t="str">
        <f t="shared" si="137"/>
        <v>CCS_Safe_to_Lend_Alert_Comments__c</v>
      </c>
      <c r="T466" s="8" t="str">
        <f t="shared" si="138"/>
        <v>n/a</v>
      </c>
      <c r="U466" s="8" t="str">
        <f t="shared" si="139"/>
        <v>yes</v>
      </c>
      <c r="V466" s="2" t="str">
        <f>IFERROR(VLOOKUP($N466,'nCino | BigQuery Type Lookup'!$A:$F,3,FALSE),"(not found)")</f>
        <v>STRING</v>
      </c>
      <c r="W466" s="8">
        <f>IFERROR(VLOOKUP($N466,'nCino | BigQuery Type Lookup'!$A:$F,4,FALSE),"(not found)")</f>
        <v>255</v>
      </c>
      <c r="X466" s="8" t="str">
        <f>IFERROR(VLOOKUP($N466,'nCino | BigQuery Type Lookup'!$A:$F,5,FALSE),"(not found)")</f>
        <v>n/a</v>
      </c>
      <c r="Y466" s="8" t="str">
        <f>IFERROR(VLOOKUP($N466,'nCino | BigQuery Type Lookup'!$A:$F,6,FALSE),"(not found)")</f>
        <v>n/a</v>
      </c>
      <c r="Z466" t="str">
        <f>IFERROR(VLOOKUP('nCino | Field Mappings'!$A466,'nCino | Object Info'!$A:$H,7,FALSE),"(not found)")</f>
        <v>rskcsp_ds_css_collateral_mgmt_curated</v>
      </c>
      <c r="AA466" t="str">
        <f t="shared" si="140"/>
        <v>CCS_Safe_to_Lend_Alert_Comments__c</v>
      </c>
      <c r="AB466" s="8" t="str">
        <f t="shared" si="141"/>
        <v>n/a</v>
      </c>
      <c r="AC466" s="8" t="str">
        <f t="shared" si="142"/>
        <v>yes</v>
      </c>
      <c r="AD466" s="2" t="str">
        <f t="shared" si="143"/>
        <v>STRING</v>
      </c>
      <c r="AE466" s="8">
        <f t="shared" si="148"/>
        <v>255</v>
      </c>
      <c r="AF466" s="8" t="str">
        <f t="shared" si="149"/>
        <v>n/a</v>
      </c>
      <c r="AG466" s="8" t="str">
        <f t="shared" si="150"/>
        <v>n/a</v>
      </c>
      <c r="AH466" t="str">
        <f>IFERROR(VLOOKUP('nCino | Field Mappings'!$A466,'nCino | Object Info'!$A:$H,8,FALSE),"(not found)")</f>
        <v>rskcsp_ds_css_collateral_mgmt_consumption</v>
      </c>
      <c r="AI466" t="str">
        <f t="shared" si="144"/>
        <v>CCS_Safe_to_Lend_Alert_Comments__c</v>
      </c>
      <c r="AJ466" s="8" t="str">
        <f t="shared" si="145"/>
        <v>n/a</v>
      </c>
      <c r="AK466" s="8" t="str">
        <f t="shared" si="146"/>
        <v>yes</v>
      </c>
      <c r="AL466" s="2" t="str">
        <f t="shared" si="147"/>
        <v>STRING</v>
      </c>
      <c r="AM466" s="8">
        <f t="shared" si="151"/>
        <v>255</v>
      </c>
      <c r="AN466" s="8" t="str">
        <f t="shared" si="152"/>
        <v>n/a</v>
      </c>
      <c r="AO466" s="8" t="str">
        <f t="shared" si="153"/>
        <v>n/a</v>
      </c>
    </row>
    <row r="467" spans="1:41">
      <c r="A467" s="2" t="s">
        <v>50</v>
      </c>
      <c r="B467" s="2" t="s">
        <v>51</v>
      </c>
      <c r="C467" s="1" t="s">
        <v>1400</v>
      </c>
      <c r="D467" s="1" t="s">
        <v>1401</v>
      </c>
      <c r="E467" s="1" t="s">
        <v>1402</v>
      </c>
      <c r="F467" s="2" t="str">
        <f>IF(ISERROR(VLOOKUP($C467,'DMW | Collateral Fields'!$K:$L, 1, FALSE)),"No", "Yes")</f>
        <v>No</v>
      </c>
      <c r="G467" s="1" t="str">
        <f>IFERROR(VLOOKUP($C467,'DMW | Collateral Fields'!$K:$L, 2, FALSE),"(not found)")</f>
        <v>(not found)</v>
      </c>
      <c r="H467" s="2" t="s">
        <v>136</v>
      </c>
      <c r="I467" s="2" t="s">
        <v>144</v>
      </c>
      <c r="J467" s="1" t="s">
        <v>140</v>
      </c>
      <c r="K467" s="2">
        <v>19</v>
      </c>
      <c r="L467" s="2">
        <v>0</v>
      </c>
      <c r="M467" s="2">
        <v>0</v>
      </c>
      <c r="N467" s="2" t="str">
        <f t="shared" si="135"/>
        <v>string|19|0|0</v>
      </c>
      <c r="O467" t="str">
        <f>IFERROR(VLOOKUP('nCino | Field Mappings'!$A467,'nCino | Object Info'!$A:$H,5,FALSE),"(not found)")</f>
        <v>rskcsp_ds_css_collateral_mgmt</v>
      </c>
      <c r="P467" t="str">
        <f t="shared" si="136"/>
        <v>deedofpriority__c</v>
      </c>
      <c r="Q467" s="8">
        <f>IFERROR(VLOOKUP($N467,'nCino | BigQuery Type Lookup'!$A:$F,2,FALSE),"(not found)")</f>
        <v>19</v>
      </c>
      <c r="R467" t="str">
        <f>IFERROR(VLOOKUP('nCino | Field Mappings'!$A467,'nCino | Object Info'!$A:$H,6,FALSE),"(not found)")</f>
        <v>rskcsp_ds_css_collateral_mgmt_staging</v>
      </c>
      <c r="S467" t="str">
        <f t="shared" si="137"/>
        <v>deedofpriority__c</v>
      </c>
      <c r="T467" s="8" t="str">
        <f t="shared" si="138"/>
        <v>n/a</v>
      </c>
      <c r="U467" s="8" t="str">
        <f t="shared" si="139"/>
        <v>yes</v>
      </c>
      <c r="V467" s="2" t="str">
        <f>IFERROR(VLOOKUP($N467,'nCino | BigQuery Type Lookup'!$A:$F,3,FALSE),"(not found)")</f>
        <v>STRING</v>
      </c>
      <c r="W467" s="8">
        <f>IFERROR(VLOOKUP($N467,'nCino | BigQuery Type Lookup'!$A:$F,4,FALSE),"(not found)")</f>
        <v>19</v>
      </c>
      <c r="X467" s="8" t="str">
        <f>IFERROR(VLOOKUP($N467,'nCino | BigQuery Type Lookup'!$A:$F,5,FALSE),"(not found)")</f>
        <v>n/a</v>
      </c>
      <c r="Y467" s="8" t="str">
        <f>IFERROR(VLOOKUP($N467,'nCino | BigQuery Type Lookup'!$A:$F,6,FALSE),"(not found)")</f>
        <v>n/a</v>
      </c>
      <c r="Z467" t="str">
        <f>IFERROR(VLOOKUP('nCino | Field Mappings'!$A467,'nCino | Object Info'!$A:$H,7,FALSE),"(not found)")</f>
        <v>rskcsp_ds_css_collateral_mgmt_curated</v>
      </c>
      <c r="AA467" t="str">
        <f t="shared" si="140"/>
        <v>deedofpriority__c</v>
      </c>
      <c r="AB467" s="8" t="str">
        <f t="shared" si="141"/>
        <v>n/a</v>
      </c>
      <c r="AC467" s="8" t="str">
        <f t="shared" si="142"/>
        <v>yes</v>
      </c>
      <c r="AD467" s="2" t="str">
        <f t="shared" si="143"/>
        <v>STRING</v>
      </c>
      <c r="AE467" s="8">
        <f t="shared" si="148"/>
        <v>19</v>
      </c>
      <c r="AF467" s="8" t="str">
        <f t="shared" si="149"/>
        <v>n/a</v>
      </c>
      <c r="AG467" s="8" t="str">
        <f t="shared" si="150"/>
        <v>n/a</v>
      </c>
      <c r="AH467" t="str">
        <f>IFERROR(VLOOKUP('nCino | Field Mappings'!$A467,'nCino | Object Info'!$A:$H,8,FALSE),"(not found)")</f>
        <v>rskcsp_ds_css_collateral_mgmt_consumption</v>
      </c>
      <c r="AI467" t="str">
        <f t="shared" si="144"/>
        <v>deedofpriority__c</v>
      </c>
      <c r="AJ467" s="8" t="str">
        <f t="shared" si="145"/>
        <v>n/a</v>
      </c>
      <c r="AK467" s="8" t="str">
        <f t="shared" si="146"/>
        <v>yes</v>
      </c>
      <c r="AL467" s="2" t="str">
        <f t="shared" si="147"/>
        <v>STRING</v>
      </c>
      <c r="AM467" s="8">
        <f t="shared" si="151"/>
        <v>19</v>
      </c>
      <c r="AN467" s="8" t="str">
        <f t="shared" si="152"/>
        <v>n/a</v>
      </c>
      <c r="AO467" s="8" t="str">
        <f t="shared" si="153"/>
        <v>n/a</v>
      </c>
    </row>
    <row r="468" spans="1:41">
      <c r="A468" s="2" t="s">
        <v>50</v>
      </c>
      <c r="B468" s="2" t="s">
        <v>51</v>
      </c>
      <c r="C468" s="1" t="s">
        <v>1403</v>
      </c>
      <c r="D468" s="1" t="s">
        <v>220</v>
      </c>
      <c r="E468" s="1" t="s">
        <v>221</v>
      </c>
      <c r="F468" s="2" t="str">
        <f>IF(ISERROR(VLOOKUP($C468,'DMW | Collateral Fields'!$K:$L, 1, FALSE)),"No", "Yes")</f>
        <v>Yes</v>
      </c>
      <c r="G468" s="1" t="str">
        <f>IFERROR(VLOOKUP($C468,'DMW | Collateral Fields'!$K:$L, 2, FALSE),"(not found)")</f>
        <v>This field captures the application which the security was added from.</v>
      </c>
      <c r="H468" s="2" t="s">
        <v>153</v>
      </c>
      <c r="I468" s="2" t="s">
        <v>144</v>
      </c>
      <c r="J468" s="1" t="s">
        <v>222</v>
      </c>
      <c r="K468" s="2">
        <v>18</v>
      </c>
      <c r="L468" s="2">
        <v>0</v>
      </c>
      <c r="M468" s="2">
        <v>0</v>
      </c>
      <c r="N468" s="2" t="str">
        <f t="shared" si="135"/>
        <v>reference(LLC_BI__Product_Package__c)|18|0|0</v>
      </c>
      <c r="O468" t="str">
        <f>IFERROR(VLOOKUP('nCino | Field Mappings'!$A468,'nCino | Object Info'!$A:$H,5,FALSE),"(not found)")</f>
        <v>rskcsp_ds_css_collateral_mgmt</v>
      </c>
      <c r="P468" t="str">
        <f t="shared" si="136"/>
        <v>CCS_Application__c</v>
      </c>
      <c r="Q468" s="8">
        <f>IFERROR(VLOOKUP($N468,'nCino | BigQuery Type Lookup'!$A:$F,2,FALSE),"(not found)")</f>
        <v>18</v>
      </c>
      <c r="R468" t="str">
        <f>IFERROR(VLOOKUP('nCino | Field Mappings'!$A468,'nCino | Object Info'!$A:$H,6,FALSE),"(not found)")</f>
        <v>rskcsp_ds_css_collateral_mgmt_staging</v>
      </c>
      <c r="S468" t="str">
        <f t="shared" si="137"/>
        <v>CCS_Application__c</v>
      </c>
      <c r="T468" s="8" t="str">
        <f t="shared" si="138"/>
        <v>Foreign</v>
      </c>
      <c r="U468" s="8" t="str">
        <f t="shared" si="139"/>
        <v>yes</v>
      </c>
      <c r="V468" s="2" t="str">
        <f>IFERROR(VLOOKUP($N468,'nCino | BigQuery Type Lookup'!$A:$F,3,FALSE),"(not found)")</f>
        <v>STRING</v>
      </c>
      <c r="W468" s="8">
        <f>IFERROR(VLOOKUP($N468,'nCino | BigQuery Type Lookup'!$A:$F,4,FALSE),"(not found)")</f>
        <v>18</v>
      </c>
      <c r="X468" s="8" t="str">
        <f>IFERROR(VLOOKUP($N468,'nCino | BigQuery Type Lookup'!$A:$F,5,FALSE),"(not found)")</f>
        <v>n/a</v>
      </c>
      <c r="Y468" s="8" t="str">
        <f>IFERROR(VLOOKUP($N468,'nCino | BigQuery Type Lookup'!$A:$F,6,FALSE),"(not found)")</f>
        <v>n/a</v>
      </c>
      <c r="Z468" t="str">
        <f>IFERROR(VLOOKUP('nCino | Field Mappings'!$A468,'nCino | Object Info'!$A:$H,7,FALSE),"(not found)")</f>
        <v>rskcsp_ds_css_collateral_mgmt_curated</v>
      </c>
      <c r="AA468" t="str">
        <f t="shared" si="140"/>
        <v>CCS_Application__c</v>
      </c>
      <c r="AB468" s="8" t="str">
        <f t="shared" si="141"/>
        <v>Foreign</v>
      </c>
      <c r="AC468" s="8" t="str">
        <f t="shared" si="142"/>
        <v>yes</v>
      </c>
      <c r="AD468" s="2" t="str">
        <f t="shared" si="143"/>
        <v>STRING</v>
      </c>
      <c r="AE468" s="8">
        <f t="shared" si="148"/>
        <v>18</v>
      </c>
      <c r="AF468" s="8" t="str">
        <f t="shared" si="149"/>
        <v>n/a</v>
      </c>
      <c r="AG468" s="8" t="str">
        <f t="shared" si="150"/>
        <v>n/a</v>
      </c>
      <c r="AH468" t="str">
        <f>IFERROR(VLOOKUP('nCino | Field Mappings'!$A468,'nCino | Object Info'!$A:$H,8,FALSE),"(not found)")</f>
        <v>rskcsp_ds_css_collateral_mgmt_consumption</v>
      </c>
      <c r="AI468" t="str">
        <f t="shared" si="144"/>
        <v>CCS_Application__c</v>
      </c>
      <c r="AJ468" s="8" t="str">
        <f t="shared" si="145"/>
        <v>Foreign</v>
      </c>
      <c r="AK468" s="8" t="str">
        <f t="shared" si="146"/>
        <v>yes</v>
      </c>
      <c r="AL468" s="2" t="str">
        <f t="shared" si="147"/>
        <v>STRING</v>
      </c>
      <c r="AM468" s="8">
        <f t="shared" si="151"/>
        <v>18</v>
      </c>
      <c r="AN468" s="8" t="str">
        <f t="shared" si="152"/>
        <v>n/a</v>
      </c>
      <c r="AO468" s="8" t="str">
        <f t="shared" si="153"/>
        <v>n/a</v>
      </c>
    </row>
    <row r="469" spans="1:41">
      <c r="A469" s="2" t="s">
        <v>50</v>
      </c>
      <c r="B469" s="2" t="s">
        <v>51</v>
      </c>
      <c r="C469" s="1" t="s">
        <v>1404</v>
      </c>
      <c r="D469" s="1" t="s">
        <v>1405</v>
      </c>
      <c r="E469" s="1" t="s">
        <v>918</v>
      </c>
      <c r="F469" s="2" t="str">
        <f>IF(ISERROR(VLOOKUP($C469,'DMW | Collateral Fields'!$K:$L, 1, FALSE)),"No", "Yes")</f>
        <v>Yes</v>
      </c>
      <c r="G469" s="1" t="str">
        <f>IFERROR(VLOOKUP($C469,'DMW | Collateral Fields'!$K:$L, 2, FALSE),"(not found)")</f>
        <v>To Capture the Gross Value amount and Populate to the Orginal Value of nCiono</v>
      </c>
      <c r="H469" s="2" t="s">
        <v>136</v>
      </c>
      <c r="I469" s="2" t="s">
        <v>144</v>
      </c>
      <c r="J469" s="1" t="s">
        <v>215</v>
      </c>
      <c r="K469" s="2">
        <v>0</v>
      </c>
      <c r="L469" s="2">
        <v>16</v>
      </c>
      <c r="M469" s="2">
        <v>0</v>
      </c>
      <c r="N469" s="2" t="str">
        <f t="shared" si="135"/>
        <v>currency|0|16|0</v>
      </c>
      <c r="O469" t="str">
        <f>IFERROR(VLOOKUP('nCino | Field Mappings'!$A469,'nCino | Object Info'!$A:$H,5,FALSE),"(not found)")</f>
        <v>rskcsp_ds_css_collateral_mgmt</v>
      </c>
      <c r="P469" t="str">
        <f t="shared" si="136"/>
        <v>CCS_Gross_Value_Amount__c</v>
      </c>
      <c r="Q469" s="8">
        <f>IFERROR(VLOOKUP($N469,'nCino | BigQuery Type Lookup'!$A:$F,2,FALSE),"(not found)")</f>
        <v>16</v>
      </c>
      <c r="R469" t="str">
        <f>IFERROR(VLOOKUP('nCino | Field Mappings'!$A469,'nCino | Object Info'!$A:$H,6,FALSE),"(not found)")</f>
        <v>rskcsp_ds_css_collateral_mgmt_staging</v>
      </c>
      <c r="S469" t="str">
        <f t="shared" si="137"/>
        <v>CCS_Gross_Value_Amount__c</v>
      </c>
      <c r="T469" s="8" t="str">
        <f t="shared" si="138"/>
        <v>n/a</v>
      </c>
      <c r="U469" s="8" t="str">
        <f t="shared" si="139"/>
        <v>yes</v>
      </c>
      <c r="V469" s="2" t="str">
        <f>IFERROR(VLOOKUP($N469,'nCino | BigQuery Type Lookup'!$A:$F,3,FALSE),"(not found)")</f>
        <v>INT64</v>
      </c>
      <c r="W469" s="8" t="str">
        <f>IFERROR(VLOOKUP($N469,'nCino | BigQuery Type Lookup'!$A:$F,4,FALSE),"(not found)")</f>
        <v>n/a</v>
      </c>
      <c r="X469" s="8" t="str">
        <f>IFERROR(VLOOKUP($N469,'nCino | BigQuery Type Lookup'!$A:$F,5,FALSE),"(not found)")</f>
        <v>n/a</v>
      </c>
      <c r="Y469" s="8" t="str">
        <f>IFERROR(VLOOKUP($N469,'nCino | BigQuery Type Lookup'!$A:$F,6,FALSE),"(not found)")</f>
        <v>n/a</v>
      </c>
      <c r="Z469" t="str">
        <f>IFERROR(VLOOKUP('nCino | Field Mappings'!$A469,'nCino | Object Info'!$A:$H,7,FALSE),"(not found)")</f>
        <v>rskcsp_ds_css_collateral_mgmt_curated</v>
      </c>
      <c r="AA469" t="str">
        <f t="shared" si="140"/>
        <v>CCS_Gross_Value_Amount__c</v>
      </c>
      <c r="AB469" s="8" t="str">
        <f t="shared" si="141"/>
        <v>n/a</v>
      </c>
      <c r="AC469" s="8" t="str">
        <f t="shared" si="142"/>
        <v>yes</v>
      </c>
      <c r="AD469" s="2" t="str">
        <f t="shared" si="143"/>
        <v>INT64</v>
      </c>
      <c r="AE469" s="8" t="str">
        <f t="shared" si="148"/>
        <v>n/a</v>
      </c>
      <c r="AF469" s="8" t="str">
        <f t="shared" si="149"/>
        <v>n/a</v>
      </c>
      <c r="AG469" s="8" t="str">
        <f t="shared" si="150"/>
        <v>n/a</v>
      </c>
      <c r="AH469" t="str">
        <f>IFERROR(VLOOKUP('nCino | Field Mappings'!$A469,'nCino | Object Info'!$A:$H,8,FALSE),"(not found)")</f>
        <v>rskcsp_ds_css_collateral_mgmt_consumption</v>
      </c>
      <c r="AI469" t="str">
        <f t="shared" si="144"/>
        <v>CCS_Gross_Value_Amount__c</v>
      </c>
      <c r="AJ469" s="8" t="str">
        <f t="shared" si="145"/>
        <v>n/a</v>
      </c>
      <c r="AK469" s="8" t="str">
        <f t="shared" si="146"/>
        <v>yes</v>
      </c>
      <c r="AL469" s="2" t="str">
        <f t="shared" si="147"/>
        <v>INT64</v>
      </c>
      <c r="AM469" s="8" t="str">
        <f t="shared" si="151"/>
        <v>n/a</v>
      </c>
      <c r="AN469" s="8" t="str">
        <f t="shared" si="152"/>
        <v>n/a</v>
      </c>
      <c r="AO469" s="8" t="str">
        <f t="shared" si="153"/>
        <v>n/a</v>
      </c>
    </row>
    <row r="470" spans="1:41">
      <c r="A470" s="2" t="s">
        <v>50</v>
      </c>
      <c r="B470" s="2" t="s">
        <v>51</v>
      </c>
      <c r="C470" s="1" t="s">
        <v>1406</v>
      </c>
      <c r="D470" s="1" t="s">
        <v>1407</v>
      </c>
      <c r="E470" s="1" t="s">
        <v>1408</v>
      </c>
      <c r="F470" s="2" t="str">
        <f>IF(ISERROR(VLOOKUP($C470,'DMW | Collateral Fields'!$K:$L, 1, FALSE)),"No", "Yes")</f>
        <v>Yes</v>
      </c>
      <c r="G470" s="1" t="str">
        <f>IFERROR(VLOOKUP($C470,'DMW | Collateral Fields'!$K:$L, 2, FALSE),"(not found)")</f>
        <v>This checkbox field is used to keep track of first charge created on Security</v>
      </c>
      <c r="H470" s="2" t="s">
        <v>136</v>
      </c>
      <c r="I470" s="2" t="s">
        <v>131</v>
      </c>
      <c r="J470" s="1" t="s">
        <v>137</v>
      </c>
      <c r="K470" s="2">
        <v>0</v>
      </c>
      <c r="L470" s="2">
        <v>0</v>
      </c>
      <c r="M470" s="2">
        <v>0</v>
      </c>
      <c r="N470" s="2" t="str">
        <f t="shared" si="135"/>
        <v>boolean|0|0|0</v>
      </c>
      <c r="O470" t="str">
        <f>IFERROR(VLOOKUP('nCino | Field Mappings'!$A470,'nCino | Object Info'!$A:$H,5,FALSE),"(not found)")</f>
        <v>rskcsp_ds_css_collateral_mgmt</v>
      </c>
      <c r="P470" t="str">
        <f t="shared" si="136"/>
        <v>CCS_IsFirstChargeDuplicate__c</v>
      </c>
      <c r="Q470" s="8">
        <f>IFERROR(VLOOKUP($N470,'nCino | BigQuery Type Lookup'!$A:$F,2,FALSE),"(not found)")</f>
        <v>1</v>
      </c>
      <c r="R470" t="str">
        <f>IFERROR(VLOOKUP('nCino | Field Mappings'!$A470,'nCino | Object Info'!$A:$H,6,FALSE),"(not found)")</f>
        <v>rskcsp_ds_css_collateral_mgmt_staging</v>
      </c>
      <c r="S470" t="str">
        <f t="shared" si="137"/>
        <v>CCS_IsFirstChargeDuplicate__c</v>
      </c>
      <c r="T470" s="8" t="str">
        <f t="shared" si="138"/>
        <v>n/a</v>
      </c>
      <c r="U470" s="8" t="str">
        <f t="shared" si="139"/>
        <v>no</v>
      </c>
      <c r="V470" s="2" t="str">
        <f>IFERROR(VLOOKUP($N470,'nCino | BigQuery Type Lookup'!$A:$F,3,FALSE),"(not found)")</f>
        <v>BOOL</v>
      </c>
      <c r="W470" s="8" t="str">
        <f>IFERROR(VLOOKUP($N470,'nCino | BigQuery Type Lookup'!$A:$F,4,FALSE),"(not found)")</f>
        <v>n/a</v>
      </c>
      <c r="X470" s="8" t="str">
        <f>IFERROR(VLOOKUP($N470,'nCino | BigQuery Type Lookup'!$A:$F,5,FALSE),"(not found)")</f>
        <v>n/a</v>
      </c>
      <c r="Y470" s="8" t="str">
        <f>IFERROR(VLOOKUP($N470,'nCino | BigQuery Type Lookup'!$A:$F,6,FALSE),"(not found)")</f>
        <v>n/a</v>
      </c>
      <c r="Z470" t="str">
        <f>IFERROR(VLOOKUP('nCino | Field Mappings'!$A470,'nCino | Object Info'!$A:$H,7,FALSE),"(not found)")</f>
        <v>rskcsp_ds_css_collateral_mgmt_curated</v>
      </c>
      <c r="AA470" t="str">
        <f t="shared" si="140"/>
        <v>CCS_IsFirstChargeDuplicate__c</v>
      </c>
      <c r="AB470" s="8" t="str">
        <f t="shared" si="141"/>
        <v>n/a</v>
      </c>
      <c r="AC470" s="8" t="str">
        <f t="shared" si="142"/>
        <v>no</v>
      </c>
      <c r="AD470" s="2" t="str">
        <f t="shared" si="143"/>
        <v>BOOL</v>
      </c>
      <c r="AE470" s="8" t="str">
        <f t="shared" si="148"/>
        <v>n/a</v>
      </c>
      <c r="AF470" s="8" t="str">
        <f t="shared" si="149"/>
        <v>n/a</v>
      </c>
      <c r="AG470" s="8" t="str">
        <f t="shared" si="150"/>
        <v>n/a</v>
      </c>
      <c r="AH470" t="str">
        <f>IFERROR(VLOOKUP('nCino | Field Mappings'!$A470,'nCino | Object Info'!$A:$H,8,FALSE),"(not found)")</f>
        <v>rskcsp_ds_css_collateral_mgmt_consumption</v>
      </c>
      <c r="AI470" t="str">
        <f t="shared" si="144"/>
        <v>CCS_IsFirstChargeDuplicate__c</v>
      </c>
      <c r="AJ470" s="8" t="str">
        <f t="shared" si="145"/>
        <v>n/a</v>
      </c>
      <c r="AK470" s="8" t="str">
        <f t="shared" si="146"/>
        <v>no</v>
      </c>
      <c r="AL470" s="2" t="str">
        <f t="shared" si="147"/>
        <v>BOOL</v>
      </c>
      <c r="AM470" s="8" t="str">
        <f t="shared" si="151"/>
        <v>n/a</v>
      </c>
      <c r="AN470" s="8" t="str">
        <f t="shared" si="152"/>
        <v>n/a</v>
      </c>
      <c r="AO470" s="8" t="str">
        <f t="shared" si="153"/>
        <v>n/a</v>
      </c>
    </row>
    <row r="471" spans="1:41">
      <c r="A471" s="2" t="s">
        <v>50</v>
      </c>
      <c r="B471" s="2" t="s">
        <v>51</v>
      </c>
      <c r="C471" s="1" t="s">
        <v>1409</v>
      </c>
      <c r="D471" s="1" t="s">
        <v>1410</v>
      </c>
      <c r="E471" s="1" t="s">
        <v>1411</v>
      </c>
      <c r="F471" s="2" t="str">
        <f>IF(ISERROR(VLOOKUP($C471,'DMW | Collateral Fields'!$K:$L, 1, FALSE)),"No", "Yes")</f>
        <v>Yes</v>
      </c>
      <c r="G471" s="1" t="str">
        <f>IFERROR(VLOOKUP($C471,'DMW | Collateral Fields'!$K:$L, 2, FALSE),"(not found)")</f>
        <v>This checkbox field is used to keep track of third charge created on Security</v>
      </c>
      <c r="H471" s="2" t="s">
        <v>136</v>
      </c>
      <c r="I471" s="2" t="s">
        <v>131</v>
      </c>
      <c r="J471" s="1" t="s">
        <v>137</v>
      </c>
      <c r="K471" s="2">
        <v>0</v>
      </c>
      <c r="L471" s="2">
        <v>0</v>
      </c>
      <c r="M471" s="2">
        <v>0</v>
      </c>
      <c r="N471" s="2" t="str">
        <f t="shared" si="135"/>
        <v>boolean|0|0|0</v>
      </c>
      <c r="O471" t="str">
        <f>IFERROR(VLOOKUP('nCino | Field Mappings'!$A471,'nCino | Object Info'!$A:$H,5,FALSE),"(not found)")</f>
        <v>rskcsp_ds_css_collateral_mgmt</v>
      </c>
      <c r="P471" t="str">
        <f t="shared" si="136"/>
        <v>CCS_IsThirdChargeDuplicate__c</v>
      </c>
      <c r="Q471" s="8">
        <f>IFERROR(VLOOKUP($N471,'nCino | BigQuery Type Lookup'!$A:$F,2,FALSE),"(not found)")</f>
        <v>1</v>
      </c>
      <c r="R471" t="str">
        <f>IFERROR(VLOOKUP('nCino | Field Mappings'!$A471,'nCino | Object Info'!$A:$H,6,FALSE),"(not found)")</f>
        <v>rskcsp_ds_css_collateral_mgmt_staging</v>
      </c>
      <c r="S471" t="str">
        <f t="shared" si="137"/>
        <v>CCS_IsThirdChargeDuplicate__c</v>
      </c>
      <c r="T471" s="8" t="str">
        <f t="shared" si="138"/>
        <v>n/a</v>
      </c>
      <c r="U471" s="8" t="str">
        <f t="shared" si="139"/>
        <v>no</v>
      </c>
      <c r="V471" s="2" t="str">
        <f>IFERROR(VLOOKUP($N471,'nCino | BigQuery Type Lookup'!$A:$F,3,FALSE),"(not found)")</f>
        <v>BOOL</v>
      </c>
      <c r="W471" s="8" t="str">
        <f>IFERROR(VLOOKUP($N471,'nCino | BigQuery Type Lookup'!$A:$F,4,FALSE),"(not found)")</f>
        <v>n/a</v>
      </c>
      <c r="X471" s="8" t="str">
        <f>IFERROR(VLOOKUP($N471,'nCino | BigQuery Type Lookup'!$A:$F,5,FALSE),"(not found)")</f>
        <v>n/a</v>
      </c>
      <c r="Y471" s="8" t="str">
        <f>IFERROR(VLOOKUP($N471,'nCino | BigQuery Type Lookup'!$A:$F,6,FALSE),"(not found)")</f>
        <v>n/a</v>
      </c>
      <c r="Z471" t="str">
        <f>IFERROR(VLOOKUP('nCino | Field Mappings'!$A471,'nCino | Object Info'!$A:$H,7,FALSE),"(not found)")</f>
        <v>rskcsp_ds_css_collateral_mgmt_curated</v>
      </c>
      <c r="AA471" t="str">
        <f t="shared" si="140"/>
        <v>CCS_IsThirdChargeDuplicate__c</v>
      </c>
      <c r="AB471" s="8" t="str">
        <f t="shared" si="141"/>
        <v>n/a</v>
      </c>
      <c r="AC471" s="8" t="str">
        <f t="shared" si="142"/>
        <v>no</v>
      </c>
      <c r="AD471" s="2" t="str">
        <f t="shared" si="143"/>
        <v>BOOL</v>
      </c>
      <c r="AE471" s="8" t="str">
        <f t="shared" si="148"/>
        <v>n/a</v>
      </c>
      <c r="AF471" s="8" t="str">
        <f t="shared" si="149"/>
        <v>n/a</v>
      </c>
      <c r="AG471" s="8" t="str">
        <f t="shared" si="150"/>
        <v>n/a</v>
      </c>
      <c r="AH471" t="str">
        <f>IFERROR(VLOOKUP('nCino | Field Mappings'!$A471,'nCino | Object Info'!$A:$H,8,FALSE),"(not found)")</f>
        <v>rskcsp_ds_css_collateral_mgmt_consumption</v>
      </c>
      <c r="AI471" t="str">
        <f t="shared" si="144"/>
        <v>CCS_IsThirdChargeDuplicate__c</v>
      </c>
      <c r="AJ471" s="8" t="str">
        <f t="shared" si="145"/>
        <v>n/a</v>
      </c>
      <c r="AK471" s="8" t="str">
        <f t="shared" si="146"/>
        <v>no</v>
      </c>
      <c r="AL471" s="2" t="str">
        <f t="shared" si="147"/>
        <v>BOOL</v>
      </c>
      <c r="AM471" s="8" t="str">
        <f t="shared" si="151"/>
        <v>n/a</v>
      </c>
      <c r="AN471" s="8" t="str">
        <f t="shared" si="152"/>
        <v>n/a</v>
      </c>
      <c r="AO471" s="8" t="str">
        <f t="shared" si="153"/>
        <v>n/a</v>
      </c>
    </row>
    <row r="472" spans="1:41">
      <c r="A472" s="2" t="s">
        <v>50</v>
      </c>
      <c r="B472" s="2" t="s">
        <v>51</v>
      </c>
      <c r="C472" s="1" t="s">
        <v>1412</v>
      </c>
      <c r="D472" s="1" t="s">
        <v>1413</v>
      </c>
      <c r="E472" s="1" t="s">
        <v>625</v>
      </c>
      <c r="F472" s="2" t="str">
        <f>IF(ISERROR(VLOOKUP($C472,'DMW | Collateral Fields'!$K:$L, 1, FALSE)),"No", "Yes")</f>
        <v>Yes</v>
      </c>
      <c r="G472" s="1" t="str">
        <f>IFERROR(VLOOKUP($C472,'DMW | Collateral Fields'!$K:$L, 2, FALSE),"(not found)")</f>
        <v>This field captures the percentage of the lending value</v>
      </c>
      <c r="H472" s="2" t="s">
        <v>136</v>
      </c>
      <c r="I472" s="2" t="s">
        <v>144</v>
      </c>
      <c r="J472" s="1" t="s">
        <v>294</v>
      </c>
      <c r="K472" s="2">
        <v>0</v>
      </c>
      <c r="L472" s="2">
        <v>5</v>
      </c>
      <c r="M472" s="2">
        <v>2</v>
      </c>
      <c r="N472" s="2" t="str">
        <f t="shared" si="135"/>
        <v>percent|0|5|2</v>
      </c>
      <c r="O472" t="str">
        <f>IFERROR(VLOOKUP('nCino | Field Mappings'!$A472,'nCino | Object Info'!$A:$H,5,FALSE),"(not found)")</f>
        <v>rskcsp_ds_css_collateral_mgmt</v>
      </c>
      <c r="P472" t="str">
        <f t="shared" si="136"/>
        <v>CCS_LendingValue_Percentage__c</v>
      </c>
      <c r="Q472" s="8">
        <f>IFERROR(VLOOKUP($N472,'nCino | BigQuery Type Lookup'!$A:$F,2,FALSE),"(not found)")</f>
        <v>8</v>
      </c>
      <c r="R472" t="str">
        <f>IFERROR(VLOOKUP('nCino | Field Mappings'!$A472,'nCino | Object Info'!$A:$H,6,FALSE),"(not found)")</f>
        <v>rskcsp_ds_css_collateral_mgmt_staging</v>
      </c>
      <c r="S472" t="str">
        <f t="shared" si="137"/>
        <v>CCS_LendingValue_Percentage__c</v>
      </c>
      <c r="T472" s="8" t="str">
        <f t="shared" si="138"/>
        <v>n/a</v>
      </c>
      <c r="U472" s="8" t="str">
        <f t="shared" si="139"/>
        <v>yes</v>
      </c>
      <c r="V472" s="2" t="str">
        <f>IFERROR(VLOOKUP($N472,'nCino | BigQuery Type Lookup'!$A:$F,3,FALSE),"(not found)")</f>
        <v>NUMERIC</v>
      </c>
      <c r="W472" s="8" t="str">
        <f>IFERROR(VLOOKUP($N472,'nCino | BigQuery Type Lookup'!$A:$F,4,FALSE),"(not found)")</f>
        <v>n/a</v>
      </c>
      <c r="X472" s="8">
        <f>IFERROR(VLOOKUP($N472,'nCino | BigQuery Type Lookup'!$A:$F,5,FALSE),"(not found)")</f>
        <v>5</v>
      </c>
      <c r="Y472" s="8">
        <f>IFERROR(VLOOKUP($N472,'nCino | BigQuery Type Lookup'!$A:$F,6,FALSE),"(not found)")</f>
        <v>2</v>
      </c>
      <c r="Z472" t="str">
        <f>IFERROR(VLOOKUP('nCino | Field Mappings'!$A472,'nCino | Object Info'!$A:$H,7,FALSE),"(not found)")</f>
        <v>rskcsp_ds_css_collateral_mgmt_curated</v>
      </c>
      <c r="AA472" t="str">
        <f t="shared" si="140"/>
        <v>CCS_LendingValue_Percentage__c</v>
      </c>
      <c r="AB472" s="8" t="str">
        <f t="shared" si="141"/>
        <v>n/a</v>
      </c>
      <c r="AC472" s="8" t="str">
        <f t="shared" si="142"/>
        <v>yes</v>
      </c>
      <c r="AD472" s="2" t="str">
        <f t="shared" si="143"/>
        <v>NUMERIC</v>
      </c>
      <c r="AE472" s="8" t="str">
        <f t="shared" si="148"/>
        <v>n/a</v>
      </c>
      <c r="AF472" s="8">
        <f t="shared" si="149"/>
        <v>5</v>
      </c>
      <c r="AG472" s="8">
        <f t="shared" si="150"/>
        <v>2</v>
      </c>
      <c r="AH472" t="str">
        <f>IFERROR(VLOOKUP('nCino | Field Mappings'!$A472,'nCino | Object Info'!$A:$H,8,FALSE),"(not found)")</f>
        <v>rskcsp_ds_css_collateral_mgmt_consumption</v>
      </c>
      <c r="AI472" t="str">
        <f t="shared" si="144"/>
        <v>CCS_LendingValue_Percentage__c</v>
      </c>
      <c r="AJ472" s="8" t="str">
        <f t="shared" si="145"/>
        <v>n/a</v>
      </c>
      <c r="AK472" s="8" t="str">
        <f t="shared" si="146"/>
        <v>yes</v>
      </c>
      <c r="AL472" s="2" t="str">
        <f t="shared" si="147"/>
        <v>NUMERIC</v>
      </c>
      <c r="AM472" s="8" t="str">
        <f t="shared" si="151"/>
        <v>n/a</v>
      </c>
      <c r="AN472" s="8">
        <f t="shared" si="152"/>
        <v>5</v>
      </c>
      <c r="AO472" s="8">
        <f t="shared" si="153"/>
        <v>2</v>
      </c>
    </row>
    <row r="473" spans="1:41">
      <c r="A473" s="2" t="s">
        <v>50</v>
      </c>
      <c r="B473" s="2" t="s">
        <v>51</v>
      </c>
      <c r="C473" s="1" t="s">
        <v>1414</v>
      </c>
      <c r="D473" s="1" t="s">
        <v>1415</v>
      </c>
      <c r="E473" s="1" t="s">
        <v>775</v>
      </c>
      <c r="F473" s="2" t="str">
        <f>IF(ISERROR(VLOOKUP($C473,'DMW | Collateral Fields'!$K:$L, 1, FALSE)),"No", "Yes")</f>
        <v>Yes</v>
      </c>
      <c r="G473" s="1" t="str">
        <f>IFERROR(VLOOKUP($C473,'DMW | Collateral Fields'!$K:$L, 2, FALSE),"(not found)")</f>
        <v>This field captures the lending value</v>
      </c>
      <c r="H473" s="2" t="s">
        <v>136</v>
      </c>
      <c r="I473" s="2" t="s">
        <v>144</v>
      </c>
      <c r="J473" s="1" t="s">
        <v>215</v>
      </c>
      <c r="K473" s="2">
        <v>0</v>
      </c>
      <c r="L473" s="2">
        <v>16</v>
      </c>
      <c r="M473" s="2">
        <v>0</v>
      </c>
      <c r="N473" s="2" t="str">
        <f t="shared" si="135"/>
        <v>currency|0|16|0</v>
      </c>
      <c r="O473" t="str">
        <f>IFERROR(VLOOKUP('nCino | Field Mappings'!$A473,'nCino | Object Info'!$A:$H,5,FALSE),"(not found)")</f>
        <v>rskcsp_ds_css_collateral_mgmt</v>
      </c>
      <c r="P473" t="str">
        <f t="shared" si="136"/>
        <v>CCS_Lending_Value__c</v>
      </c>
      <c r="Q473" s="8">
        <f>IFERROR(VLOOKUP($N473,'nCino | BigQuery Type Lookup'!$A:$F,2,FALSE),"(not found)")</f>
        <v>16</v>
      </c>
      <c r="R473" t="str">
        <f>IFERROR(VLOOKUP('nCino | Field Mappings'!$A473,'nCino | Object Info'!$A:$H,6,FALSE),"(not found)")</f>
        <v>rskcsp_ds_css_collateral_mgmt_staging</v>
      </c>
      <c r="S473" t="str">
        <f t="shared" si="137"/>
        <v>CCS_Lending_Value__c</v>
      </c>
      <c r="T473" s="8" t="str">
        <f t="shared" si="138"/>
        <v>n/a</v>
      </c>
      <c r="U473" s="8" t="str">
        <f t="shared" si="139"/>
        <v>yes</v>
      </c>
      <c r="V473" s="2" t="str">
        <f>IFERROR(VLOOKUP($N473,'nCino | BigQuery Type Lookup'!$A:$F,3,FALSE),"(not found)")</f>
        <v>INT64</v>
      </c>
      <c r="W473" s="8" t="str">
        <f>IFERROR(VLOOKUP($N473,'nCino | BigQuery Type Lookup'!$A:$F,4,FALSE),"(not found)")</f>
        <v>n/a</v>
      </c>
      <c r="X473" s="8" t="str">
        <f>IFERROR(VLOOKUP($N473,'nCino | BigQuery Type Lookup'!$A:$F,5,FALSE),"(not found)")</f>
        <v>n/a</v>
      </c>
      <c r="Y473" s="8" t="str">
        <f>IFERROR(VLOOKUP($N473,'nCino | BigQuery Type Lookup'!$A:$F,6,FALSE),"(not found)")</f>
        <v>n/a</v>
      </c>
      <c r="Z473" t="str">
        <f>IFERROR(VLOOKUP('nCino | Field Mappings'!$A473,'nCino | Object Info'!$A:$H,7,FALSE),"(not found)")</f>
        <v>rskcsp_ds_css_collateral_mgmt_curated</v>
      </c>
      <c r="AA473" t="str">
        <f t="shared" si="140"/>
        <v>CCS_Lending_Value__c</v>
      </c>
      <c r="AB473" s="8" t="str">
        <f t="shared" si="141"/>
        <v>n/a</v>
      </c>
      <c r="AC473" s="8" t="str">
        <f t="shared" si="142"/>
        <v>yes</v>
      </c>
      <c r="AD473" s="2" t="str">
        <f t="shared" si="143"/>
        <v>INT64</v>
      </c>
      <c r="AE473" s="8" t="str">
        <f t="shared" si="148"/>
        <v>n/a</v>
      </c>
      <c r="AF473" s="8" t="str">
        <f t="shared" si="149"/>
        <v>n/a</v>
      </c>
      <c r="AG473" s="8" t="str">
        <f t="shared" si="150"/>
        <v>n/a</v>
      </c>
      <c r="AH473" t="str">
        <f>IFERROR(VLOOKUP('nCino | Field Mappings'!$A473,'nCino | Object Info'!$A:$H,8,FALSE),"(not found)")</f>
        <v>rskcsp_ds_css_collateral_mgmt_consumption</v>
      </c>
      <c r="AI473" t="str">
        <f t="shared" si="144"/>
        <v>CCS_Lending_Value__c</v>
      </c>
      <c r="AJ473" s="8" t="str">
        <f t="shared" si="145"/>
        <v>n/a</v>
      </c>
      <c r="AK473" s="8" t="str">
        <f t="shared" si="146"/>
        <v>yes</v>
      </c>
      <c r="AL473" s="2" t="str">
        <f t="shared" si="147"/>
        <v>INT64</v>
      </c>
      <c r="AM473" s="8" t="str">
        <f t="shared" si="151"/>
        <v>n/a</v>
      </c>
      <c r="AN473" s="8" t="str">
        <f t="shared" si="152"/>
        <v>n/a</v>
      </c>
      <c r="AO473" s="8" t="str">
        <f t="shared" si="153"/>
        <v>n/a</v>
      </c>
    </row>
    <row r="474" spans="1:41">
      <c r="A474" s="2" t="s">
        <v>50</v>
      </c>
      <c r="B474" s="2" t="s">
        <v>51</v>
      </c>
      <c r="C474" s="1" t="s">
        <v>1416</v>
      </c>
      <c r="D474" s="1" t="s">
        <v>1417</v>
      </c>
      <c r="E474" s="1" t="s">
        <v>1418</v>
      </c>
      <c r="F474" s="2" t="str">
        <f>IF(ISERROR(VLOOKUP($C474,'DMW | Collateral Fields'!$K:$L, 1, FALSE)),"No", "Yes")</f>
        <v>Yes</v>
      </c>
      <c r="G474" s="1" t="str">
        <f>IFERROR(VLOOKUP($C474,'DMW | Collateral Fields'!$K:$L, 2, FALSE),"(not found)")</f>
        <v xml:space="preserve">This is a picklist field that captures the type of Life Policy. </v>
      </c>
      <c r="H474" s="2" t="s">
        <v>136</v>
      </c>
      <c r="I474" s="2" t="s">
        <v>144</v>
      </c>
      <c r="J474" s="1" t="s">
        <v>145</v>
      </c>
      <c r="K474" s="2">
        <v>255</v>
      </c>
      <c r="L474" s="2">
        <v>0</v>
      </c>
      <c r="M474" s="2">
        <v>0</v>
      </c>
      <c r="N474" s="2" t="str">
        <f t="shared" si="135"/>
        <v>picklist|255|0|0</v>
      </c>
      <c r="O474" t="str">
        <f>IFERROR(VLOOKUP('nCino | Field Mappings'!$A474,'nCino | Object Info'!$A:$H,5,FALSE),"(not found)")</f>
        <v>rskcsp_ds_css_collateral_mgmt</v>
      </c>
      <c r="P474" t="str">
        <f t="shared" si="136"/>
        <v>CCS_Life_Policy_Type__c</v>
      </c>
      <c r="Q474" s="8">
        <f>IFERROR(VLOOKUP($N474,'nCino | BigQuery Type Lookup'!$A:$F,2,FALSE),"(not found)")</f>
        <v>255</v>
      </c>
      <c r="R474" t="str">
        <f>IFERROR(VLOOKUP('nCino | Field Mappings'!$A474,'nCino | Object Info'!$A:$H,6,FALSE),"(not found)")</f>
        <v>rskcsp_ds_css_collateral_mgmt_staging</v>
      </c>
      <c r="S474" t="str">
        <f t="shared" si="137"/>
        <v>CCS_Life_Policy_Type__c</v>
      </c>
      <c r="T474" s="8" t="str">
        <f t="shared" si="138"/>
        <v>n/a</v>
      </c>
      <c r="U474" s="8" t="str">
        <f t="shared" si="139"/>
        <v>yes</v>
      </c>
      <c r="V474" s="2" t="str">
        <f>IFERROR(VLOOKUP($N474,'nCino | BigQuery Type Lookup'!$A:$F,3,FALSE),"(not found)")</f>
        <v>STRING</v>
      </c>
      <c r="W474" s="8">
        <f>IFERROR(VLOOKUP($N474,'nCino | BigQuery Type Lookup'!$A:$F,4,FALSE),"(not found)")</f>
        <v>255</v>
      </c>
      <c r="X474" s="8" t="str">
        <f>IFERROR(VLOOKUP($N474,'nCino | BigQuery Type Lookup'!$A:$F,5,FALSE),"(not found)")</f>
        <v>n/a</v>
      </c>
      <c r="Y474" s="8" t="str">
        <f>IFERROR(VLOOKUP($N474,'nCino | BigQuery Type Lookup'!$A:$F,6,FALSE),"(not found)")</f>
        <v>n/a</v>
      </c>
      <c r="Z474" t="str">
        <f>IFERROR(VLOOKUP('nCino | Field Mappings'!$A474,'nCino | Object Info'!$A:$H,7,FALSE),"(not found)")</f>
        <v>rskcsp_ds_css_collateral_mgmt_curated</v>
      </c>
      <c r="AA474" t="str">
        <f t="shared" si="140"/>
        <v>CCS_Life_Policy_Type__c</v>
      </c>
      <c r="AB474" s="8" t="str">
        <f t="shared" si="141"/>
        <v>n/a</v>
      </c>
      <c r="AC474" s="8" t="str">
        <f t="shared" si="142"/>
        <v>yes</v>
      </c>
      <c r="AD474" s="2" t="str">
        <f t="shared" si="143"/>
        <v>STRING</v>
      </c>
      <c r="AE474" s="8">
        <f t="shared" si="148"/>
        <v>255</v>
      </c>
      <c r="AF474" s="8" t="str">
        <f t="shared" si="149"/>
        <v>n/a</v>
      </c>
      <c r="AG474" s="8" t="str">
        <f t="shared" si="150"/>
        <v>n/a</v>
      </c>
      <c r="AH474" t="str">
        <f>IFERROR(VLOOKUP('nCino | Field Mappings'!$A474,'nCino | Object Info'!$A:$H,8,FALSE),"(not found)")</f>
        <v>rskcsp_ds_css_collateral_mgmt_consumption</v>
      </c>
      <c r="AI474" t="str">
        <f t="shared" si="144"/>
        <v>CCS_Life_Policy_Type__c</v>
      </c>
      <c r="AJ474" s="8" t="str">
        <f t="shared" si="145"/>
        <v>n/a</v>
      </c>
      <c r="AK474" s="8" t="str">
        <f t="shared" si="146"/>
        <v>yes</v>
      </c>
      <c r="AL474" s="2" t="str">
        <f t="shared" si="147"/>
        <v>STRING</v>
      </c>
      <c r="AM474" s="8">
        <f t="shared" si="151"/>
        <v>255</v>
      </c>
      <c r="AN474" s="8" t="str">
        <f t="shared" si="152"/>
        <v>n/a</v>
      </c>
      <c r="AO474" s="8" t="str">
        <f t="shared" si="153"/>
        <v>n/a</v>
      </c>
    </row>
    <row r="475" spans="1:41">
      <c r="A475" s="2" t="s">
        <v>50</v>
      </c>
      <c r="B475" s="2" t="s">
        <v>51</v>
      </c>
      <c r="C475" s="1" t="s">
        <v>1419</v>
      </c>
      <c r="D475" s="1" t="s">
        <v>1420</v>
      </c>
      <c r="E475" s="1" t="s">
        <v>1421</v>
      </c>
      <c r="F475" s="2" t="str">
        <f>IF(ISERROR(VLOOKUP($C475,'DMW | Collateral Fields'!$K:$L, 1, FALSE)),"No", "Yes")</f>
        <v>Yes</v>
      </c>
      <c r="G475" s="1" t="str">
        <f>IFERROR(VLOOKUP($C475,'DMW | Collateral Fields'!$K:$L, 2, FALSE),"(not found)")</f>
        <v>This field captures details if Life Policy Type is 'Other'.</v>
      </c>
      <c r="H475" s="2" t="s">
        <v>136</v>
      </c>
      <c r="I475" s="2" t="s">
        <v>144</v>
      </c>
      <c r="J475" s="1" t="s">
        <v>208</v>
      </c>
      <c r="K475" s="2">
        <v>255</v>
      </c>
      <c r="L475" s="2">
        <v>0</v>
      </c>
      <c r="M475" s="2">
        <v>0</v>
      </c>
      <c r="N475" s="2" t="str">
        <f t="shared" si="135"/>
        <v>textarea|255|0|0</v>
      </c>
      <c r="O475" t="str">
        <f>IFERROR(VLOOKUP('nCino | Field Mappings'!$A475,'nCino | Object Info'!$A:$H,5,FALSE),"(not found)")</f>
        <v>rskcsp_ds_css_collateral_mgmt</v>
      </c>
      <c r="P475" t="str">
        <f t="shared" si="136"/>
        <v>CCS_Other_Life_Policy_Details__c</v>
      </c>
      <c r="Q475" s="8">
        <f>IFERROR(VLOOKUP($N475,'nCino | BigQuery Type Lookup'!$A:$F,2,FALSE),"(not found)")</f>
        <v>255</v>
      </c>
      <c r="R475" t="str">
        <f>IFERROR(VLOOKUP('nCino | Field Mappings'!$A475,'nCino | Object Info'!$A:$H,6,FALSE),"(not found)")</f>
        <v>rskcsp_ds_css_collateral_mgmt_staging</v>
      </c>
      <c r="S475" t="str">
        <f t="shared" si="137"/>
        <v>CCS_Other_Life_Policy_Details__c</v>
      </c>
      <c r="T475" s="8" t="str">
        <f t="shared" si="138"/>
        <v>n/a</v>
      </c>
      <c r="U475" s="8" t="str">
        <f t="shared" si="139"/>
        <v>yes</v>
      </c>
      <c r="V475" s="2" t="str">
        <f>IFERROR(VLOOKUP($N475,'nCino | BigQuery Type Lookup'!$A:$F,3,FALSE),"(not found)")</f>
        <v>STRING</v>
      </c>
      <c r="W475" s="8">
        <f>IFERROR(VLOOKUP($N475,'nCino | BigQuery Type Lookup'!$A:$F,4,FALSE),"(not found)")</f>
        <v>255</v>
      </c>
      <c r="X475" s="8" t="str">
        <f>IFERROR(VLOOKUP($N475,'nCino | BigQuery Type Lookup'!$A:$F,5,FALSE),"(not found)")</f>
        <v>n/a</v>
      </c>
      <c r="Y475" s="8" t="str">
        <f>IFERROR(VLOOKUP($N475,'nCino | BigQuery Type Lookup'!$A:$F,6,FALSE),"(not found)")</f>
        <v>n/a</v>
      </c>
      <c r="Z475" t="str">
        <f>IFERROR(VLOOKUP('nCino | Field Mappings'!$A475,'nCino | Object Info'!$A:$H,7,FALSE),"(not found)")</f>
        <v>rskcsp_ds_css_collateral_mgmt_curated</v>
      </c>
      <c r="AA475" t="str">
        <f t="shared" si="140"/>
        <v>CCS_Other_Life_Policy_Details__c</v>
      </c>
      <c r="AB475" s="8" t="str">
        <f t="shared" si="141"/>
        <v>n/a</v>
      </c>
      <c r="AC475" s="8" t="str">
        <f t="shared" si="142"/>
        <v>yes</v>
      </c>
      <c r="AD475" s="2" t="str">
        <f t="shared" si="143"/>
        <v>STRING</v>
      </c>
      <c r="AE475" s="8">
        <f t="shared" si="148"/>
        <v>255</v>
      </c>
      <c r="AF475" s="8" t="str">
        <f t="shared" si="149"/>
        <v>n/a</v>
      </c>
      <c r="AG475" s="8" t="str">
        <f t="shared" si="150"/>
        <v>n/a</v>
      </c>
      <c r="AH475" t="str">
        <f>IFERROR(VLOOKUP('nCino | Field Mappings'!$A475,'nCino | Object Info'!$A:$H,8,FALSE),"(not found)")</f>
        <v>rskcsp_ds_css_collateral_mgmt_consumption</v>
      </c>
      <c r="AI475" t="str">
        <f t="shared" si="144"/>
        <v>CCS_Other_Life_Policy_Details__c</v>
      </c>
      <c r="AJ475" s="8" t="str">
        <f t="shared" si="145"/>
        <v>n/a</v>
      </c>
      <c r="AK475" s="8" t="str">
        <f t="shared" si="146"/>
        <v>yes</v>
      </c>
      <c r="AL475" s="2" t="str">
        <f t="shared" si="147"/>
        <v>STRING</v>
      </c>
      <c r="AM475" s="8">
        <f t="shared" si="151"/>
        <v>255</v>
      </c>
      <c r="AN475" s="8" t="str">
        <f t="shared" si="152"/>
        <v>n/a</v>
      </c>
      <c r="AO475" s="8" t="str">
        <f t="shared" si="153"/>
        <v>n/a</v>
      </c>
    </row>
    <row r="476" spans="1:41">
      <c r="A476" s="2" t="s">
        <v>50</v>
      </c>
      <c r="B476" s="2" t="s">
        <v>51</v>
      </c>
      <c r="C476" s="1" t="s">
        <v>1422</v>
      </c>
      <c r="D476" s="1" t="s">
        <v>1423</v>
      </c>
      <c r="E476" s="1" t="s">
        <v>1424</v>
      </c>
      <c r="F476" s="2" t="str">
        <f>IF(ISERROR(VLOOKUP($C476,'DMW | Collateral Fields'!$K:$L, 1, FALSE)),"No", "Yes")</f>
        <v>Yes</v>
      </c>
      <c r="G476" s="1" t="str">
        <f>IFERROR(VLOOKUP($C476,'DMW | Collateral Fields'!$K:$L, 2, FALSE),"(not found)")</f>
        <v>This field captures the description of an 'Other' type of security</v>
      </c>
      <c r="H476" s="2" t="s">
        <v>136</v>
      </c>
      <c r="I476" s="2" t="s">
        <v>144</v>
      </c>
      <c r="J476" s="1" t="s">
        <v>208</v>
      </c>
      <c r="K476" s="2">
        <v>255</v>
      </c>
      <c r="L476" s="2">
        <v>0</v>
      </c>
      <c r="M476" s="2">
        <v>0</v>
      </c>
      <c r="N476" s="2" t="str">
        <f t="shared" si="135"/>
        <v>textarea|255|0|0</v>
      </c>
      <c r="O476" t="str">
        <f>IFERROR(VLOOKUP('nCino | Field Mappings'!$A476,'nCino | Object Info'!$A:$H,5,FALSE),"(not found)")</f>
        <v>rskcsp_ds_css_collateral_mgmt</v>
      </c>
      <c r="P476" t="str">
        <f t="shared" si="136"/>
        <v>CCS_Other_Security_Description__c</v>
      </c>
      <c r="Q476" s="8">
        <f>IFERROR(VLOOKUP($N476,'nCino | BigQuery Type Lookup'!$A:$F,2,FALSE),"(not found)")</f>
        <v>255</v>
      </c>
      <c r="R476" t="str">
        <f>IFERROR(VLOOKUP('nCino | Field Mappings'!$A476,'nCino | Object Info'!$A:$H,6,FALSE),"(not found)")</f>
        <v>rskcsp_ds_css_collateral_mgmt_staging</v>
      </c>
      <c r="S476" t="str">
        <f t="shared" si="137"/>
        <v>CCS_Other_Security_Description__c</v>
      </c>
      <c r="T476" s="8" t="str">
        <f t="shared" si="138"/>
        <v>n/a</v>
      </c>
      <c r="U476" s="8" t="str">
        <f t="shared" si="139"/>
        <v>yes</v>
      </c>
      <c r="V476" s="2" t="str">
        <f>IFERROR(VLOOKUP($N476,'nCino | BigQuery Type Lookup'!$A:$F,3,FALSE),"(not found)")</f>
        <v>STRING</v>
      </c>
      <c r="W476" s="8">
        <f>IFERROR(VLOOKUP($N476,'nCino | BigQuery Type Lookup'!$A:$F,4,FALSE),"(not found)")</f>
        <v>255</v>
      </c>
      <c r="X476" s="8" t="str">
        <f>IFERROR(VLOOKUP($N476,'nCino | BigQuery Type Lookup'!$A:$F,5,FALSE),"(not found)")</f>
        <v>n/a</v>
      </c>
      <c r="Y476" s="8" t="str">
        <f>IFERROR(VLOOKUP($N476,'nCino | BigQuery Type Lookup'!$A:$F,6,FALSE),"(not found)")</f>
        <v>n/a</v>
      </c>
      <c r="Z476" t="str">
        <f>IFERROR(VLOOKUP('nCino | Field Mappings'!$A476,'nCino | Object Info'!$A:$H,7,FALSE),"(not found)")</f>
        <v>rskcsp_ds_css_collateral_mgmt_curated</v>
      </c>
      <c r="AA476" t="str">
        <f t="shared" si="140"/>
        <v>CCS_Other_Security_Description__c</v>
      </c>
      <c r="AB476" s="8" t="str">
        <f t="shared" si="141"/>
        <v>n/a</v>
      </c>
      <c r="AC476" s="8" t="str">
        <f t="shared" si="142"/>
        <v>yes</v>
      </c>
      <c r="AD476" s="2" t="str">
        <f t="shared" si="143"/>
        <v>STRING</v>
      </c>
      <c r="AE476" s="8">
        <f t="shared" si="148"/>
        <v>255</v>
      </c>
      <c r="AF476" s="8" t="str">
        <f t="shared" si="149"/>
        <v>n/a</v>
      </c>
      <c r="AG476" s="8" t="str">
        <f t="shared" si="150"/>
        <v>n/a</v>
      </c>
      <c r="AH476" t="str">
        <f>IFERROR(VLOOKUP('nCino | Field Mappings'!$A476,'nCino | Object Info'!$A:$H,8,FALSE),"(not found)")</f>
        <v>rskcsp_ds_css_collateral_mgmt_consumption</v>
      </c>
      <c r="AI476" t="str">
        <f t="shared" si="144"/>
        <v>CCS_Other_Security_Description__c</v>
      </c>
      <c r="AJ476" s="8" t="str">
        <f t="shared" si="145"/>
        <v>n/a</v>
      </c>
      <c r="AK476" s="8" t="str">
        <f t="shared" si="146"/>
        <v>yes</v>
      </c>
      <c r="AL476" s="2" t="str">
        <f t="shared" si="147"/>
        <v>STRING</v>
      </c>
      <c r="AM476" s="8">
        <f t="shared" si="151"/>
        <v>255</v>
      </c>
      <c r="AN476" s="8" t="str">
        <f t="shared" si="152"/>
        <v>n/a</v>
      </c>
      <c r="AO476" s="8" t="str">
        <f t="shared" si="153"/>
        <v>n/a</v>
      </c>
    </row>
    <row r="477" spans="1:41">
      <c r="A477" s="2" t="s">
        <v>50</v>
      </c>
      <c r="B477" s="2" t="s">
        <v>51</v>
      </c>
      <c r="C477" s="1" t="s">
        <v>1425</v>
      </c>
      <c r="D477" s="1" t="s">
        <v>1426</v>
      </c>
      <c r="E477" s="1" t="s">
        <v>1427</v>
      </c>
      <c r="F477" s="2" t="str">
        <f>IF(ISERROR(VLOOKUP($C477,'DMW | Collateral Fields'!$K:$L, 1, FALSE)),"No", "Yes")</f>
        <v>Yes</v>
      </c>
      <c r="G477" s="1" t="str">
        <f>IFERROR(VLOOKUP($C477,'DMW | Collateral Fields'!$K:$L, 2, FALSE),"(not found)")</f>
        <v>This is a picklist field that indicates whether a professional valuation was completed for the security.</v>
      </c>
      <c r="H477" s="2" t="s">
        <v>136</v>
      </c>
      <c r="I477" s="2" t="s">
        <v>144</v>
      </c>
      <c r="J477" s="1" t="s">
        <v>145</v>
      </c>
      <c r="K477" s="2">
        <v>255</v>
      </c>
      <c r="L477" s="2">
        <v>0</v>
      </c>
      <c r="M477" s="2">
        <v>0</v>
      </c>
      <c r="N477" s="2" t="str">
        <f t="shared" si="135"/>
        <v>picklist|255|0|0</v>
      </c>
      <c r="O477" t="str">
        <f>IFERROR(VLOOKUP('nCino | Field Mappings'!$A477,'nCino | Object Info'!$A:$H,5,FALSE),"(not found)")</f>
        <v>rskcsp_ds_css_collateral_mgmt</v>
      </c>
      <c r="P477" t="str">
        <f t="shared" si="136"/>
        <v>CCS_Professional_Valuation__c</v>
      </c>
      <c r="Q477" s="8">
        <f>IFERROR(VLOOKUP($N477,'nCino | BigQuery Type Lookup'!$A:$F,2,FALSE),"(not found)")</f>
        <v>255</v>
      </c>
      <c r="R477" t="str">
        <f>IFERROR(VLOOKUP('nCino | Field Mappings'!$A477,'nCino | Object Info'!$A:$H,6,FALSE),"(not found)")</f>
        <v>rskcsp_ds_css_collateral_mgmt_staging</v>
      </c>
      <c r="S477" t="str">
        <f t="shared" si="137"/>
        <v>CCS_Professional_Valuation__c</v>
      </c>
      <c r="T477" s="8" t="str">
        <f t="shared" si="138"/>
        <v>n/a</v>
      </c>
      <c r="U477" s="8" t="str">
        <f t="shared" si="139"/>
        <v>yes</v>
      </c>
      <c r="V477" s="2" t="str">
        <f>IFERROR(VLOOKUP($N477,'nCino | BigQuery Type Lookup'!$A:$F,3,FALSE),"(not found)")</f>
        <v>STRING</v>
      </c>
      <c r="W477" s="8">
        <f>IFERROR(VLOOKUP($N477,'nCino | BigQuery Type Lookup'!$A:$F,4,FALSE),"(not found)")</f>
        <v>255</v>
      </c>
      <c r="X477" s="8" t="str">
        <f>IFERROR(VLOOKUP($N477,'nCino | BigQuery Type Lookup'!$A:$F,5,FALSE),"(not found)")</f>
        <v>n/a</v>
      </c>
      <c r="Y477" s="8" t="str">
        <f>IFERROR(VLOOKUP($N477,'nCino | BigQuery Type Lookup'!$A:$F,6,FALSE),"(not found)")</f>
        <v>n/a</v>
      </c>
      <c r="Z477" t="str">
        <f>IFERROR(VLOOKUP('nCino | Field Mappings'!$A477,'nCino | Object Info'!$A:$H,7,FALSE),"(not found)")</f>
        <v>rskcsp_ds_css_collateral_mgmt_curated</v>
      </c>
      <c r="AA477" t="str">
        <f t="shared" si="140"/>
        <v>CCS_Professional_Valuation__c</v>
      </c>
      <c r="AB477" s="8" t="str">
        <f t="shared" si="141"/>
        <v>n/a</v>
      </c>
      <c r="AC477" s="8" t="str">
        <f t="shared" si="142"/>
        <v>yes</v>
      </c>
      <c r="AD477" s="2" t="str">
        <f t="shared" si="143"/>
        <v>STRING</v>
      </c>
      <c r="AE477" s="8">
        <f t="shared" si="148"/>
        <v>255</v>
      </c>
      <c r="AF477" s="8" t="str">
        <f t="shared" si="149"/>
        <v>n/a</v>
      </c>
      <c r="AG477" s="8" t="str">
        <f t="shared" si="150"/>
        <v>n/a</v>
      </c>
      <c r="AH477" t="str">
        <f>IFERROR(VLOOKUP('nCino | Field Mappings'!$A477,'nCino | Object Info'!$A:$H,8,FALSE),"(not found)")</f>
        <v>rskcsp_ds_css_collateral_mgmt_consumption</v>
      </c>
      <c r="AI477" t="str">
        <f t="shared" si="144"/>
        <v>CCS_Professional_Valuation__c</v>
      </c>
      <c r="AJ477" s="8" t="str">
        <f t="shared" si="145"/>
        <v>n/a</v>
      </c>
      <c r="AK477" s="8" t="str">
        <f t="shared" si="146"/>
        <v>yes</v>
      </c>
      <c r="AL477" s="2" t="str">
        <f t="shared" si="147"/>
        <v>STRING</v>
      </c>
      <c r="AM477" s="8">
        <f t="shared" si="151"/>
        <v>255</v>
      </c>
      <c r="AN477" s="8" t="str">
        <f t="shared" si="152"/>
        <v>n/a</v>
      </c>
      <c r="AO477" s="8" t="str">
        <f t="shared" si="153"/>
        <v>n/a</v>
      </c>
    </row>
    <row r="478" spans="1:41">
      <c r="A478" s="2" t="s">
        <v>50</v>
      </c>
      <c r="B478" s="2" t="s">
        <v>51</v>
      </c>
      <c r="C478" s="1" t="s">
        <v>1428</v>
      </c>
      <c r="D478" s="1" t="s">
        <v>1429</v>
      </c>
      <c r="E478" s="1" t="s">
        <v>1430</v>
      </c>
      <c r="F478" s="2" t="str">
        <f>IF(ISERROR(VLOOKUP($C478,'DMW | Collateral Fields'!$K:$L, 1, FALSE)),"No", "Yes")</f>
        <v>Yes</v>
      </c>
      <c r="G478" s="1" t="str">
        <f>IFERROR(VLOOKUP($C478,'DMW | Collateral Fields'!$K:$L, 2, FALSE),"(not found)")</f>
        <v>This checkbox field is used to keep track of second charge created on Security</v>
      </c>
      <c r="H478" s="2" t="s">
        <v>136</v>
      </c>
      <c r="I478" s="2" t="s">
        <v>131</v>
      </c>
      <c r="J478" s="1" t="s">
        <v>137</v>
      </c>
      <c r="K478" s="2">
        <v>0</v>
      </c>
      <c r="L478" s="2">
        <v>0</v>
      </c>
      <c r="M478" s="2">
        <v>0</v>
      </c>
      <c r="N478" s="2" t="str">
        <f t="shared" si="135"/>
        <v>boolean|0|0|0</v>
      </c>
      <c r="O478" t="str">
        <f>IFERROR(VLOOKUP('nCino | Field Mappings'!$A478,'nCino | Object Info'!$A:$H,5,FALSE),"(not found)")</f>
        <v>rskcsp_ds_css_collateral_mgmt</v>
      </c>
      <c r="P478" t="str">
        <f t="shared" si="136"/>
        <v>CCS_SecondChargeDuplicate__c</v>
      </c>
      <c r="Q478" s="8">
        <f>IFERROR(VLOOKUP($N478,'nCino | BigQuery Type Lookup'!$A:$F,2,FALSE),"(not found)")</f>
        <v>1</v>
      </c>
      <c r="R478" t="str">
        <f>IFERROR(VLOOKUP('nCino | Field Mappings'!$A478,'nCino | Object Info'!$A:$H,6,FALSE),"(not found)")</f>
        <v>rskcsp_ds_css_collateral_mgmt_staging</v>
      </c>
      <c r="S478" t="str">
        <f t="shared" si="137"/>
        <v>CCS_SecondChargeDuplicate__c</v>
      </c>
      <c r="T478" s="8" t="str">
        <f t="shared" si="138"/>
        <v>n/a</v>
      </c>
      <c r="U478" s="8" t="str">
        <f t="shared" si="139"/>
        <v>no</v>
      </c>
      <c r="V478" s="2" t="str">
        <f>IFERROR(VLOOKUP($N478,'nCino | BigQuery Type Lookup'!$A:$F,3,FALSE),"(not found)")</f>
        <v>BOOL</v>
      </c>
      <c r="W478" s="8" t="str">
        <f>IFERROR(VLOOKUP($N478,'nCino | BigQuery Type Lookup'!$A:$F,4,FALSE),"(not found)")</f>
        <v>n/a</v>
      </c>
      <c r="X478" s="8" t="str">
        <f>IFERROR(VLOOKUP($N478,'nCino | BigQuery Type Lookup'!$A:$F,5,FALSE),"(not found)")</f>
        <v>n/a</v>
      </c>
      <c r="Y478" s="8" t="str">
        <f>IFERROR(VLOOKUP($N478,'nCino | BigQuery Type Lookup'!$A:$F,6,FALSE),"(not found)")</f>
        <v>n/a</v>
      </c>
      <c r="Z478" t="str">
        <f>IFERROR(VLOOKUP('nCino | Field Mappings'!$A478,'nCino | Object Info'!$A:$H,7,FALSE),"(not found)")</f>
        <v>rskcsp_ds_css_collateral_mgmt_curated</v>
      </c>
      <c r="AA478" t="str">
        <f t="shared" si="140"/>
        <v>CCS_SecondChargeDuplicate__c</v>
      </c>
      <c r="AB478" s="8" t="str">
        <f t="shared" si="141"/>
        <v>n/a</v>
      </c>
      <c r="AC478" s="8" t="str">
        <f t="shared" si="142"/>
        <v>no</v>
      </c>
      <c r="AD478" s="2" t="str">
        <f t="shared" si="143"/>
        <v>BOOL</v>
      </c>
      <c r="AE478" s="8" t="str">
        <f t="shared" si="148"/>
        <v>n/a</v>
      </c>
      <c r="AF478" s="8" t="str">
        <f t="shared" si="149"/>
        <v>n/a</v>
      </c>
      <c r="AG478" s="8" t="str">
        <f t="shared" si="150"/>
        <v>n/a</v>
      </c>
      <c r="AH478" t="str">
        <f>IFERROR(VLOOKUP('nCino | Field Mappings'!$A478,'nCino | Object Info'!$A:$H,8,FALSE),"(not found)")</f>
        <v>rskcsp_ds_css_collateral_mgmt_consumption</v>
      </c>
      <c r="AI478" t="str">
        <f t="shared" si="144"/>
        <v>CCS_SecondChargeDuplicate__c</v>
      </c>
      <c r="AJ478" s="8" t="str">
        <f t="shared" si="145"/>
        <v>n/a</v>
      </c>
      <c r="AK478" s="8" t="str">
        <f t="shared" si="146"/>
        <v>no</v>
      </c>
      <c r="AL478" s="2" t="str">
        <f t="shared" si="147"/>
        <v>BOOL</v>
      </c>
      <c r="AM478" s="8" t="str">
        <f t="shared" si="151"/>
        <v>n/a</v>
      </c>
      <c r="AN478" s="8" t="str">
        <f t="shared" si="152"/>
        <v>n/a</v>
      </c>
      <c r="AO478" s="8" t="str">
        <f t="shared" si="153"/>
        <v>n/a</v>
      </c>
    </row>
    <row r="479" spans="1:41">
      <c r="A479" s="2" t="s">
        <v>50</v>
      </c>
      <c r="B479" s="2" t="s">
        <v>51</v>
      </c>
      <c r="C479" s="1" t="s">
        <v>1431</v>
      </c>
      <c r="D479" s="1" t="s">
        <v>98</v>
      </c>
      <c r="E479" s="1" t="s">
        <v>99</v>
      </c>
      <c r="F479" s="2" t="str">
        <f>IF(ISERROR(VLOOKUP($C479,'DMW | Collateral Fields'!$K:$L, 1, FALSE)),"No", "Yes")</f>
        <v>Yes</v>
      </c>
      <c r="G479" s="1" t="str">
        <f>IFERROR(VLOOKUP($C479,'DMW | Collateral Fields'!$K:$L, 2, FALSE),"(not found)")</f>
        <v>Security Case.LLC_BI__Collateral__c.CCS_Security_Case__c</v>
      </c>
      <c r="H479" s="2" t="s">
        <v>153</v>
      </c>
      <c r="I479" s="2" t="s">
        <v>144</v>
      </c>
      <c r="J479" s="1" t="s">
        <v>1432</v>
      </c>
      <c r="K479" s="2">
        <v>18</v>
      </c>
      <c r="L479" s="2">
        <v>0</v>
      </c>
      <c r="M479" s="2">
        <v>0</v>
      </c>
      <c r="N479" s="2" t="str">
        <f t="shared" si="135"/>
        <v>reference(CCS_Security_Case__c)|18|0|0</v>
      </c>
      <c r="O479" t="str">
        <f>IFERROR(VLOOKUP('nCino | Field Mappings'!$A479,'nCino | Object Info'!$A:$H,5,FALSE),"(not found)")</f>
        <v>rskcsp_ds_css_collateral_mgmt</v>
      </c>
      <c r="P479" t="str">
        <f t="shared" si="136"/>
        <v>CCS_Security_Case__c</v>
      </c>
      <c r="Q479" s="8">
        <f>IFERROR(VLOOKUP($N479,'nCino | BigQuery Type Lookup'!$A:$F,2,FALSE),"(not found)")</f>
        <v>18</v>
      </c>
      <c r="R479" t="str">
        <f>IFERROR(VLOOKUP('nCino | Field Mappings'!$A479,'nCino | Object Info'!$A:$H,6,FALSE),"(not found)")</f>
        <v>rskcsp_ds_css_collateral_mgmt_staging</v>
      </c>
      <c r="S479" t="str">
        <f t="shared" si="137"/>
        <v>CCS_Security_Case__c</v>
      </c>
      <c r="T479" s="8" t="str">
        <f t="shared" si="138"/>
        <v>Foreign</v>
      </c>
      <c r="U479" s="8" t="str">
        <f t="shared" si="139"/>
        <v>yes</v>
      </c>
      <c r="V479" s="2" t="str">
        <f>IFERROR(VLOOKUP($N479,'nCino | BigQuery Type Lookup'!$A:$F,3,FALSE),"(not found)")</f>
        <v>STRING</v>
      </c>
      <c r="W479" s="8">
        <f>IFERROR(VLOOKUP($N479,'nCino | BigQuery Type Lookup'!$A:$F,4,FALSE),"(not found)")</f>
        <v>18</v>
      </c>
      <c r="X479" s="8" t="str">
        <f>IFERROR(VLOOKUP($N479,'nCino | BigQuery Type Lookup'!$A:$F,5,FALSE),"(not found)")</f>
        <v>n/a</v>
      </c>
      <c r="Y479" s="8" t="str">
        <f>IFERROR(VLOOKUP($N479,'nCino | BigQuery Type Lookup'!$A:$F,6,FALSE),"(not found)")</f>
        <v>n/a</v>
      </c>
      <c r="Z479" t="str">
        <f>IFERROR(VLOOKUP('nCino | Field Mappings'!$A479,'nCino | Object Info'!$A:$H,7,FALSE),"(not found)")</f>
        <v>rskcsp_ds_css_collateral_mgmt_curated</v>
      </c>
      <c r="AA479" t="str">
        <f t="shared" si="140"/>
        <v>CCS_Security_Case__c</v>
      </c>
      <c r="AB479" s="8" t="str">
        <f t="shared" si="141"/>
        <v>Foreign</v>
      </c>
      <c r="AC479" s="8" t="str">
        <f t="shared" si="142"/>
        <v>yes</v>
      </c>
      <c r="AD479" s="2" t="str">
        <f t="shared" si="143"/>
        <v>STRING</v>
      </c>
      <c r="AE479" s="8">
        <f t="shared" si="148"/>
        <v>18</v>
      </c>
      <c r="AF479" s="8" t="str">
        <f t="shared" si="149"/>
        <v>n/a</v>
      </c>
      <c r="AG479" s="8" t="str">
        <f t="shared" si="150"/>
        <v>n/a</v>
      </c>
      <c r="AH479" t="str">
        <f>IFERROR(VLOOKUP('nCino | Field Mappings'!$A479,'nCino | Object Info'!$A:$H,8,FALSE),"(not found)")</f>
        <v>rskcsp_ds_css_collateral_mgmt_consumption</v>
      </c>
      <c r="AI479" t="str">
        <f t="shared" si="144"/>
        <v>CCS_Security_Case__c</v>
      </c>
      <c r="AJ479" s="8" t="str">
        <f t="shared" si="145"/>
        <v>Foreign</v>
      </c>
      <c r="AK479" s="8" t="str">
        <f t="shared" si="146"/>
        <v>yes</v>
      </c>
      <c r="AL479" s="2" t="str">
        <f t="shared" si="147"/>
        <v>STRING</v>
      </c>
      <c r="AM479" s="8">
        <f t="shared" si="151"/>
        <v>18</v>
      </c>
      <c r="AN479" s="8" t="str">
        <f t="shared" si="152"/>
        <v>n/a</v>
      </c>
      <c r="AO479" s="8" t="str">
        <f t="shared" si="153"/>
        <v>n/a</v>
      </c>
    </row>
    <row r="480" spans="1:41">
      <c r="A480" s="2" t="s">
        <v>50</v>
      </c>
      <c r="B480" s="2" t="s">
        <v>51</v>
      </c>
      <c r="C480" s="1" t="s">
        <v>1433</v>
      </c>
      <c r="D480" s="1" t="s">
        <v>1434</v>
      </c>
      <c r="E480" s="1" t="s">
        <v>1435</v>
      </c>
      <c r="F480" s="2" t="str">
        <f>IF(ISERROR(VLOOKUP($C480,'DMW | Collateral Fields'!$K:$L, 1, FALSE)),"No", "Yes")</f>
        <v>Yes</v>
      </c>
      <c r="G480" s="1" t="str">
        <f>IFERROR(VLOOKUP($C480,'DMW | Collateral Fields'!$K:$L, 2, FALSE),"(not found)")</f>
        <v>This is HyperLink of Security Name which is User in Show_Securities_Table Flow</v>
      </c>
      <c r="H480" s="2" t="s">
        <v>136</v>
      </c>
      <c r="I480" s="2" t="s">
        <v>144</v>
      </c>
      <c r="J480" s="1" t="s">
        <v>140</v>
      </c>
      <c r="K480" s="2">
        <v>1300</v>
      </c>
      <c r="L480" s="2">
        <v>0</v>
      </c>
      <c r="M480" s="2">
        <v>0</v>
      </c>
      <c r="N480" s="2" t="str">
        <f t="shared" si="135"/>
        <v>string|1300|0|0</v>
      </c>
      <c r="O480" t="str">
        <f>IFERROR(VLOOKUP('nCino | Field Mappings'!$A480,'nCino | Object Info'!$A:$H,5,FALSE),"(not found)")</f>
        <v>rskcsp_ds_css_collateral_mgmt</v>
      </c>
      <c r="P480" t="str">
        <f t="shared" si="136"/>
        <v>CCS_Security_Name_Hyper__c</v>
      </c>
      <c r="Q480" s="8">
        <f>IFERROR(VLOOKUP($N480,'nCino | BigQuery Type Lookup'!$A:$F,2,FALSE),"(not found)")</f>
        <v>1300</v>
      </c>
      <c r="R480" t="str">
        <f>IFERROR(VLOOKUP('nCino | Field Mappings'!$A480,'nCino | Object Info'!$A:$H,6,FALSE),"(not found)")</f>
        <v>rskcsp_ds_css_collateral_mgmt_staging</v>
      </c>
      <c r="S480" t="str">
        <f t="shared" si="137"/>
        <v>CCS_Security_Name_Hyper__c</v>
      </c>
      <c r="T480" s="8" t="str">
        <f t="shared" si="138"/>
        <v>n/a</v>
      </c>
      <c r="U480" s="8" t="str">
        <f t="shared" si="139"/>
        <v>yes</v>
      </c>
      <c r="V480" s="2" t="str">
        <f>IFERROR(VLOOKUP($N480,'nCino | BigQuery Type Lookup'!$A:$F,3,FALSE),"(not found)")</f>
        <v>STRING</v>
      </c>
      <c r="W480" s="8">
        <f>IFERROR(VLOOKUP($N480,'nCino | BigQuery Type Lookup'!$A:$F,4,FALSE),"(not found)")</f>
        <v>1300</v>
      </c>
      <c r="X480" s="8" t="str">
        <f>IFERROR(VLOOKUP($N480,'nCino | BigQuery Type Lookup'!$A:$F,5,FALSE),"(not found)")</f>
        <v>n/a</v>
      </c>
      <c r="Y480" s="8" t="str">
        <f>IFERROR(VLOOKUP($N480,'nCino | BigQuery Type Lookup'!$A:$F,6,FALSE),"(not found)")</f>
        <v>n/a</v>
      </c>
      <c r="Z480" t="str">
        <f>IFERROR(VLOOKUP('nCino | Field Mappings'!$A480,'nCino | Object Info'!$A:$H,7,FALSE),"(not found)")</f>
        <v>rskcsp_ds_css_collateral_mgmt_curated</v>
      </c>
      <c r="AA480" t="str">
        <f t="shared" si="140"/>
        <v>CCS_Security_Name_Hyper__c</v>
      </c>
      <c r="AB480" s="8" t="str">
        <f t="shared" si="141"/>
        <v>n/a</v>
      </c>
      <c r="AC480" s="8" t="str">
        <f t="shared" si="142"/>
        <v>yes</v>
      </c>
      <c r="AD480" s="2" t="str">
        <f t="shared" si="143"/>
        <v>STRING</v>
      </c>
      <c r="AE480" s="8">
        <f t="shared" si="148"/>
        <v>1300</v>
      </c>
      <c r="AF480" s="8" t="str">
        <f t="shared" si="149"/>
        <v>n/a</v>
      </c>
      <c r="AG480" s="8" t="str">
        <f t="shared" si="150"/>
        <v>n/a</v>
      </c>
      <c r="AH480" t="str">
        <f>IFERROR(VLOOKUP('nCino | Field Mappings'!$A480,'nCino | Object Info'!$A:$H,8,FALSE),"(not found)")</f>
        <v>rskcsp_ds_css_collateral_mgmt_consumption</v>
      </c>
      <c r="AI480" t="str">
        <f t="shared" si="144"/>
        <v>CCS_Security_Name_Hyper__c</v>
      </c>
      <c r="AJ480" s="8" t="str">
        <f t="shared" si="145"/>
        <v>n/a</v>
      </c>
      <c r="AK480" s="8" t="str">
        <f t="shared" si="146"/>
        <v>yes</v>
      </c>
      <c r="AL480" s="2" t="str">
        <f t="shared" si="147"/>
        <v>STRING</v>
      </c>
      <c r="AM480" s="8">
        <f t="shared" si="151"/>
        <v>1300</v>
      </c>
      <c r="AN480" s="8" t="str">
        <f t="shared" si="152"/>
        <v>n/a</v>
      </c>
      <c r="AO480" s="8" t="str">
        <f t="shared" si="153"/>
        <v>n/a</v>
      </c>
    </row>
    <row r="481" spans="1:41">
      <c r="A481" s="2" t="s">
        <v>50</v>
      </c>
      <c r="B481" s="2" t="s">
        <v>51</v>
      </c>
      <c r="C481" s="1" t="s">
        <v>1436</v>
      </c>
      <c r="D481" s="1" t="s">
        <v>1437</v>
      </c>
      <c r="E481" s="1" t="s">
        <v>1438</v>
      </c>
      <c r="F481" s="2" t="str">
        <f>IF(ISERROR(VLOOKUP($C481,'DMW | Collateral Fields'!$K:$L, 1, FALSE)),"No", "Yes")</f>
        <v>Yes</v>
      </c>
      <c r="G481" s="1">
        <f>IFERROR(VLOOKUP($C481,'DMW | Collateral Fields'!$K:$L, 2, FALSE),"(not found)")</f>
        <v>0</v>
      </c>
      <c r="H481" s="2" t="s">
        <v>136</v>
      </c>
      <c r="I481" s="2" t="s">
        <v>131</v>
      </c>
      <c r="J481" s="1" t="s">
        <v>137</v>
      </c>
      <c r="K481" s="2">
        <v>0</v>
      </c>
      <c r="L481" s="2">
        <v>0</v>
      </c>
      <c r="M481" s="2">
        <v>0</v>
      </c>
      <c r="N481" s="2" t="str">
        <f t="shared" si="135"/>
        <v>boolean|0|0|0</v>
      </c>
      <c r="O481" t="str">
        <f>IFERROR(VLOOKUP('nCino | Field Mappings'!$A481,'nCino | Object Info'!$A:$H,5,FALSE),"(not found)")</f>
        <v>rskcsp_ds_css_collateral_mgmt</v>
      </c>
      <c r="P481" t="str">
        <f t="shared" si="136"/>
        <v>CCS_Set_up_Add_Remove_OGSA_Profiles__c</v>
      </c>
      <c r="Q481" s="8">
        <f>IFERROR(VLOOKUP($N481,'nCino | BigQuery Type Lookup'!$A:$F,2,FALSE),"(not found)")</f>
        <v>1</v>
      </c>
      <c r="R481" t="str">
        <f>IFERROR(VLOOKUP('nCino | Field Mappings'!$A481,'nCino | Object Info'!$A:$H,6,FALSE),"(not found)")</f>
        <v>rskcsp_ds_css_collateral_mgmt_staging</v>
      </c>
      <c r="S481" t="str">
        <f t="shared" si="137"/>
        <v>CCS_Set_up_Add_Remove_OGSA_Profiles__c</v>
      </c>
      <c r="T481" s="8" t="str">
        <f t="shared" si="138"/>
        <v>n/a</v>
      </c>
      <c r="U481" s="8" t="str">
        <f t="shared" si="139"/>
        <v>no</v>
      </c>
      <c r="V481" s="2" t="str">
        <f>IFERROR(VLOOKUP($N481,'nCino | BigQuery Type Lookup'!$A:$F,3,FALSE),"(not found)")</f>
        <v>BOOL</v>
      </c>
      <c r="W481" s="8" t="str">
        <f>IFERROR(VLOOKUP($N481,'nCino | BigQuery Type Lookup'!$A:$F,4,FALSE),"(not found)")</f>
        <v>n/a</v>
      </c>
      <c r="X481" s="8" t="str">
        <f>IFERROR(VLOOKUP($N481,'nCino | BigQuery Type Lookup'!$A:$F,5,FALSE),"(not found)")</f>
        <v>n/a</v>
      </c>
      <c r="Y481" s="8" t="str">
        <f>IFERROR(VLOOKUP($N481,'nCino | BigQuery Type Lookup'!$A:$F,6,FALSE),"(not found)")</f>
        <v>n/a</v>
      </c>
      <c r="Z481" t="str">
        <f>IFERROR(VLOOKUP('nCino | Field Mappings'!$A481,'nCino | Object Info'!$A:$H,7,FALSE),"(not found)")</f>
        <v>rskcsp_ds_css_collateral_mgmt_curated</v>
      </c>
      <c r="AA481" t="str">
        <f t="shared" si="140"/>
        <v>CCS_Set_up_Add_Remove_OGSA_Profiles__c</v>
      </c>
      <c r="AB481" s="8" t="str">
        <f t="shared" si="141"/>
        <v>n/a</v>
      </c>
      <c r="AC481" s="8" t="str">
        <f t="shared" si="142"/>
        <v>no</v>
      </c>
      <c r="AD481" s="2" t="str">
        <f t="shared" si="143"/>
        <v>BOOL</v>
      </c>
      <c r="AE481" s="8" t="str">
        <f t="shared" si="148"/>
        <v>n/a</v>
      </c>
      <c r="AF481" s="8" t="str">
        <f t="shared" si="149"/>
        <v>n/a</v>
      </c>
      <c r="AG481" s="8" t="str">
        <f t="shared" si="150"/>
        <v>n/a</v>
      </c>
      <c r="AH481" t="str">
        <f>IFERROR(VLOOKUP('nCino | Field Mappings'!$A481,'nCino | Object Info'!$A:$H,8,FALSE),"(not found)")</f>
        <v>rskcsp_ds_css_collateral_mgmt_consumption</v>
      </c>
      <c r="AI481" t="str">
        <f t="shared" si="144"/>
        <v>CCS_Set_up_Add_Remove_OGSA_Profiles__c</v>
      </c>
      <c r="AJ481" s="8" t="str">
        <f t="shared" si="145"/>
        <v>n/a</v>
      </c>
      <c r="AK481" s="8" t="str">
        <f t="shared" si="146"/>
        <v>no</v>
      </c>
      <c r="AL481" s="2" t="str">
        <f t="shared" si="147"/>
        <v>BOOL</v>
      </c>
      <c r="AM481" s="8" t="str">
        <f t="shared" si="151"/>
        <v>n/a</v>
      </c>
      <c r="AN481" s="8" t="str">
        <f t="shared" si="152"/>
        <v>n/a</v>
      </c>
      <c r="AO481" s="8" t="str">
        <f t="shared" si="153"/>
        <v>n/a</v>
      </c>
    </row>
    <row r="482" spans="1:41">
      <c r="A482" s="2" t="s">
        <v>50</v>
      </c>
      <c r="B482" s="2" t="s">
        <v>51</v>
      </c>
      <c r="C482" s="1" t="s">
        <v>1439</v>
      </c>
      <c r="D482" s="1" t="s">
        <v>1440</v>
      </c>
      <c r="E482" s="1" t="s">
        <v>1001</v>
      </c>
      <c r="F482" s="2" t="str">
        <f>IF(ISERROR(VLOOKUP($C482,'DMW | Collateral Fields'!$K:$L, 1, FALSE)),"No", "Yes")</f>
        <v>Yes</v>
      </c>
      <c r="G482" s="1" t="str">
        <f>IFERROR(VLOOKUP($C482,'DMW | Collateral Fields'!$K:$L, 2, FALSE),"(not found)")</f>
        <v>Formula field to add in fieldset</v>
      </c>
      <c r="H482" s="2" t="s">
        <v>136</v>
      </c>
      <c r="I482" s="2" t="s">
        <v>144</v>
      </c>
      <c r="J482" s="1" t="s">
        <v>140</v>
      </c>
      <c r="K482" s="2">
        <v>1300</v>
      </c>
      <c r="L482" s="2">
        <v>0</v>
      </c>
      <c r="M482" s="2">
        <v>0</v>
      </c>
      <c r="N482" s="2" t="str">
        <f t="shared" si="135"/>
        <v>string|1300|0|0</v>
      </c>
      <c r="O482" t="str">
        <f>IFERROR(VLOOKUP('nCino | Field Mappings'!$A482,'nCino | Object Info'!$A:$H,5,FALSE),"(not found)")</f>
        <v>rskcsp_ds_css_collateral_mgmt</v>
      </c>
      <c r="P482" t="str">
        <f t="shared" si="136"/>
        <v>CCS_Status1__c</v>
      </c>
      <c r="Q482" s="8">
        <f>IFERROR(VLOOKUP($N482,'nCino | BigQuery Type Lookup'!$A:$F,2,FALSE),"(not found)")</f>
        <v>1300</v>
      </c>
      <c r="R482" t="str">
        <f>IFERROR(VLOOKUP('nCino | Field Mappings'!$A482,'nCino | Object Info'!$A:$H,6,FALSE),"(not found)")</f>
        <v>rskcsp_ds_css_collateral_mgmt_staging</v>
      </c>
      <c r="S482" t="str">
        <f t="shared" si="137"/>
        <v>CCS_Status1__c</v>
      </c>
      <c r="T482" s="8" t="str">
        <f t="shared" si="138"/>
        <v>n/a</v>
      </c>
      <c r="U482" s="8" t="str">
        <f t="shared" si="139"/>
        <v>yes</v>
      </c>
      <c r="V482" s="2" t="str">
        <f>IFERROR(VLOOKUP($N482,'nCino | BigQuery Type Lookup'!$A:$F,3,FALSE),"(not found)")</f>
        <v>STRING</v>
      </c>
      <c r="W482" s="8">
        <f>IFERROR(VLOOKUP($N482,'nCino | BigQuery Type Lookup'!$A:$F,4,FALSE),"(not found)")</f>
        <v>1300</v>
      </c>
      <c r="X482" s="8" t="str">
        <f>IFERROR(VLOOKUP($N482,'nCino | BigQuery Type Lookup'!$A:$F,5,FALSE),"(not found)")</f>
        <v>n/a</v>
      </c>
      <c r="Y482" s="8" t="str">
        <f>IFERROR(VLOOKUP($N482,'nCino | BigQuery Type Lookup'!$A:$F,6,FALSE),"(not found)")</f>
        <v>n/a</v>
      </c>
      <c r="Z482" t="str">
        <f>IFERROR(VLOOKUP('nCino | Field Mappings'!$A482,'nCino | Object Info'!$A:$H,7,FALSE),"(not found)")</f>
        <v>rskcsp_ds_css_collateral_mgmt_curated</v>
      </c>
      <c r="AA482" t="str">
        <f t="shared" si="140"/>
        <v>CCS_Status1__c</v>
      </c>
      <c r="AB482" s="8" t="str">
        <f t="shared" si="141"/>
        <v>n/a</v>
      </c>
      <c r="AC482" s="8" t="str">
        <f t="shared" si="142"/>
        <v>yes</v>
      </c>
      <c r="AD482" s="2" t="str">
        <f t="shared" si="143"/>
        <v>STRING</v>
      </c>
      <c r="AE482" s="8">
        <f t="shared" si="148"/>
        <v>1300</v>
      </c>
      <c r="AF482" s="8" t="str">
        <f t="shared" si="149"/>
        <v>n/a</v>
      </c>
      <c r="AG482" s="8" t="str">
        <f t="shared" si="150"/>
        <v>n/a</v>
      </c>
      <c r="AH482" t="str">
        <f>IFERROR(VLOOKUP('nCino | Field Mappings'!$A482,'nCino | Object Info'!$A:$H,8,FALSE),"(not found)")</f>
        <v>rskcsp_ds_css_collateral_mgmt_consumption</v>
      </c>
      <c r="AI482" t="str">
        <f t="shared" si="144"/>
        <v>CCS_Status1__c</v>
      </c>
      <c r="AJ482" s="8" t="str">
        <f t="shared" si="145"/>
        <v>n/a</v>
      </c>
      <c r="AK482" s="8" t="str">
        <f t="shared" si="146"/>
        <v>yes</v>
      </c>
      <c r="AL482" s="2" t="str">
        <f t="shared" si="147"/>
        <v>STRING</v>
      </c>
      <c r="AM482" s="8">
        <f t="shared" si="151"/>
        <v>1300</v>
      </c>
      <c r="AN482" s="8" t="str">
        <f t="shared" si="152"/>
        <v>n/a</v>
      </c>
      <c r="AO482" s="8" t="str">
        <f t="shared" si="153"/>
        <v>n/a</v>
      </c>
    </row>
    <row r="483" spans="1:41">
      <c r="A483" s="2" t="s">
        <v>50</v>
      </c>
      <c r="B483" s="2" t="s">
        <v>51</v>
      </c>
      <c r="C483" s="1" t="s">
        <v>1441</v>
      </c>
      <c r="D483" s="1" t="s">
        <v>1442</v>
      </c>
      <c r="E483" s="1" t="s">
        <v>1443</v>
      </c>
      <c r="F483" s="2" t="str">
        <f>IF(ISERROR(VLOOKUP($C483,'DMW | Collateral Fields'!$K:$L, 1, FALSE)),"No", "Yes")</f>
        <v>Yes</v>
      </c>
      <c r="G483" s="1" t="str">
        <f>IFERROR(VLOOKUP($C483,'DMW | Collateral Fields'!$K:$L, 2, FALSE),"(not found)")</f>
        <v>This field captures the amount payable to an individual who surrenders a life insurance policy</v>
      </c>
      <c r="H483" s="2" t="s">
        <v>136</v>
      </c>
      <c r="I483" s="2" t="s">
        <v>144</v>
      </c>
      <c r="J483" s="1" t="s">
        <v>215</v>
      </c>
      <c r="K483" s="2">
        <v>0</v>
      </c>
      <c r="L483" s="2">
        <v>18</v>
      </c>
      <c r="M483" s="2">
        <v>2</v>
      </c>
      <c r="N483" s="2" t="str">
        <f t="shared" si="135"/>
        <v>currency|0|18|2</v>
      </c>
      <c r="O483" t="str">
        <f>IFERROR(VLOOKUP('nCino | Field Mappings'!$A483,'nCino | Object Info'!$A:$H,5,FALSE),"(not found)")</f>
        <v>rskcsp_ds_css_collateral_mgmt</v>
      </c>
      <c r="P483" t="str">
        <f t="shared" si="136"/>
        <v>CCS_Surrender_Value__c</v>
      </c>
      <c r="Q483" s="8">
        <f>IFERROR(VLOOKUP($N483,'nCino | BigQuery Type Lookup'!$A:$F,2,FALSE),"(not found)")</f>
        <v>21</v>
      </c>
      <c r="R483" t="str">
        <f>IFERROR(VLOOKUP('nCino | Field Mappings'!$A483,'nCino | Object Info'!$A:$H,6,FALSE),"(not found)")</f>
        <v>rskcsp_ds_css_collateral_mgmt_staging</v>
      </c>
      <c r="S483" t="str">
        <f t="shared" si="137"/>
        <v>CCS_Surrender_Value__c</v>
      </c>
      <c r="T483" s="8" t="str">
        <f t="shared" si="138"/>
        <v>n/a</v>
      </c>
      <c r="U483" s="8" t="str">
        <f t="shared" si="139"/>
        <v>yes</v>
      </c>
      <c r="V483" s="2" t="str">
        <f>IFERROR(VLOOKUP($N483,'nCino | BigQuery Type Lookup'!$A:$F,3,FALSE),"(not found)")</f>
        <v>NUMERIC</v>
      </c>
      <c r="W483" s="8" t="str">
        <f>IFERROR(VLOOKUP($N483,'nCino | BigQuery Type Lookup'!$A:$F,4,FALSE),"(not found)")</f>
        <v>n/a</v>
      </c>
      <c r="X483" s="8">
        <f>IFERROR(VLOOKUP($N483,'nCino | BigQuery Type Lookup'!$A:$F,5,FALSE),"(not found)")</f>
        <v>18</v>
      </c>
      <c r="Y483" s="8">
        <f>IFERROR(VLOOKUP($N483,'nCino | BigQuery Type Lookup'!$A:$F,6,FALSE),"(not found)")</f>
        <v>2</v>
      </c>
      <c r="Z483" t="str">
        <f>IFERROR(VLOOKUP('nCino | Field Mappings'!$A483,'nCino | Object Info'!$A:$H,7,FALSE),"(not found)")</f>
        <v>rskcsp_ds_css_collateral_mgmt_curated</v>
      </c>
      <c r="AA483" t="str">
        <f t="shared" si="140"/>
        <v>CCS_Surrender_Value__c</v>
      </c>
      <c r="AB483" s="8" t="str">
        <f t="shared" si="141"/>
        <v>n/a</v>
      </c>
      <c r="AC483" s="8" t="str">
        <f t="shared" si="142"/>
        <v>yes</v>
      </c>
      <c r="AD483" s="2" t="str">
        <f t="shared" si="143"/>
        <v>NUMERIC</v>
      </c>
      <c r="AE483" s="8" t="str">
        <f t="shared" si="148"/>
        <v>n/a</v>
      </c>
      <c r="AF483" s="8">
        <f t="shared" si="149"/>
        <v>18</v>
      </c>
      <c r="AG483" s="8">
        <f t="shared" si="150"/>
        <v>2</v>
      </c>
      <c r="AH483" t="str">
        <f>IFERROR(VLOOKUP('nCino | Field Mappings'!$A483,'nCino | Object Info'!$A:$H,8,FALSE),"(not found)")</f>
        <v>rskcsp_ds_css_collateral_mgmt_consumption</v>
      </c>
      <c r="AI483" t="str">
        <f t="shared" si="144"/>
        <v>CCS_Surrender_Value__c</v>
      </c>
      <c r="AJ483" s="8" t="str">
        <f t="shared" si="145"/>
        <v>n/a</v>
      </c>
      <c r="AK483" s="8" t="str">
        <f t="shared" si="146"/>
        <v>yes</v>
      </c>
      <c r="AL483" s="2" t="str">
        <f t="shared" si="147"/>
        <v>NUMERIC</v>
      </c>
      <c r="AM483" s="8" t="str">
        <f t="shared" si="151"/>
        <v>n/a</v>
      </c>
      <c r="AN483" s="8">
        <f t="shared" si="152"/>
        <v>18</v>
      </c>
      <c r="AO483" s="8">
        <f t="shared" si="153"/>
        <v>2</v>
      </c>
    </row>
    <row r="484" spans="1:41">
      <c r="A484" s="2" t="s">
        <v>50</v>
      </c>
      <c r="B484" s="2" t="s">
        <v>51</v>
      </c>
      <c r="C484" s="1" t="s">
        <v>1444</v>
      </c>
      <c r="D484" s="1" t="s">
        <v>1445</v>
      </c>
      <c r="E484" s="1" t="s">
        <v>1446</v>
      </c>
      <c r="F484" s="2" t="str">
        <f>IF(ISERROR(VLOOKUP($C484,'DMW | Collateral Fields'!$K:$L, 1, FALSE)),"No", "Yes")</f>
        <v>Yes</v>
      </c>
      <c r="G484" s="1" t="str">
        <f>IFERROR(VLOOKUP($C484,'DMW | Collateral Fields'!$K:$L, 2, FALSE),"(not found)")</f>
        <v>This field captures the unexpired term of a lease beyond the latest facility maturity date associated with the security.</v>
      </c>
      <c r="H484" s="2" t="s">
        <v>136</v>
      </c>
      <c r="I484" s="2" t="s">
        <v>144</v>
      </c>
      <c r="J484" s="1" t="s">
        <v>174</v>
      </c>
      <c r="K484" s="2">
        <v>0</v>
      </c>
      <c r="L484" s="2">
        <v>18</v>
      </c>
      <c r="M484" s="2">
        <v>0</v>
      </c>
      <c r="N484" s="2" t="str">
        <f t="shared" si="135"/>
        <v>double|0|18|0</v>
      </c>
      <c r="O484" t="str">
        <f>IFERROR(VLOOKUP('nCino | Field Mappings'!$A484,'nCino | Object Info'!$A:$H,5,FALSE),"(not found)")</f>
        <v>rskcsp_ds_css_collateral_mgmt</v>
      </c>
      <c r="P484" t="str">
        <f t="shared" si="136"/>
        <v>CCS_Unexpired_Lease_Term_Years__c</v>
      </c>
      <c r="Q484" s="8">
        <f>IFERROR(VLOOKUP($N484,'nCino | BigQuery Type Lookup'!$A:$F,2,FALSE),"(not found)")</f>
        <v>18</v>
      </c>
      <c r="R484" t="str">
        <f>IFERROR(VLOOKUP('nCino | Field Mappings'!$A484,'nCino | Object Info'!$A:$H,6,FALSE),"(not found)")</f>
        <v>rskcsp_ds_css_collateral_mgmt_staging</v>
      </c>
      <c r="S484" t="str">
        <f t="shared" si="137"/>
        <v>CCS_Unexpired_Lease_Term_Years__c</v>
      </c>
      <c r="T484" s="8" t="str">
        <f t="shared" si="138"/>
        <v>n/a</v>
      </c>
      <c r="U484" s="8" t="str">
        <f t="shared" si="139"/>
        <v>yes</v>
      </c>
      <c r="V484" s="2" t="str">
        <f>IFERROR(VLOOKUP($N484,'nCino | BigQuery Type Lookup'!$A:$F,3,FALSE),"(not found)")</f>
        <v>INT64</v>
      </c>
      <c r="W484" s="8" t="str">
        <f>IFERROR(VLOOKUP($N484,'nCino | BigQuery Type Lookup'!$A:$F,4,FALSE),"(not found)")</f>
        <v>n/a</v>
      </c>
      <c r="X484" s="8" t="str">
        <f>IFERROR(VLOOKUP($N484,'nCino | BigQuery Type Lookup'!$A:$F,5,FALSE),"(not found)")</f>
        <v>n/a</v>
      </c>
      <c r="Y484" s="8" t="str">
        <f>IFERROR(VLOOKUP($N484,'nCino | BigQuery Type Lookup'!$A:$F,6,FALSE),"(not found)")</f>
        <v>n/a</v>
      </c>
      <c r="Z484" t="str">
        <f>IFERROR(VLOOKUP('nCino | Field Mappings'!$A484,'nCino | Object Info'!$A:$H,7,FALSE),"(not found)")</f>
        <v>rskcsp_ds_css_collateral_mgmt_curated</v>
      </c>
      <c r="AA484" t="str">
        <f t="shared" si="140"/>
        <v>CCS_Unexpired_Lease_Term_Years__c</v>
      </c>
      <c r="AB484" s="8" t="str">
        <f t="shared" si="141"/>
        <v>n/a</v>
      </c>
      <c r="AC484" s="8" t="str">
        <f t="shared" si="142"/>
        <v>yes</v>
      </c>
      <c r="AD484" s="2" t="str">
        <f t="shared" si="143"/>
        <v>INT64</v>
      </c>
      <c r="AE484" s="8" t="str">
        <f t="shared" si="148"/>
        <v>n/a</v>
      </c>
      <c r="AF484" s="8" t="str">
        <f t="shared" si="149"/>
        <v>n/a</v>
      </c>
      <c r="AG484" s="8" t="str">
        <f t="shared" si="150"/>
        <v>n/a</v>
      </c>
      <c r="AH484" t="str">
        <f>IFERROR(VLOOKUP('nCino | Field Mappings'!$A484,'nCino | Object Info'!$A:$H,8,FALSE),"(not found)")</f>
        <v>rskcsp_ds_css_collateral_mgmt_consumption</v>
      </c>
      <c r="AI484" t="str">
        <f t="shared" si="144"/>
        <v>CCS_Unexpired_Lease_Term_Years__c</v>
      </c>
      <c r="AJ484" s="8" t="str">
        <f t="shared" si="145"/>
        <v>n/a</v>
      </c>
      <c r="AK484" s="8" t="str">
        <f t="shared" si="146"/>
        <v>yes</v>
      </c>
      <c r="AL484" s="2" t="str">
        <f t="shared" si="147"/>
        <v>INT64</v>
      </c>
      <c r="AM484" s="8" t="str">
        <f t="shared" si="151"/>
        <v>n/a</v>
      </c>
      <c r="AN484" s="8" t="str">
        <f t="shared" si="152"/>
        <v>n/a</v>
      </c>
      <c r="AO484" s="8" t="str">
        <f t="shared" si="153"/>
        <v>n/a</v>
      </c>
    </row>
    <row r="485" spans="1:41">
      <c r="A485" s="2" t="s">
        <v>50</v>
      </c>
      <c r="B485" s="2" t="s">
        <v>51</v>
      </c>
      <c r="C485" s="1" t="s">
        <v>1447</v>
      </c>
      <c r="D485" s="1" t="s">
        <v>1448</v>
      </c>
      <c r="E485" s="1" t="s">
        <v>1449</v>
      </c>
      <c r="F485" s="2" t="str">
        <f>IF(ISERROR(VLOOKUP($C485,'DMW | Collateral Fields'!$K:$L, 1, FALSE)),"No", "Yes")</f>
        <v>Yes</v>
      </c>
      <c r="G485" s="1" t="str">
        <f>IFERROR(VLOOKUP($C485,'DMW | Collateral Fields'!$K:$L, 2, FALSE),"(not found)")</f>
        <v>Indicates whether a Valuation Report has been uploaded.</v>
      </c>
      <c r="H485" s="2" t="s">
        <v>136</v>
      </c>
      <c r="I485" s="2" t="s">
        <v>144</v>
      </c>
      <c r="J485" s="1" t="s">
        <v>145</v>
      </c>
      <c r="K485" s="2">
        <v>255</v>
      </c>
      <c r="L485" s="2">
        <v>0</v>
      </c>
      <c r="M485" s="2">
        <v>0</v>
      </c>
      <c r="N485" s="2" t="str">
        <f t="shared" si="135"/>
        <v>picklist|255|0|0</v>
      </c>
      <c r="O485" t="str">
        <f>IFERROR(VLOOKUP('nCino | Field Mappings'!$A485,'nCino | Object Info'!$A:$H,5,FALSE),"(not found)")</f>
        <v>rskcsp_ds_css_collateral_mgmt</v>
      </c>
      <c r="P485" t="str">
        <f t="shared" si="136"/>
        <v>CCS_Valuation_Report_Uploaded__c</v>
      </c>
      <c r="Q485" s="8">
        <f>IFERROR(VLOOKUP($N485,'nCino | BigQuery Type Lookup'!$A:$F,2,FALSE),"(not found)")</f>
        <v>255</v>
      </c>
      <c r="R485" t="str">
        <f>IFERROR(VLOOKUP('nCino | Field Mappings'!$A485,'nCino | Object Info'!$A:$H,6,FALSE),"(not found)")</f>
        <v>rskcsp_ds_css_collateral_mgmt_staging</v>
      </c>
      <c r="S485" t="str">
        <f t="shared" si="137"/>
        <v>CCS_Valuation_Report_Uploaded__c</v>
      </c>
      <c r="T485" s="8" t="str">
        <f t="shared" si="138"/>
        <v>n/a</v>
      </c>
      <c r="U485" s="8" t="str">
        <f t="shared" si="139"/>
        <v>yes</v>
      </c>
      <c r="V485" s="2" t="str">
        <f>IFERROR(VLOOKUP($N485,'nCino | BigQuery Type Lookup'!$A:$F,3,FALSE),"(not found)")</f>
        <v>STRING</v>
      </c>
      <c r="W485" s="8">
        <f>IFERROR(VLOOKUP($N485,'nCino | BigQuery Type Lookup'!$A:$F,4,FALSE),"(not found)")</f>
        <v>255</v>
      </c>
      <c r="X485" s="8" t="str">
        <f>IFERROR(VLOOKUP($N485,'nCino | BigQuery Type Lookup'!$A:$F,5,FALSE),"(not found)")</f>
        <v>n/a</v>
      </c>
      <c r="Y485" s="8" t="str">
        <f>IFERROR(VLOOKUP($N485,'nCino | BigQuery Type Lookup'!$A:$F,6,FALSE),"(not found)")</f>
        <v>n/a</v>
      </c>
      <c r="Z485" t="str">
        <f>IFERROR(VLOOKUP('nCino | Field Mappings'!$A485,'nCino | Object Info'!$A:$H,7,FALSE),"(not found)")</f>
        <v>rskcsp_ds_css_collateral_mgmt_curated</v>
      </c>
      <c r="AA485" t="str">
        <f t="shared" si="140"/>
        <v>CCS_Valuation_Report_Uploaded__c</v>
      </c>
      <c r="AB485" s="8" t="str">
        <f t="shared" si="141"/>
        <v>n/a</v>
      </c>
      <c r="AC485" s="8" t="str">
        <f t="shared" si="142"/>
        <v>yes</v>
      </c>
      <c r="AD485" s="2" t="str">
        <f t="shared" si="143"/>
        <v>STRING</v>
      </c>
      <c r="AE485" s="8">
        <f t="shared" si="148"/>
        <v>255</v>
      </c>
      <c r="AF485" s="8" t="str">
        <f t="shared" si="149"/>
        <v>n/a</v>
      </c>
      <c r="AG485" s="8" t="str">
        <f t="shared" si="150"/>
        <v>n/a</v>
      </c>
      <c r="AH485" t="str">
        <f>IFERROR(VLOOKUP('nCino | Field Mappings'!$A485,'nCino | Object Info'!$A:$H,8,FALSE),"(not found)")</f>
        <v>rskcsp_ds_css_collateral_mgmt_consumption</v>
      </c>
      <c r="AI485" t="str">
        <f t="shared" si="144"/>
        <v>CCS_Valuation_Report_Uploaded__c</v>
      </c>
      <c r="AJ485" s="8" t="str">
        <f t="shared" si="145"/>
        <v>n/a</v>
      </c>
      <c r="AK485" s="8" t="str">
        <f t="shared" si="146"/>
        <v>yes</v>
      </c>
      <c r="AL485" s="2" t="str">
        <f t="shared" si="147"/>
        <v>STRING</v>
      </c>
      <c r="AM485" s="8">
        <f t="shared" si="151"/>
        <v>255</v>
      </c>
      <c r="AN485" s="8" t="str">
        <f t="shared" si="152"/>
        <v>n/a</v>
      </c>
      <c r="AO485" s="8" t="str">
        <f t="shared" si="153"/>
        <v>n/a</v>
      </c>
    </row>
    <row r="486" spans="1:41">
      <c r="A486" s="2" t="s">
        <v>80</v>
      </c>
      <c r="B486" s="2" t="s">
        <v>81</v>
      </c>
      <c r="C486" s="1" t="s">
        <v>1450</v>
      </c>
      <c r="D486" s="1" t="s">
        <v>128</v>
      </c>
      <c r="E486" s="1" t="s">
        <v>129</v>
      </c>
      <c r="F486" s="2" t="str">
        <f>IF(ISERROR(VLOOKUP($C486,'DMW | Collateral Fields'!$K:$L, 1, FALSE)),"No", "Yes")</f>
        <v>Yes</v>
      </c>
      <c r="G486" s="1" t="str">
        <f>IFERROR(VLOOKUP($C486,'DMW | Collateral Fields'!$K:$L, 2, FALSE),"(not found)")</f>
        <v>Id</v>
      </c>
      <c r="H486" s="2" t="s">
        <v>130</v>
      </c>
      <c r="I486" s="2" t="s">
        <v>131</v>
      </c>
      <c r="J486" s="1" t="s">
        <v>132</v>
      </c>
      <c r="K486" s="2">
        <v>18</v>
      </c>
      <c r="L486" s="2">
        <v>0</v>
      </c>
      <c r="M486" s="2">
        <v>0</v>
      </c>
      <c r="N486" s="2" t="str">
        <f t="shared" si="135"/>
        <v>id|18|0|0</v>
      </c>
      <c r="O486" t="str">
        <f>IFERROR(VLOOKUP('nCino | Field Mappings'!$A486,'nCino | Object Info'!$A:$H,5,FALSE),"(not found)")</f>
        <v>rskcsp_ds_css_lien</v>
      </c>
      <c r="P486" t="str">
        <f t="shared" si="136"/>
        <v>Id</v>
      </c>
      <c r="Q486" s="8">
        <f>IFERROR(VLOOKUP($N486,'nCino | BigQuery Type Lookup'!$A:$F,2,FALSE),"(not found)")</f>
        <v>18</v>
      </c>
      <c r="R486" t="str">
        <f>IFERROR(VLOOKUP('nCino | Field Mappings'!$A486,'nCino | Object Info'!$A:$H,6,FALSE),"(not found)")</f>
        <v>rskcsp_ds_css_lien_staging</v>
      </c>
      <c r="S486" t="str">
        <f t="shared" si="137"/>
        <v>Id</v>
      </c>
      <c r="T486" s="8" t="str">
        <f t="shared" si="138"/>
        <v>Primary</v>
      </c>
      <c r="U486" s="8" t="str">
        <f t="shared" si="139"/>
        <v>no</v>
      </c>
      <c r="V486" s="2" t="str">
        <f>IFERROR(VLOOKUP($N486,'nCino | BigQuery Type Lookup'!$A:$F,3,FALSE),"(not found)")</f>
        <v>STRING</v>
      </c>
      <c r="W486" s="8">
        <f>IFERROR(VLOOKUP($N486,'nCino | BigQuery Type Lookup'!$A:$F,4,FALSE),"(not found)")</f>
        <v>18</v>
      </c>
      <c r="X486" s="8" t="str">
        <f>IFERROR(VLOOKUP($N486,'nCino | BigQuery Type Lookup'!$A:$F,5,FALSE),"(not found)")</f>
        <v>n/a</v>
      </c>
      <c r="Y486" s="8" t="str">
        <f>IFERROR(VLOOKUP($N486,'nCino | BigQuery Type Lookup'!$A:$F,6,FALSE),"(not found)")</f>
        <v>n/a</v>
      </c>
      <c r="Z486" t="str">
        <f>IFERROR(VLOOKUP('nCino | Field Mappings'!$A486,'nCino | Object Info'!$A:$H,7,FALSE),"(not found)")</f>
        <v>rskcsp_ds_css_lien_curated</v>
      </c>
      <c r="AA486" t="str">
        <f t="shared" si="140"/>
        <v>Id</v>
      </c>
      <c r="AB486" s="8" t="str">
        <f t="shared" si="141"/>
        <v>Primary</v>
      </c>
      <c r="AC486" s="8" t="str">
        <f t="shared" si="142"/>
        <v>no</v>
      </c>
      <c r="AD486" s="2" t="str">
        <f t="shared" si="143"/>
        <v>STRING</v>
      </c>
      <c r="AE486" s="8">
        <f t="shared" si="148"/>
        <v>18</v>
      </c>
      <c r="AF486" s="8" t="str">
        <f t="shared" si="149"/>
        <v>n/a</v>
      </c>
      <c r="AG486" s="8" t="str">
        <f t="shared" si="150"/>
        <v>n/a</v>
      </c>
      <c r="AH486" t="str">
        <f>IFERROR(VLOOKUP('nCino | Field Mappings'!$A486,'nCino | Object Info'!$A:$H,8,FALSE),"(not found)")</f>
        <v>rskcsp_ds_css_lien_consumption</v>
      </c>
      <c r="AI486" t="str">
        <f t="shared" si="144"/>
        <v>Id</v>
      </c>
      <c r="AJ486" s="8" t="str">
        <f t="shared" si="145"/>
        <v>Primary</v>
      </c>
      <c r="AK486" s="8" t="str">
        <f t="shared" si="146"/>
        <v>no</v>
      </c>
      <c r="AL486" s="2" t="str">
        <f t="shared" si="147"/>
        <v>STRING</v>
      </c>
      <c r="AM486" s="8">
        <f t="shared" si="151"/>
        <v>18</v>
      </c>
      <c r="AN486" s="8" t="str">
        <f t="shared" si="152"/>
        <v>n/a</v>
      </c>
      <c r="AO486" s="8" t="str">
        <f t="shared" si="153"/>
        <v>n/a</v>
      </c>
    </row>
    <row r="487" spans="1:41">
      <c r="A487" s="2" t="s">
        <v>80</v>
      </c>
      <c r="B487" s="2" t="s">
        <v>81</v>
      </c>
      <c r="C487" s="1" t="s">
        <v>1451</v>
      </c>
      <c r="D487" s="1" t="s">
        <v>134</v>
      </c>
      <c r="E487" s="1" t="s">
        <v>135</v>
      </c>
      <c r="F487" s="2" t="str">
        <f>IF(ISERROR(VLOOKUP($C487,'DMW | Collateral Fields'!$K:$L, 1, FALSE)),"No", "Yes")</f>
        <v>No</v>
      </c>
      <c r="G487" s="1" t="str">
        <f>IFERROR(VLOOKUP($C487,'DMW | Collateral Fields'!$K:$L, 2, FALSE),"(not found)")</f>
        <v>(not found)</v>
      </c>
      <c r="H487" s="2" t="s">
        <v>136</v>
      </c>
      <c r="I487" s="2" t="s">
        <v>131</v>
      </c>
      <c r="J487" s="1" t="s">
        <v>137</v>
      </c>
      <c r="K487" s="2">
        <v>0</v>
      </c>
      <c r="L487" s="2">
        <v>0</v>
      </c>
      <c r="M487" s="2">
        <v>0</v>
      </c>
      <c r="N487" s="2" t="str">
        <f t="shared" si="135"/>
        <v>boolean|0|0|0</v>
      </c>
      <c r="O487" t="str">
        <f>IFERROR(VLOOKUP('nCino | Field Mappings'!$A487,'nCino | Object Info'!$A:$H,5,FALSE),"(not found)")</f>
        <v>rskcsp_ds_css_lien</v>
      </c>
      <c r="P487" t="str">
        <f t="shared" si="136"/>
        <v>IsDeleted</v>
      </c>
      <c r="Q487" s="8">
        <f>IFERROR(VLOOKUP($N487,'nCino | BigQuery Type Lookup'!$A:$F,2,FALSE),"(not found)")</f>
        <v>1</v>
      </c>
      <c r="R487" t="str">
        <f>IFERROR(VLOOKUP('nCino | Field Mappings'!$A487,'nCino | Object Info'!$A:$H,6,FALSE),"(not found)")</f>
        <v>rskcsp_ds_css_lien_staging</v>
      </c>
      <c r="S487" t="str">
        <f t="shared" si="137"/>
        <v>IsDeleted</v>
      </c>
      <c r="T487" s="8" t="str">
        <f t="shared" si="138"/>
        <v>n/a</v>
      </c>
      <c r="U487" s="8" t="str">
        <f t="shared" si="139"/>
        <v>no</v>
      </c>
      <c r="V487" s="2" t="str">
        <f>IFERROR(VLOOKUP($N487,'nCino | BigQuery Type Lookup'!$A:$F,3,FALSE),"(not found)")</f>
        <v>BOOL</v>
      </c>
      <c r="W487" s="8" t="str">
        <f>IFERROR(VLOOKUP($N487,'nCino | BigQuery Type Lookup'!$A:$F,4,FALSE),"(not found)")</f>
        <v>n/a</v>
      </c>
      <c r="X487" s="8" t="str">
        <f>IFERROR(VLOOKUP($N487,'nCino | BigQuery Type Lookup'!$A:$F,5,FALSE),"(not found)")</f>
        <v>n/a</v>
      </c>
      <c r="Y487" s="8" t="str">
        <f>IFERROR(VLOOKUP($N487,'nCino | BigQuery Type Lookup'!$A:$F,6,FALSE),"(not found)")</f>
        <v>n/a</v>
      </c>
      <c r="Z487" t="str">
        <f>IFERROR(VLOOKUP('nCino | Field Mappings'!$A487,'nCino | Object Info'!$A:$H,7,FALSE),"(not found)")</f>
        <v>rskcsp_ds_css_lien_curated</v>
      </c>
      <c r="AA487" t="str">
        <f t="shared" si="140"/>
        <v>IsDeleted</v>
      </c>
      <c r="AB487" s="8" t="str">
        <f t="shared" si="141"/>
        <v>n/a</v>
      </c>
      <c r="AC487" s="8" t="str">
        <f t="shared" si="142"/>
        <v>no</v>
      </c>
      <c r="AD487" s="2" t="str">
        <f t="shared" si="143"/>
        <v>BOOL</v>
      </c>
      <c r="AE487" s="8" t="str">
        <f t="shared" si="148"/>
        <v>n/a</v>
      </c>
      <c r="AF487" s="8" t="str">
        <f t="shared" si="149"/>
        <v>n/a</v>
      </c>
      <c r="AG487" s="8" t="str">
        <f t="shared" si="150"/>
        <v>n/a</v>
      </c>
      <c r="AH487" t="str">
        <f>IFERROR(VLOOKUP('nCino | Field Mappings'!$A487,'nCino | Object Info'!$A:$H,8,FALSE),"(not found)")</f>
        <v>rskcsp_ds_css_lien_consumption</v>
      </c>
      <c r="AI487" t="str">
        <f t="shared" si="144"/>
        <v>IsDeleted</v>
      </c>
      <c r="AJ487" s="8" t="str">
        <f t="shared" si="145"/>
        <v>n/a</v>
      </c>
      <c r="AK487" s="8" t="str">
        <f t="shared" si="146"/>
        <v>no</v>
      </c>
      <c r="AL487" s="2" t="str">
        <f t="shared" si="147"/>
        <v>BOOL</v>
      </c>
      <c r="AM487" s="8" t="str">
        <f t="shared" si="151"/>
        <v>n/a</v>
      </c>
      <c r="AN487" s="8" t="str">
        <f t="shared" si="152"/>
        <v>n/a</v>
      </c>
      <c r="AO487" s="8" t="str">
        <f t="shared" si="153"/>
        <v>n/a</v>
      </c>
    </row>
    <row r="488" spans="1:41">
      <c r="A488" s="2" t="s">
        <v>80</v>
      </c>
      <c r="B488" s="2" t="s">
        <v>81</v>
      </c>
      <c r="C488" s="1" t="s">
        <v>1452</v>
      </c>
      <c r="D488" s="1" t="s">
        <v>2</v>
      </c>
      <c r="E488" s="1" t="s">
        <v>1453</v>
      </c>
      <c r="F488" s="2" t="str">
        <f>IF(ISERROR(VLOOKUP($C488,'DMW | Collateral Fields'!$K:$L, 1, FALSE)),"No", "Yes")</f>
        <v>Yes</v>
      </c>
      <c r="G488" s="1" t="str">
        <f>IFERROR(VLOOKUP($C488,'DMW | Collateral Fields'!$K:$L, 2, FALSE),"(not found)")</f>
        <v>This field captures the unique, system-generated identifier for the Charge record</v>
      </c>
      <c r="H488" s="2" t="s">
        <v>136</v>
      </c>
      <c r="I488" s="2" t="s">
        <v>131</v>
      </c>
      <c r="J488" s="1" t="s">
        <v>140</v>
      </c>
      <c r="K488" s="2">
        <v>80</v>
      </c>
      <c r="L488" s="2">
        <v>0</v>
      </c>
      <c r="M488" s="2">
        <v>0</v>
      </c>
      <c r="N488" s="2" t="str">
        <f t="shared" si="135"/>
        <v>string|80|0|0</v>
      </c>
      <c r="O488" t="str">
        <f>IFERROR(VLOOKUP('nCino | Field Mappings'!$A488,'nCino | Object Info'!$A:$H,5,FALSE),"(not found)")</f>
        <v>rskcsp_ds_css_lien</v>
      </c>
      <c r="P488" t="str">
        <f t="shared" si="136"/>
        <v>Name</v>
      </c>
      <c r="Q488" s="8">
        <f>IFERROR(VLOOKUP($N488,'nCino | BigQuery Type Lookup'!$A:$F,2,FALSE),"(not found)")</f>
        <v>80</v>
      </c>
      <c r="R488" t="str">
        <f>IFERROR(VLOOKUP('nCino | Field Mappings'!$A488,'nCino | Object Info'!$A:$H,6,FALSE),"(not found)")</f>
        <v>rskcsp_ds_css_lien_staging</v>
      </c>
      <c r="S488" t="str">
        <f t="shared" si="137"/>
        <v>Name</v>
      </c>
      <c r="T488" s="8" t="str">
        <f t="shared" si="138"/>
        <v>n/a</v>
      </c>
      <c r="U488" s="8" t="str">
        <f t="shared" si="139"/>
        <v>no</v>
      </c>
      <c r="V488" s="2" t="str">
        <f>IFERROR(VLOOKUP($N488,'nCino | BigQuery Type Lookup'!$A:$F,3,FALSE),"(not found)")</f>
        <v>STRING</v>
      </c>
      <c r="W488" s="8">
        <f>IFERROR(VLOOKUP($N488,'nCino | BigQuery Type Lookup'!$A:$F,4,FALSE),"(not found)")</f>
        <v>80</v>
      </c>
      <c r="X488" s="8" t="str">
        <f>IFERROR(VLOOKUP($N488,'nCino | BigQuery Type Lookup'!$A:$F,5,FALSE),"(not found)")</f>
        <v>n/a</v>
      </c>
      <c r="Y488" s="8" t="str">
        <f>IFERROR(VLOOKUP($N488,'nCino | BigQuery Type Lookup'!$A:$F,6,FALSE),"(not found)")</f>
        <v>n/a</v>
      </c>
      <c r="Z488" t="str">
        <f>IFERROR(VLOOKUP('nCino | Field Mappings'!$A488,'nCino | Object Info'!$A:$H,7,FALSE),"(not found)")</f>
        <v>rskcsp_ds_css_lien_curated</v>
      </c>
      <c r="AA488" t="str">
        <f t="shared" si="140"/>
        <v>Name</v>
      </c>
      <c r="AB488" s="8" t="str">
        <f t="shared" si="141"/>
        <v>n/a</v>
      </c>
      <c r="AC488" s="8" t="str">
        <f t="shared" si="142"/>
        <v>no</v>
      </c>
      <c r="AD488" s="2" t="str">
        <f t="shared" si="143"/>
        <v>STRING</v>
      </c>
      <c r="AE488" s="8">
        <f t="shared" si="148"/>
        <v>80</v>
      </c>
      <c r="AF488" s="8" t="str">
        <f t="shared" si="149"/>
        <v>n/a</v>
      </c>
      <c r="AG488" s="8" t="str">
        <f t="shared" si="150"/>
        <v>n/a</v>
      </c>
      <c r="AH488" t="str">
        <f>IFERROR(VLOOKUP('nCino | Field Mappings'!$A488,'nCino | Object Info'!$A:$H,8,FALSE),"(not found)")</f>
        <v>rskcsp_ds_css_lien_consumption</v>
      </c>
      <c r="AI488" t="str">
        <f t="shared" si="144"/>
        <v>Name</v>
      </c>
      <c r="AJ488" s="8" t="str">
        <f t="shared" si="145"/>
        <v>n/a</v>
      </c>
      <c r="AK488" s="8" t="str">
        <f t="shared" si="146"/>
        <v>no</v>
      </c>
      <c r="AL488" s="2" t="str">
        <f t="shared" si="147"/>
        <v>STRING</v>
      </c>
      <c r="AM488" s="8">
        <f t="shared" si="151"/>
        <v>80</v>
      </c>
      <c r="AN488" s="8" t="str">
        <f t="shared" si="152"/>
        <v>n/a</v>
      </c>
      <c r="AO488" s="8" t="str">
        <f t="shared" si="153"/>
        <v>n/a</v>
      </c>
    </row>
    <row r="489" spans="1:41">
      <c r="A489" s="2" t="s">
        <v>80</v>
      </c>
      <c r="B489" s="2" t="s">
        <v>81</v>
      </c>
      <c r="C489" s="1" t="s">
        <v>1454</v>
      </c>
      <c r="D489" s="1" t="s">
        <v>142</v>
      </c>
      <c r="E489" s="1" t="s">
        <v>143</v>
      </c>
      <c r="F489" s="2" t="str">
        <f>IF(ISERROR(VLOOKUP($C489,'DMW | Collateral Fields'!$K:$L, 1, FALSE)),"No", "Yes")</f>
        <v>Yes</v>
      </c>
      <c r="G489" s="1" t="str">
        <f>IFERROR(VLOOKUP($C489,'DMW | Collateral Fields'!$K:$L, 2, FALSE),"(not found)")</f>
        <v>This is a picklist field that allows the user to select the applicable currency (e.g. GBP, EU, etc.)</v>
      </c>
      <c r="H489" s="2" t="s">
        <v>136</v>
      </c>
      <c r="I489" s="2" t="s">
        <v>144</v>
      </c>
      <c r="J489" s="1" t="s">
        <v>145</v>
      </c>
      <c r="K489" s="2">
        <v>3</v>
      </c>
      <c r="L489" s="2">
        <v>0</v>
      </c>
      <c r="M489" s="2">
        <v>0</v>
      </c>
      <c r="N489" s="2" t="str">
        <f t="shared" si="135"/>
        <v>picklist|3|0|0</v>
      </c>
      <c r="O489" t="str">
        <f>IFERROR(VLOOKUP('nCino | Field Mappings'!$A489,'nCino | Object Info'!$A:$H,5,FALSE),"(not found)")</f>
        <v>rskcsp_ds_css_lien</v>
      </c>
      <c r="P489" t="str">
        <f t="shared" si="136"/>
        <v>CurrencyIsoCode</v>
      </c>
      <c r="Q489" s="8">
        <f>IFERROR(VLOOKUP($N489,'nCino | BigQuery Type Lookup'!$A:$F,2,FALSE),"(not found)")</f>
        <v>3</v>
      </c>
      <c r="R489" t="str">
        <f>IFERROR(VLOOKUP('nCino | Field Mappings'!$A489,'nCino | Object Info'!$A:$H,6,FALSE),"(not found)")</f>
        <v>rskcsp_ds_css_lien_staging</v>
      </c>
      <c r="S489" t="str">
        <f t="shared" si="137"/>
        <v>CurrencyIsoCode</v>
      </c>
      <c r="T489" s="8" t="str">
        <f t="shared" si="138"/>
        <v>n/a</v>
      </c>
      <c r="U489" s="8" t="str">
        <f t="shared" si="139"/>
        <v>yes</v>
      </c>
      <c r="V489" s="2" t="str">
        <f>IFERROR(VLOOKUP($N489,'nCino | BigQuery Type Lookup'!$A:$F,3,FALSE),"(not found)")</f>
        <v>STRING</v>
      </c>
      <c r="W489" s="8">
        <f>IFERROR(VLOOKUP($N489,'nCino | BigQuery Type Lookup'!$A:$F,4,FALSE),"(not found)")</f>
        <v>3</v>
      </c>
      <c r="X489" s="8" t="str">
        <f>IFERROR(VLOOKUP($N489,'nCino | BigQuery Type Lookup'!$A:$F,5,FALSE),"(not found)")</f>
        <v>n/a</v>
      </c>
      <c r="Y489" s="8" t="str">
        <f>IFERROR(VLOOKUP($N489,'nCino | BigQuery Type Lookup'!$A:$F,6,FALSE),"(not found)")</f>
        <v>n/a</v>
      </c>
      <c r="Z489" t="str">
        <f>IFERROR(VLOOKUP('nCino | Field Mappings'!$A489,'nCino | Object Info'!$A:$H,7,FALSE),"(not found)")</f>
        <v>rskcsp_ds_css_lien_curated</v>
      </c>
      <c r="AA489" t="str">
        <f t="shared" si="140"/>
        <v>CurrencyIsoCode</v>
      </c>
      <c r="AB489" s="8" t="str">
        <f t="shared" si="141"/>
        <v>n/a</v>
      </c>
      <c r="AC489" s="8" t="str">
        <f t="shared" si="142"/>
        <v>yes</v>
      </c>
      <c r="AD489" s="2" t="str">
        <f t="shared" si="143"/>
        <v>STRING</v>
      </c>
      <c r="AE489" s="8">
        <f t="shared" si="148"/>
        <v>3</v>
      </c>
      <c r="AF489" s="8" t="str">
        <f t="shared" si="149"/>
        <v>n/a</v>
      </c>
      <c r="AG489" s="8" t="str">
        <f t="shared" si="150"/>
        <v>n/a</v>
      </c>
      <c r="AH489" t="str">
        <f>IFERROR(VLOOKUP('nCino | Field Mappings'!$A489,'nCino | Object Info'!$A:$H,8,FALSE),"(not found)")</f>
        <v>rskcsp_ds_css_lien_consumption</v>
      </c>
      <c r="AI489" t="str">
        <f t="shared" si="144"/>
        <v>CurrencyIsoCode</v>
      </c>
      <c r="AJ489" s="8" t="str">
        <f t="shared" si="145"/>
        <v>n/a</v>
      </c>
      <c r="AK489" s="8" t="str">
        <f t="shared" si="146"/>
        <v>yes</v>
      </c>
      <c r="AL489" s="2" t="str">
        <f t="shared" si="147"/>
        <v>STRING</v>
      </c>
      <c r="AM489" s="8">
        <f t="shared" si="151"/>
        <v>3</v>
      </c>
      <c r="AN489" s="8" t="str">
        <f t="shared" si="152"/>
        <v>n/a</v>
      </c>
      <c r="AO489" s="8" t="str">
        <f t="shared" si="153"/>
        <v>n/a</v>
      </c>
    </row>
    <row r="490" spans="1:41">
      <c r="A490" s="2" t="s">
        <v>80</v>
      </c>
      <c r="B490" s="2" t="s">
        <v>81</v>
      </c>
      <c r="C490" s="1" t="s">
        <v>1455</v>
      </c>
      <c r="D490" s="1" t="s">
        <v>147</v>
      </c>
      <c r="E490" s="1" t="s">
        <v>148</v>
      </c>
      <c r="F490" s="2" t="str">
        <f>IF(ISERROR(VLOOKUP($C490,'DMW | Collateral Fields'!$K:$L, 1, FALSE)),"No", "Yes")</f>
        <v>Yes</v>
      </c>
      <c r="G490" s="1" t="str">
        <f>IFERROR(VLOOKUP($C490,'DMW | Collateral Fields'!$K:$L, 2, FALSE),"(not found)")</f>
        <v>Record created date.</v>
      </c>
      <c r="H490" s="2" t="s">
        <v>136</v>
      </c>
      <c r="I490" s="2" t="s">
        <v>131</v>
      </c>
      <c r="J490" s="1" t="s">
        <v>149</v>
      </c>
      <c r="K490" s="2">
        <v>0</v>
      </c>
      <c r="L490" s="2">
        <v>0</v>
      </c>
      <c r="M490" s="2">
        <v>0</v>
      </c>
      <c r="N490" s="2" t="str">
        <f t="shared" si="135"/>
        <v>datetime|0|0|0</v>
      </c>
      <c r="O490" t="str">
        <f>IFERROR(VLOOKUP('nCino | Field Mappings'!$A490,'nCino | Object Info'!$A:$H,5,FALSE),"(not found)")</f>
        <v>rskcsp_ds_css_lien</v>
      </c>
      <c r="P490" t="str">
        <f t="shared" si="136"/>
        <v>CreatedDate</v>
      </c>
      <c r="Q490" s="8">
        <f>IFERROR(VLOOKUP($N490,'nCino | BigQuery Type Lookup'!$A:$F,2,FALSE),"(not found)")</f>
        <v>14</v>
      </c>
      <c r="R490" t="str">
        <f>IFERROR(VLOOKUP('nCino | Field Mappings'!$A490,'nCino | Object Info'!$A:$H,6,FALSE),"(not found)")</f>
        <v>rskcsp_ds_css_lien_staging</v>
      </c>
      <c r="S490" t="str">
        <f t="shared" si="137"/>
        <v>CreatedDate</v>
      </c>
      <c r="T490" s="8" t="str">
        <f t="shared" si="138"/>
        <v>n/a</v>
      </c>
      <c r="U490" s="8" t="str">
        <f t="shared" si="139"/>
        <v>no</v>
      </c>
      <c r="V490" s="2" t="str">
        <f>IFERROR(VLOOKUP($N490,'nCino | BigQuery Type Lookup'!$A:$F,3,FALSE),"(not found)")</f>
        <v>DATETIME</v>
      </c>
      <c r="W490" s="8" t="str">
        <f>IFERROR(VLOOKUP($N490,'nCino | BigQuery Type Lookup'!$A:$F,4,FALSE),"(not found)")</f>
        <v>n/a</v>
      </c>
      <c r="X490" s="8" t="str">
        <f>IFERROR(VLOOKUP($N490,'nCino | BigQuery Type Lookup'!$A:$F,5,FALSE),"(not found)")</f>
        <v>n/a</v>
      </c>
      <c r="Y490" s="8" t="str">
        <f>IFERROR(VLOOKUP($N490,'nCino | BigQuery Type Lookup'!$A:$F,6,FALSE),"(not found)")</f>
        <v>n/a</v>
      </c>
      <c r="Z490" t="str">
        <f>IFERROR(VLOOKUP('nCino | Field Mappings'!$A490,'nCino | Object Info'!$A:$H,7,FALSE),"(not found)")</f>
        <v>rskcsp_ds_css_lien_curated</v>
      </c>
      <c r="AA490" t="str">
        <f t="shared" si="140"/>
        <v>CreatedDate</v>
      </c>
      <c r="AB490" s="8" t="str">
        <f t="shared" si="141"/>
        <v>n/a</v>
      </c>
      <c r="AC490" s="8" t="str">
        <f t="shared" si="142"/>
        <v>no</v>
      </c>
      <c r="AD490" s="2" t="str">
        <f t="shared" si="143"/>
        <v>DATETIME</v>
      </c>
      <c r="AE490" s="8" t="str">
        <f t="shared" si="148"/>
        <v>n/a</v>
      </c>
      <c r="AF490" s="8" t="str">
        <f t="shared" si="149"/>
        <v>n/a</v>
      </c>
      <c r="AG490" s="8" t="str">
        <f t="shared" si="150"/>
        <v>n/a</v>
      </c>
      <c r="AH490" t="str">
        <f>IFERROR(VLOOKUP('nCino | Field Mappings'!$A490,'nCino | Object Info'!$A:$H,8,FALSE),"(not found)")</f>
        <v>rskcsp_ds_css_lien_consumption</v>
      </c>
      <c r="AI490" t="str">
        <f t="shared" si="144"/>
        <v>CreatedDate</v>
      </c>
      <c r="AJ490" s="8" t="str">
        <f t="shared" si="145"/>
        <v>n/a</v>
      </c>
      <c r="AK490" s="8" t="str">
        <f t="shared" si="146"/>
        <v>no</v>
      </c>
      <c r="AL490" s="2" t="str">
        <f t="shared" si="147"/>
        <v>DATETIME</v>
      </c>
      <c r="AM490" s="8" t="str">
        <f t="shared" si="151"/>
        <v>n/a</v>
      </c>
      <c r="AN490" s="8" t="str">
        <f t="shared" si="152"/>
        <v>n/a</v>
      </c>
      <c r="AO490" s="8" t="str">
        <f t="shared" si="153"/>
        <v>n/a</v>
      </c>
    </row>
    <row r="491" spans="1:41">
      <c r="A491" s="2" t="s">
        <v>80</v>
      </c>
      <c r="B491" s="2" t="s">
        <v>81</v>
      </c>
      <c r="C491" s="1" t="s">
        <v>1456</v>
      </c>
      <c r="D491" s="1" t="s">
        <v>151</v>
      </c>
      <c r="E491" s="1" t="s">
        <v>152</v>
      </c>
      <c r="F491" s="2" t="str">
        <f>IF(ISERROR(VLOOKUP($C491,'DMW | Collateral Fields'!$K:$L, 1, FALSE)),"No", "Yes")</f>
        <v>Yes</v>
      </c>
      <c r="G491" s="1" t="str">
        <f>IFERROR(VLOOKUP($C491,'DMW | Collateral Fields'!$K:$L, 2, FALSE),"(not found)")</f>
        <v>Record created by user.</v>
      </c>
      <c r="H491" s="2" t="s">
        <v>153</v>
      </c>
      <c r="I491" s="2" t="s">
        <v>131</v>
      </c>
      <c r="J491" s="1" t="s">
        <v>154</v>
      </c>
      <c r="K491" s="2">
        <v>18</v>
      </c>
      <c r="L491" s="2">
        <v>0</v>
      </c>
      <c r="M491" s="2">
        <v>0</v>
      </c>
      <c r="N491" s="2" t="str">
        <f t="shared" si="135"/>
        <v>reference(User)|18|0|0</v>
      </c>
      <c r="O491" t="str">
        <f>IFERROR(VLOOKUP('nCino | Field Mappings'!$A491,'nCino | Object Info'!$A:$H,5,FALSE),"(not found)")</f>
        <v>rskcsp_ds_css_lien</v>
      </c>
      <c r="P491" t="str">
        <f t="shared" si="136"/>
        <v>CreatedById</v>
      </c>
      <c r="Q491" s="8">
        <f>IFERROR(VLOOKUP($N491,'nCino | BigQuery Type Lookup'!$A:$F,2,FALSE),"(not found)")</f>
        <v>18</v>
      </c>
      <c r="R491" t="str">
        <f>IFERROR(VLOOKUP('nCino | Field Mappings'!$A491,'nCino | Object Info'!$A:$H,6,FALSE),"(not found)")</f>
        <v>rskcsp_ds_css_lien_staging</v>
      </c>
      <c r="S491" t="str">
        <f t="shared" si="137"/>
        <v>CreatedById</v>
      </c>
      <c r="T491" s="8" t="str">
        <f t="shared" si="138"/>
        <v>Foreign</v>
      </c>
      <c r="U491" s="8" t="str">
        <f t="shared" si="139"/>
        <v>no</v>
      </c>
      <c r="V491" s="2" t="str">
        <f>IFERROR(VLOOKUP($N491,'nCino | BigQuery Type Lookup'!$A:$F,3,FALSE),"(not found)")</f>
        <v>STRING</v>
      </c>
      <c r="W491" s="8">
        <f>IFERROR(VLOOKUP($N491,'nCino | BigQuery Type Lookup'!$A:$F,4,FALSE),"(not found)")</f>
        <v>18</v>
      </c>
      <c r="X491" s="8" t="str">
        <f>IFERROR(VLOOKUP($N491,'nCino | BigQuery Type Lookup'!$A:$F,5,FALSE),"(not found)")</f>
        <v>n/a</v>
      </c>
      <c r="Y491" s="8" t="str">
        <f>IFERROR(VLOOKUP($N491,'nCino | BigQuery Type Lookup'!$A:$F,6,FALSE),"(not found)")</f>
        <v>n/a</v>
      </c>
      <c r="Z491" t="str">
        <f>IFERROR(VLOOKUP('nCino | Field Mappings'!$A491,'nCino | Object Info'!$A:$H,7,FALSE),"(not found)")</f>
        <v>rskcsp_ds_css_lien_curated</v>
      </c>
      <c r="AA491" t="str">
        <f t="shared" si="140"/>
        <v>CreatedById</v>
      </c>
      <c r="AB491" s="8" t="str">
        <f t="shared" si="141"/>
        <v>Foreign</v>
      </c>
      <c r="AC491" s="8" t="str">
        <f t="shared" si="142"/>
        <v>no</v>
      </c>
      <c r="AD491" s="2" t="str">
        <f t="shared" si="143"/>
        <v>STRING</v>
      </c>
      <c r="AE491" s="8">
        <f t="shared" si="148"/>
        <v>18</v>
      </c>
      <c r="AF491" s="8" t="str">
        <f t="shared" si="149"/>
        <v>n/a</v>
      </c>
      <c r="AG491" s="8" t="str">
        <f t="shared" si="150"/>
        <v>n/a</v>
      </c>
      <c r="AH491" t="str">
        <f>IFERROR(VLOOKUP('nCino | Field Mappings'!$A491,'nCino | Object Info'!$A:$H,8,FALSE),"(not found)")</f>
        <v>rskcsp_ds_css_lien_consumption</v>
      </c>
      <c r="AI491" t="str">
        <f t="shared" si="144"/>
        <v>CreatedById</v>
      </c>
      <c r="AJ491" s="8" t="str">
        <f t="shared" si="145"/>
        <v>Foreign</v>
      </c>
      <c r="AK491" s="8" t="str">
        <f t="shared" si="146"/>
        <v>no</v>
      </c>
      <c r="AL491" s="2" t="str">
        <f t="shared" si="147"/>
        <v>STRING</v>
      </c>
      <c r="AM491" s="8">
        <f t="shared" si="151"/>
        <v>18</v>
      </c>
      <c r="AN491" s="8" t="str">
        <f t="shared" si="152"/>
        <v>n/a</v>
      </c>
      <c r="AO491" s="8" t="str">
        <f t="shared" si="153"/>
        <v>n/a</v>
      </c>
    </row>
    <row r="492" spans="1:41">
      <c r="A492" s="2" t="s">
        <v>80</v>
      </c>
      <c r="B492" s="2" t="s">
        <v>81</v>
      </c>
      <c r="C492" s="1" t="s">
        <v>1457</v>
      </c>
      <c r="D492" s="1" t="s">
        <v>156</v>
      </c>
      <c r="E492" s="1" t="s">
        <v>157</v>
      </c>
      <c r="F492" s="2" t="str">
        <f>IF(ISERROR(VLOOKUP($C492,'DMW | Collateral Fields'!$K:$L, 1, FALSE)),"No", "Yes")</f>
        <v>Yes</v>
      </c>
      <c r="G492" s="1" t="str">
        <f>IFERROR(VLOOKUP($C492,'DMW | Collateral Fields'!$K:$L, 2, FALSE),"(not found)")</f>
        <v>Last modified date.</v>
      </c>
      <c r="H492" s="2" t="s">
        <v>136</v>
      </c>
      <c r="I492" s="2" t="s">
        <v>131</v>
      </c>
      <c r="J492" s="1" t="s">
        <v>149</v>
      </c>
      <c r="K492" s="2">
        <v>0</v>
      </c>
      <c r="L492" s="2">
        <v>0</v>
      </c>
      <c r="M492" s="2">
        <v>0</v>
      </c>
      <c r="N492" s="2" t="str">
        <f t="shared" si="135"/>
        <v>datetime|0|0|0</v>
      </c>
      <c r="O492" t="str">
        <f>IFERROR(VLOOKUP('nCino | Field Mappings'!$A492,'nCino | Object Info'!$A:$H,5,FALSE),"(not found)")</f>
        <v>rskcsp_ds_css_lien</v>
      </c>
      <c r="P492" t="str">
        <f t="shared" si="136"/>
        <v>LastModifiedDate</v>
      </c>
      <c r="Q492" s="8">
        <f>IFERROR(VLOOKUP($N492,'nCino | BigQuery Type Lookup'!$A:$F,2,FALSE),"(not found)")</f>
        <v>14</v>
      </c>
      <c r="R492" t="str">
        <f>IFERROR(VLOOKUP('nCino | Field Mappings'!$A492,'nCino | Object Info'!$A:$H,6,FALSE),"(not found)")</f>
        <v>rskcsp_ds_css_lien_staging</v>
      </c>
      <c r="S492" t="str">
        <f t="shared" si="137"/>
        <v>LastModifiedDate</v>
      </c>
      <c r="T492" s="8" t="str">
        <f t="shared" si="138"/>
        <v>n/a</v>
      </c>
      <c r="U492" s="8" t="str">
        <f t="shared" si="139"/>
        <v>no</v>
      </c>
      <c r="V492" s="2" t="str">
        <f>IFERROR(VLOOKUP($N492,'nCino | BigQuery Type Lookup'!$A:$F,3,FALSE),"(not found)")</f>
        <v>DATETIME</v>
      </c>
      <c r="W492" s="8" t="str">
        <f>IFERROR(VLOOKUP($N492,'nCino | BigQuery Type Lookup'!$A:$F,4,FALSE),"(not found)")</f>
        <v>n/a</v>
      </c>
      <c r="X492" s="8" t="str">
        <f>IFERROR(VLOOKUP($N492,'nCino | BigQuery Type Lookup'!$A:$F,5,FALSE),"(not found)")</f>
        <v>n/a</v>
      </c>
      <c r="Y492" s="8" t="str">
        <f>IFERROR(VLOOKUP($N492,'nCino | BigQuery Type Lookup'!$A:$F,6,FALSE),"(not found)")</f>
        <v>n/a</v>
      </c>
      <c r="Z492" t="str">
        <f>IFERROR(VLOOKUP('nCino | Field Mappings'!$A492,'nCino | Object Info'!$A:$H,7,FALSE),"(not found)")</f>
        <v>rskcsp_ds_css_lien_curated</v>
      </c>
      <c r="AA492" t="str">
        <f t="shared" si="140"/>
        <v>LastModifiedDate</v>
      </c>
      <c r="AB492" s="8" t="str">
        <f t="shared" si="141"/>
        <v>n/a</v>
      </c>
      <c r="AC492" s="8" t="str">
        <f t="shared" si="142"/>
        <v>no</v>
      </c>
      <c r="AD492" s="2" t="str">
        <f t="shared" si="143"/>
        <v>DATETIME</v>
      </c>
      <c r="AE492" s="8" t="str">
        <f t="shared" si="148"/>
        <v>n/a</v>
      </c>
      <c r="AF492" s="8" t="str">
        <f t="shared" si="149"/>
        <v>n/a</v>
      </c>
      <c r="AG492" s="8" t="str">
        <f t="shared" si="150"/>
        <v>n/a</v>
      </c>
      <c r="AH492" t="str">
        <f>IFERROR(VLOOKUP('nCino | Field Mappings'!$A492,'nCino | Object Info'!$A:$H,8,FALSE),"(not found)")</f>
        <v>rskcsp_ds_css_lien_consumption</v>
      </c>
      <c r="AI492" t="str">
        <f t="shared" si="144"/>
        <v>LastModifiedDate</v>
      </c>
      <c r="AJ492" s="8" t="str">
        <f t="shared" si="145"/>
        <v>n/a</v>
      </c>
      <c r="AK492" s="8" t="str">
        <f t="shared" si="146"/>
        <v>no</v>
      </c>
      <c r="AL492" s="2" t="str">
        <f t="shared" si="147"/>
        <v>DATETIME</v>
      </c>
      <c r="AM492" s="8" t="str">
        <f t="shared" si="151"/>
        <v>n/a</v>
      </c>
      <c r="AN492" s="8" t="str">
        <f t="shared" si="152"/>
        <v>n/a</v>
      </c>
      <c r="AO492" s="8" t="str">
        <f t="shared" si="153"/>
        <v>n/a</v>
      </c>
    </row>
    <row r="493" spans="1:41">
      <c r="A493" s="2" t="s">
        <v>80</v>
      </c>
      <c r="B493" s="2" t="s">
        <v>81</v>
      </c>
      <c r="C493" s="1" t="s">
        <v>1458</v>
      </c>
      <c r="D493" s="1" t="s">
        <v>159</v>
      </c>
      <c r="E493" s="1" t="s">
        <v>160</v>
      </c>
      <c r="F493" s="2" t="str">
        <f>IF(ISERROR(VLOOKUP($C493,'DMW | Collateral Fields'!$K:$L, 1, FALSE)),"No", "Yes")</f>
        <v>Yes</v>
      </c>
      <c r="G493" s="1" t="str">
        <f>IFERROR(VLOOKUP($C493,'DMW | Collateral Fields'!$K:$L, 2, FALSE),"(not found)")</f>
        <v>Last modified by user.</v>
      </c>
      <c r="H493" s="2" t="s">
        <v>153</v>
      </c>
      <c r="I493" s="2" t="s">
        <v>131</v>
      </c>
      <c r="J493" s="1" t="s">
        <v>154</v>
      </c>
      <c r="K493" s="2">
        <v>18</v>
      </c>
      <c r="L493" s="2">
        <v>0</v>
      </c>
      <c r="M493" s="2">
        <v>0</v>
      </c>
      <c r="N493" s="2" t="str">
        <f t="shared" si="135"/>
        <v>reference(User)|18|0|0</v>
      </c>
      <c r="O493" t="str">
        <f>IFERROR(VLOOKUP('nCino | Field Mappings'!$A493,'nCino | Object Info'!$A:$H,5,FALSE),"(not found)")</f>
        <v>rskcsp_ds_css_lien</v>
      </c>
      <c r="P493" t="str">
        <f t="shared" si="136"/>
        <v>LastModifiedById</v>
      </c>
      <c r="Q493" s="8">
        <f>IFERROR(VLOOKUP($N493,'nCino | BigQuery Type Lookup'!$A:$F,2,FALSE),"(not found)")</f>
        <v>18</v>
      </c>
      <c r="R493" t="str">
        <f>IFERROR(VLOOKUP('nCino | Field Mappings'!$A493,'nCino | Object Info'!$A:$H,6,FALSE),"(not found)")</f>
        <v>rskcsp_ds_css_lien_staging</v>
      </c>
      <c r="S493" t="str">
        <f t="shared" si="137"/>
        <v>LastModifiedById</v>
      </c>
      <c r="T493" s="8" t="str">
        <f t="shared" si="138"/>
        <v>Foreign</v>
      </c>
      <c r="U493" s="8" t="str">
        <f t="shared" si="139"/>
        <v>no</v>
      </c>
      <c r="V493" s="2" t="str">
        <f>IFERROR(VLOOKUP($N493,'nCino | BigQuery Type Lookup'!$A:$F,3,FALSE),"(not found)")</f>
        <v>STRING</v>
      </c>
      <c r="W493" s="8">
        <f>IFERROR(VLOOKUP($N493,'nCino | BigQuery Type Lookup'!$A:$F,4,FALSE),"(not found)")</f>
        <v>18</v>
      </c>
      <c r="X493" s="8" t="str">
        <f>IFERROR(VLOOKUP($N493,'nCino | BigQuery Type Lookup'!$A:$F,5,FALSE),"(not found)")</f>
        <v>n/a</v>
      </c>
      <c r="Y493" s="8" t="str">
        <f>IFERROR(VLOOKUP($N493,'nCino | BigQuery Type Lookup'!$A:$F,6,FALSE),"(not found)")</f>
        <v>n/a</v>
      </c>
      <c r="Z493" t="str">
        <f>IFERROR(VLOOKUP('nCino | Field Mappings'!$A493,'nCino | Object Info'!$A:$H,7,FALSE),"(not found)")</f>
        <v>rskcsp_ds_css_lien_curated</v>
      </c>
      <c r="AA493" t="str">
        <f t="shared" si="140"/>
        <v>LastModifiedById</v>
      </c>
      <c r="AB493" s="8" t="str">
        <f t="shared" si="141"/>
        <v>Foreign</v>
      </c>
      <c r="AC493" s="8" t="str">
        <f t="shared" si="142"/>
        <v>no</v>
      </c>
      <c r="AD493" s="2" t="str">
        <f t="shared" si="143"/>
        <v>STRING</v>
      </c>
      <c r="AE493" s="8">
        <f t="shared" si="148"/>
        <v>18</v>
      </c>
      <c r="AF493" s="8" t="str">
        <f t="shared" si="149"/>
        <v>n/a</v>
      </c>
      <c r="AG493" s="8" t="str">
        <f t="shared" si="150"/>
        <v>n/a</v>
      </c>
      <c r="AH493" t="str">
        <f>IFERROR(VLOOKUP('nCino | Field Mappings'!$A493,'nCino | Object Info'!$A:$H,8,FALSE),"(not found)")</f>
        <v>rskcsp_ds_css_lien_consumption</v>
      </c>
      <c r="AI493" t="str">
        <f t="shared" si="144"/>
        <v>LastModifiedById</v>
      </c>
      <c r="AJ493" s="8" t="str">
        <f t="shared" si="145"/>
        <v>Foreign</v>
      </c>
      <c r="AK493" s="8" t="str">
        <f t="shared" si="146"/>
        <v>no</v>
      </c>
      <c r="AL493" s="2" t="str">
        <f t="shared" si="147"/>
        <v>STRING</v>
      </c>
      <c r="AM493" s="8">
        <f t="shared" si="151"/>
        <v>18</v>
      </c>
      <c r="AN493" s="8" t="str">
        <f t="shared" si="152"/>
        <v>n/a</v>
      </c>
      <c r="AO493" s="8" t="str">
        <f t="shared" si="153"/>
        <v>n/a</v>
      </c>
    </row>
    <row r="494" spans="1:41">
      <c r="A494" s="2" t="s">
        <v>80</v>
      </c>
      <c r="B494" s="2" t="s">
        <v>81</v>
      </c>
      <c r="C494" s="1" t="s">
        <v>1459</v>
      </c>
      <c r="D494" s="1" t="s">
        <v>162</v>
      </c>
      <c r="E494" s="1" t="s">
        <v>163</v>
      </c>
      <c r="F494" s="2" t="str">
        <f>IF(ISERROR(VLOOKUP($C494,'DMW | Collateral Fields'!$K:$L, 1, FALSE)),"No", "Yes")</f>
        <v>No</v>
      </c>
      <c r="G494" s="1" t="str">
        <f>IFERROR(VLOOKUP($C494,'DMW | Collateral Fields'!$K:$L, 2, FALSE),"(not found)")</f>
        <v>(not found)</v>
      </c>
      <c r="H494" s="2" t="s">
        <v>136</v>
      </c>
      <c r="I494" s="2" t="s">
        <v>131</v>
      </c>
      <c r="J494" s="1" t="s">
        <v>149</v>
      </c>
      <c r="K494" s="2">
        <v>0</v>
      </c>
      <c r="L494" s="2">
        <v>0</v>
      </c>
      <c r="M494" s="2">
        <v>0</v>
      </c>
      <c r="N494" s="2" t="str">
        <f t="shared" si="135"/>
        <v>datetime|0|0|0</v>
      </c>
      <c r="O494" t="str">
        <f>IFERROR(VLOOKUP('nCino | Field Mappings'!$A494,'nCino | Object Info'!$A:$H,5,FALSE),"(not found)")</f>
        <v>rskcsp_ds_css_lien</v>
      </c>
      <c r="P494" t="str">
        <f t="shared" si="136"/>
        <v>SystemModstamp</v>
      </c>
      <c r="Q494" s="8">
        <f>IFERROR(VLOOKUP($N494,'nCino | BigQuery Type Lookup'!$A:$F,2,FALSE),"(not found)")</f>
        <v>14</v>
      </c>
      <c r="R494" t="str">
        <f>IFERROR(VLOOKUP('nCino | Field Mappings'!$A494,'nCino | Object Info'!$A:$H,6,FALSE),"(not found)")</f>
        <v>rskcsp_ds_css_lien_staging</v>
      </c>
      <c r="S494" t="str">
        <f t="shared" si="137"/>
        <v>SystemModstamp</v>
      </c>
      <c r="T494" s="8" t="str">
        <f t="shared" si="138"/>
        <v>n/a</v>
      </c>
      <c r="U494" s="8" t="str">
        <f t="shared" si="139"/>
        <v>no</v>
      </c>
      <c r="V494" s="2" t="str">
        <f>IFERROR(VLOOKUP($N494,'nCino | BigQuery Type Lookup'!$A:$F,3,FALSE),"(not found)")</f>
        <v>DATETIME</v>
      </c>
      <c r="W494" s="8" t="str">
        <f>IFERROR(VLOOKUP($N494,'nCino | BigQuery Type Lookup'!$A:$F,4,FALSE),"(not found)")</f>
        <v>n/a</v>
      </c>
      <c r="X494" s="8" t="str">
        <f>IFERROR(VLOOKUP($N494,'nCino | BigQuery Type Lookup'!$A:$F,5,FALSE),"(not found)")</f>
        <v>n/a</v>
      </c>
      <c r="Y494" s="8" t="str">
        <f>IFERROR(VLOOKUP($N494,'nCino | BigQuery Type Lookup'!$A:$F,6,FALSE),"(not found)")</f>
        <v>n/a</v>
      </c>
      <c r="Z494" t="str">
        <f>IFERROR(VLOOKUP('nCino | Field Mappings'!$A494,'nCino | Object Info'!$A:$H,7,FALSE),"(not found)")</f>
        <v>rskcsp_ds_css_lien_curated</v>
      </c>
      <c r="AA494" t="str">
        <f t="shared" si="140"/>
        <v>SystemModstamp</v>
      </c>
      <c r="AB494" s="8" t="str">
        <f t="shared" si="141"/>
        <v>n/a</v>
      </c>
      <c r="AC494" s="8" t="str">
        <f t="shared" si="142"/>
        <v>no</v>
      </c>
      <c r="AD494" s="2" t="str">
        <f t="shared" si="143"/>
        <v>DATETIME</v>
      </c>
      <c r="AE494" s="8" t="str">
        <f t="shared" si="148"/>
        <v>n/a</v>
      </c>
      <c r="AF494" s="8" t="str">
        <f t="shared" si="149"/>
        <v>n/a</v>
      </c>
      <c r="AG494" s="8" t="str">
        <f t="shared" si="150"/>
        <v>n/a</v>
      </c>
      <c r="AH494" t="str">
        <f>IFERROR(VLOOKUP('nCino | Field Mappings'!$A494,'nCino | Object Info'!$A:$H,8,FALSE),"(not found)")</f>
        <v>rskcsp_ds_css_lien_consumption</v>
      </c>
      <c r="AI494" t="str">
        <f t="shared" si="144"/>
        <v>SystemModstamp</v>
      </c>
      <c r="AJ494" s="8" t="str">
        <f t="shared" si="145"/>
        <v>n/a</v>
      </c>
      <c r="AK494" s="8" t="str">
        <f t="shared" si="146"/>
        <v>no</v>
      </c>
      <c r="AL494" s="2" t="str">
        <f t="shared" si="147"/>
        <v>DATETIME</v>
      </c>
      <c r="AM494" s="8" t="str">
        <f t="shared" si="151"/>
        <v>n/a</v>
      </c>
      <c r="AN494" s="8" t="str">
        <f t="shared" si="152"/>
        <v>n/a</v>
      </c>
      <c r="AO494" s="8" t="str">
        <f t="shared" si="153"/>
        <v>n/a</v>
      </c>
    </row>
    <row r="495" spans="1:41">
      <c r="A495" s="2" t="s">
        <v>80</v>
      </c>
      <c r="B495" s="2" t="s">
        <v>81</v>
      </c>
      <c r="C495" s="1" t="s">
        <v>1460</v>
      </c>
      <c r="D495" s="1" t="s">
        <v>200</v>
      </c>
      <c r="E495" s="1" t="s">
        <v>201</v>
      </c>
      <c r="F495" s="2" t="str">
        <f>IF(ISERROR(VLOOKUP($C495,'DMW | Collateral Fields'!$K:$L, 1, FALSE)),"No", "Yes")</f>
        <v>No</v>
      </c>
      <c r="G495" s="1" t="str">
        <f>IFERROR(VLOOKUP($C495,'DMW | Collateral Fields'!$K:$L, 2, FALSE),"(not found)")</f>
        <v>(not found)</v>
      </c>
      <c r="H495" s="2" t="s">
        <v>136</v>
      </c>
      <c r="I495" s="2" t="s">
        <v>144</v>
      </c>
      <c r="J495" s="1" t="s">
        <v>202</v>
      </c>
      <c r="K495" s="2">
        <v>0</v>
      </c>
      <c r="L495" s="2">
        <v>0</v>
      </c>
      <c r="M495" s="2">
        <v>0</v>
      </c>
      <c r="N495" s="2" t="str">
        <f t="shared" si="135"/>
        <v>date|0|0|0</v>
      </c>
      <c r="O495" t="str">
        <f>IFERROR(VLOOKUP('nCino | Field Mappings'!$A495,'nCino | Object Info'!$A:$H,5,FALSE),"(not found)")</f>
        <v>rskcsp_ds_css_lien</v>
      </c>
      <c r="P495" t="str">
        <f t="shared" si="136"/>
        <v>LastActivityDate</v>
      </c>
      <c r="Q495" s="8">
        <f>IFERROR(VLOOKUP($N495,'nCino | BigQuery Type Lookup'!$A:$F,2,FALSE),"(not found)")</f>
        <v>8</v>
      </c>
      <c r="R495" t="str">
        <f>IFERROR(VLOOKUP('nCino | Field Mappings'!$A495,'nCino | Object Info'!$A:$H,6,FALSE),"(not found)")</f>
        <v>rskcsp_ds_css_lien_staging</v>
      </c>
      <c r="S495" t="str">
        <f t="shared" si="137"/>
        <v>LastActivityDate</v>
      </c>
      <c r="T495" s="8" t="str">
        <f t="shared" si="138"/>
        <v>n/a</v>
      </c>
      <c r="U495" s="8" t="str">
        <f t="shared" si="139"/>
        <v>yes</v>
      </c>
      <c r="V495" s="2" t="str">
        <f>IFERROR(VLOOKUP($N495,'nCino | BigQuery Type Lookup'!$A:$F,3,FALSE),"(not found)")</f>
        <v>DATE</v>
      </c>
      <c r="W495" s="8" t="str">
        <f>IFERROR(VLOOKUP($N495,'nCino | BigQuery Type Lookup'!$A:$F,4,FALSE),"(not found)")</f>
        <v>n/a</v>
      </c>
      <c r="X495" s="8" t="str">
        <f>IFERROR(VLOOKUP($N495,'nCino | BigQuery Type Lookup'!$A:$F,5,FALSE),"(not found)")</f>
        <v>n/a</v>
      </c>
      <c r="Y495" s="8" t="str">
        <f>IFERROR(VLOOKUP($N495,'nCino | BigQuery Type Lookup'!$A:$F,6,FALSE),"(not found)")</f>
        <v>n/a</v>
      </c>
      <c r="Z495" t="str">
        <f>IFERROR(VLOOKUP('nCino | Field Mappings'!$A495,'nCino | Object Info'!$A:$H,7,FALSE),"(not found)")</f>
        <v>rskcsp_ds_css_lien_curated</v>
      </c>
      <c r="AA495" t="str">
        <f t="shared" si="140"/>
        <v>LastActivityDate</v>
      </c>
      <c r="AB495" s="8" t="str">
        <f t="shared" si="141"/>
        <v>n/a</v>
      </c>
      <c r="AC495" s="8" t="str">
        <f t="shared" si="142"/>
        <v>yes</v>
      </c>
      <c r="AD495" s="2" t="str">
        <f t="shared" si="143"/>
        <v>DATE</v>
      </c>
      <c r="AE495" s="8" t="str">
        <f t="shared" si="148"/>
        <v>n/a</v>
      </c>
      <c r="AF495" s="8" t="str">
        <f t="shared" si="149"/>
        <v>n/a</v>
      </c>
      <c r="AG495" s="8" t="str">
        <f t="shared" si="150"/>
        <v>n/a</v>
      </c>
      <c r="AH495" t="str">
        <f>IFERROR(VLOOKUP('nCino | Field Mappings'!$A495,'nCino | Object Info'!$A:$H,8,FALSE),"(not found)")</f>
        <v>rskcsp_ds_css_lien_consumption</v>
      </c>
      <c r="AI495" t="str">
        <f t="shared" si="144"/>
        <v>LastActivityDate</v>
      </c>
      <c r="AJ495" s="8" t="str">
        <f t="shared" si="145"/>
        <v>n/a</v>
      </c>
      <c r="AK495" s="8" t="str">
        <f t="shared" si="146"/>
        <v>yes</v>
      </c>
      <c r="AL495" s="2" t="str">
        <f t="shared" si="147"/>
        <v>DATE</v>
      </c>
      <c r="AM495" s="8" t="str">
        <f t="shared" si="151"/>
        <v>n/a</v>
      </c>
      <c r="AN495" s="8" t="str">
        <f t="shared" si="152"/>
        <v>n/a</v>
      </c>
      <c r="AO495" s="8" t="str">
        <f t="shared" si="153"/>
        <v>n/a</v>
      </c>
    </row>
    <row r="496" spans="1:41">
      <c r="A496" s="2" t="s">
        <v>80</v>
      </c>
      <c r="B496" s="2" t="s">
        <v>81</v>
      </c>
      <c r="C496" s="1" t="s">
        <v>1461</v>
      </c>
      <c r="D496" s="1" t="s">
        <v>165</v>
      </c>
      <c r="E496" s="1" t="s">
        <v>166</v>
      </c>
      <c r="F496" s="2" t="str">
        <f>IF(ISERROR(VLOOKUP($C496,'DMW | Collateral Fields'!$K:$L, 1, FALSE)),"No", "Yes")</f>
        <v>No</v>
      </c>
      <c r="G496" s="1" t="str">
        <f>IFERROR(VLOOKUP($C496,'DMW | Collateral Fields'!$K:$L, 2, FALSE),"(not found)")</f>
        <v>(not found)</v>
      </c>
      <c r="H496" s="2" t="s">
        <v>153</v>
      </c>
      <c r="I496" s="2" t="s">
        <v>144</v>
      </c>
      <c r="J496" s="1" t="s">
        <v>167</v>
      </c>
      <c r="K496" s="2">
        <v>18</v>
      </c>
      <c r="L496" s="2">
        <v>0</v>
      </c>
      <c r="M496" s="2">
        <v>0</v>
      </c>
      <c r="N496" s="2" t="str">
        <f t="shared" si="135"/>
        <v>reference(PartnerNetworkConnection)|18|0|0</v>
      </c>
      <c r="O496" t="str">
        <f>IFERROR(VLOOKUP('nCino | Field Mappings'!$A496,'nCino | Object Info'!$A:$H,5,FALSE),"(not found)")</f>
        <v>rskcsp_ds_css_lien</v>
      </c>
      <c r="P496" t="str">
        <f t="shared" si="136"/>
        <v>ConnectionReceivedId</v>
      </c>
      <c r="Q496" s="8">
        <f>IFERROR(VLOOKUP($N496,'nCino | BigQuery Type Lookup'!$A:$F,2,FALSE),"(not found)")</f>
        <v>18</v>
      </c>
      <c r="R496" t="str">
        <f>IFERROR(VLOOKUP('nCino | Field Mappings'!$A496,'nCino | Object Info'!$A:$H,6,FALSE),"(not found)")</f>
        <v>rskcsp_ds_css_lien_staging</v>
      </c>
      <c r="S496" t="str">
        <f t="shared" si="137"/>
        <v>ConnectionReceivedId</v>
      </c>
      <c r="T496" s="8" t="str">
        <f t="shared" si="138"/>
        <v>Foreign</v>
      </c>
      <c r="U496" s="8" t="str">
        <f t="shared" si="139"/>
        <v>yes</v>
      </c>
      <c r="V496" s="2" t="str">
        <f>IFERROR(VLOOKUP($N496,'nCino | BigQuery Type Lookup'!$A:$F,3,FALSE),"(not found)")</f>
        <v>STRING</v>
      </c>
      <c r="W496" s="8">
        <f>IFERROR(VLOOKUP($N496,'nCino | BigQuery Type Lookup'!$A:$F,4,FALSE),"(not found)")</f>
        <v>18</v>
      </c>
      <c r="X496" s="8" t="str">
        <f>IFERROR(VLOOKUP($N496,'nCino | BigQuery Type Lookup'!$A:$F,5,FALSE),"(not found)")</f>
        <v>n/a</v>
      </c>
      <c r="Y496" s="8" t="str">
        <f>IFERROR(VLOOKUP($N496,'nCino | BigQuery Type Lookup'!$A:$F,6,FALSE),"(not found)")</f>
        <v>n/a</v>
      </c>
      <c r="Z496" t="str">
        <f>IFERROR(VLOOKUP('nCino | Field Mappings'!$A496,'nCino | Object Info'!$A:$H,7,FALSE),"(not found)")</f>
        <v>rskcsp_ds_css_lien_curated</v>
      </c>
      <c r="AA496" t="str">
        <f t="shared" si="140"/>
        <v>ConnectionReceivedId</v>
      </c>
      <c r="AB496" s="8" t="str">
        <f t="shared" si="141"/>
        <v>Foreign</v>
      </c>
      <c r="AC496" s="8" t="str">
        <f t="shared" si="142"/>
        <v>yes</v>
      </c>
      <c r="AD496" s="2" t="str">
        <f t="shared" si="143"/>
        <v>STRING</v>
      </c>
      <c r="AE496" s="8">
        <f t="shared" si="148"/>
        <v>18</v>
      </c>
      <c r="AF496" s="8" t="str">
        <f t="shared" si="149"/>
        <v>n/a</v>
      </c>
      <c r="AG496" s="8" t="str">
        <f t="shared" si="150"/>
        <v>n/a</v>
      </c>
      <c r="AH496" t="str">
        <f>IFERROR(VLOOKUP('nCino | Field Mappings'!$A496,'nCino | Object Info'!$A:$H,8,FALSE),"(not found)")</f>
        <v>rskcsp_ds_css_lien_consumption</v>
      </c>
      <c r="AI496" t="str">
        <f t="shared" si="144"/>
        <v>ConnectionReceivedId</v>
      </c>
      <c r="AJ496" s="8" t="str">
        <f t="shared" si="145"/>
        <v>Foreign</v>
      </c>
      <c r="AK496" s="8" t="str">
        <f t="shared" si="146"/>
        <v>yes</v>
      </c>
      <c r="AL496" s="2" t="str">
        <f t="shared" si="147"/>
        <v>STRING</v>
      </c>
      <c r="AM496" s="8">
        <f t="shared" si="151"/>
        <v>18</v>
      </c>
      <c r="AN496" s="8" t="str">
        <f t="shared" si="152"/>
        <v>n/a</v>
      </c>
      <c r="AO496" s="8" t="str">
        <f t="shared" si="153"/>
        <v>n/a</v>
      </c>
    </row>
    <row r="497" spans="1:41">
      <c r="A497" s="2" t="s">
        <v>80</v>
      </c>
      <c r="B497" s="2" t="s">
        <v>81</v>
      </c>
      <c r="C497" s="1" t="s">
        <v>1462</v>
      </c>
      <c r="D497" s="1" t="s">
        <v>169</v>
      </c>
      <c r="E497" s="1" t="s">
        <v>170</v>
      </c>
      <c r="F497" s="2" t="str">
        <f>IF(ISERROR(VLOOKUP($C497,'DMW | Collateral Fields'!$K:$L, 1, FALSE)),"No", "Yes")</f>
        <v>No</v>
      </c>
      <c r="G497" s="1" t="str">
        <f>IFERROR(VLOOKUP($C497,'DMW | Collateral Fields'!$K:$L, 2, FALSE),"(not found)")</f>
        <v>(not found)</v>
      </c>
      <c r="H497" s="2" t="s">
        <v>153</v>
      </c>
      <c r="I497" s="2" t="s">
        <v>144</v>
      </c>
      <c r="J497" s="1" t="s">
        <v>167</v>
      </c>
      <c r="K497" s="2">
        <v>18</v>
      </c>
      <c r="L497" s="2">
        <v>0</v>
      </c>
      <c r="M497" s="2">
        <v>0</v>
      </c>
      <c r="N497" s="2" t="str">
        <f t="shared" si="135"/>
        <v>reference(PartnerNetworkConnection)|18|0|0</v>
      </c>
      <c r="O497" t="str">
        <f>IFERROR(VLOOKUP('nCino | Field Mappings'!$A497,'nCino | Object Info'!$A:$H,5,FALSE),"(not found)")</f>
        <v>rskcsp_ds_css_lien</v>
      </c>
      <c r="P497" t="str">
        <f t="shared" si="136"/>
        <v>ConnectionSentId</v>
      </c>
      <c r="Q497" s="8">
        <f>IFERROR(VLOOKUP($N497,'nCino | BigQuery Type Lookup'!$A:$F,2,FALSE),"(not found)")</f>
        <v>18</v>
      </c>
      <c r="R497" t="str">
        <f>IFERROR(VLOOKUP('nCino | Field Mappings'!$A497,'nCino | Object Info'!$A:$H,6,FALSE),"(not found)")</f>
        <v>rskcsp_ds_css_lien_staging</v>
      </c>
      <c r="S497" t="str">
        <f t="shared" si="137"/>
        <v>ConnectionSentId</v>
      </c>
      <c r="T497" s="8" t="str">
        <f t="shared" si="138"/>
        <v>Foreign</v>
      </c>
      <c r="U497" s="8" t="str">
        <f t="shared" si="139"/>
        <v>yes</v>
      </c>
      <c r="V497" s="2" t="str">
        <f>IFERROR(VLOOKUP($N497,'nCino | BigQuery Type Lookup'!$A:$F,3,FALSE),"(not found)")</f>
        <v>STRING</v>
      </c>
      <c r="W497" s="8">
        <f>IFERROR(VLOOKUP($N497,'nCino | BigQuery Type Lookup'!$A:$F,4,FALSE),"(not found)")</f>
        <v>18</v>
      </c>
      <c r="X497" s="8" t="str">
        <f>IFERROR(VLOOKUP($N497,'nCino | BigQuery Type Lookup'!$A:$F,5,FALSE),"(not found)")</f>
        <v>n/a</v>
      </c>
      <c r="Y497" s="8" t="str">
        <f>IFERROR(VLOOKUP($N497,'nCino | BigQuery Type Lookup'!$A:$F,6,FALSE),"(not found)")</f>
        <v>n/a</v>
      </c>
      <c r="Z497" t="str">
        <f>IFERROR(VLOOKUP('nCino | Field Mappings'!$A497,'nCino | Object Info'!$A:$H,7,FALSE),"(not found)")</f>
        <v>rskcsp_ds_css_lien_curated</v>
      </c>
      <c r="AA497" t="str">
        <f t="shared" si="140"/>
        <v>ConnectionSentId</v>
      </c>
      <c r="AB497" s="8" t="str">
        <f t="shared" si="141"/>
        <v>Foreign</v>
      </c>
      <c r="AC497" s="8" t="str">
        <f t="shared" si="142"/>
        <v>yes</v>
      </c>
      <c r="AD497" s="2" t="str">
        <f t="shared" si="143"/>
        <v>STRING</v>
      </c>
      <c r="AE497" s="8">
        <f t="shared" si="148"/>
        <v>18</v>
      </c>
      <c r="AF497" s="8" t="str">
        <f t="shared" si="149"/>
        <v>n/a</v>
      </c>
      <c r="AG497" s="8" t="str">
        <f t="shared" si="150"/>
        <v>n/a</v>
      </c>
      <c r="AH497" t="str">
        <f>IFERROR(VLOOKUP('nCino | Field Mappings'!$A497,'nCino | Object Info'!$A:$H,8,FALSE),"(not found)")</f>
        <v>rskcsp_ds_css_lien_consumption</v>
      </c>
      <c r="AI497" t="str">
        <f t="shared" si="144"/>
        <v>ConnectionSentId</v>
      </c>
      <c r="AJ497" s="8" t="str">
        <f t="shared" si="145"/>
        <v>Foreign</v>
      </c>
      <c r="AK497" s="8" t="str">
        <f t="shared" si="146"/>
        <v>yes</v>
      </c>
      <c r="AL497" s="2" t="str">
        <f t="shared" si="147"/>
        <v>STRING</v>
      </c>
      <c r="AM497" s="8">
        <f t="shared" si="151"/>
        <v>18</v>
      </c>
      <c r="AN497" s="8" t="str">
        <f t="shared" si="152"/>
        <v>n/a</v>
      </c>
      <c r="AO497" s="8" t="str">
        <f t="shared" si="153"/>
        <v>n/a</v>
      </c>
    </row>
    <row r="498" spans="1:41">
      <c r="A498" s="2" t="s">
        <v>80</v>
      </c>
      <c r="B498" s="2" t="s">
        <v>81</v>
      </c>
      <c r="C498" s="1" t="s">
        <v>1463</v>
      </c>
      <c r="D498" s="1" t="s">
        <v>50</v>
      </c>
      <c r="E498" s="1" t="s">
        <v>51</v>
      </c>
      <c r="F498" s="2" t="str">
        <f>IF(ISERROR(VLOOKUP($C498,'DMW | Collateral Fields'!$K:$L, 1, FALSE)),"No", "Yes")</f>
        <v>Yes</v>
      </c>
      <c r="G498" s="1" t="str">
        <f>IFERROR(VLOOKUP($C498,'DMW | Collateral Fields'!$K:$L, 2, FALSE),"(not found)")</f>
        <v>This is a lookup field to the security object associated with the charge(liens) record.</v>
      </c>
      <c r="H498" s="2" t="s">
        <v>153</v>
      </c>
      <c r="I498" s="2" t="s">
        <v>131</v>
      </c>
      <c r="J498" s="1" t="s">
        <v>180</v>
      </c>
      <c r="K498" s="2">
        <v>18</v>
      </c>
      <c r="L498" s="2">
        <v>0</v>
      </c>
      <c r="M498" s="2">
        <v>0</v>
      </c>
      <c r="N498" s="2" t="str">
        <f t="shared" si="135"/>
        <v>reference(LLC_BI__Collateral__c)|18|0|0</v>
      </c>
      <c r="O498" t="str">
        <f>IFERROR(VLOOKUP('nCino | Field Mappings'!$A498,'nCino | Object Info'!$A:$H,5,FALSE),"(not found)")</f>
        <v>rskcsp_ds_css_lien</v>
      </c>
      <c r="P498" t="str">
        <f t="shared" si="136"/>
        <v>LLC_BI__Collateral__c</v>
      </c>
      <c r="Q498" s="8">
        <f>IFERROR(VLOOKUP($N498,'nCino | BigQuery Type Lookup'!$A:$F,2,FALSE),"(not found)")</f>
        <v>18</v>
      </c>
      <c r="R498" t="str">
        <f>IFERROR(VLOOKUP('nCino | Field Mappings'!$A498,'nCino | Object Info'!$A:$H,6,FALSE),"(not found)")</f>
        <v>rskcsp_ds_css_lien_staging</v>
      </c>
      <c r="S498" t="str">
        <f t="shared" si="137"/>
        <v>LLC_BI__Collateral__c</v>
      </c>
      <c r="T498" s="8" t="str">
        <f t="shared" si="138"/>
        <v>Foreign</v>
      </c>
      <c r="U498" s="8" t="str">
        <f t="shared" si="139"/>
        <v>no</v>
      </c>
      <c r="V498" s="2" t="str">
        <f>IFERROR(VLOOKUP($N498,'nCino | BigQuery Type Lookup'!$A:$F,3,FALSE),"(not found)")</f>
        <v>STRING</v>
      </c>
      <c r="W498" s="8">
        <f>IFERROR(VLOOKUP($N498,'nCino | BigQuery Type Lookup'!$A:$F,4,FALSE),"(not found)")</f>
        <v>18</v>
      </c>
      <c r="X498" s="8" t="str">
        <f>IFERROR(VLOOKUP($N498,'nCino | BigQuery Type Lookup'!$A:$F,5,FALSE),"(not found)")</f>
        <v>n/a</v>
      </c>
      <c r="Y498" s="8" t="str">
        <f>IFERROR(VLOOKUP($N498,'nCino | BigQuery Type Lookup'!$A:$F,6,FALSE),"(not found)")</f>
        <v>n/a</v>
      </c>
      <c r="Z498" t="str">
        <f>IFERROR(VLOOKUP('nCino | Field Mappings'!$A498,'nCino | Object Info'!$A:$H,7,FALSE),"(not found)")</f>
        <v>rskcsp_ds_css_lien_curated</v>
      </c>
      <c r="AA498" t="str">
        <f t="shared" si="140"/>
        <v>LLC_BI__Collateral__c</v>
      </c>
      <c r="AB498" s="8" t="str">
        <f t="shared" si="141"/>
        <v>Foreign</v>
      </c>
      <c r="AC498" s="8" t="str">
        <f t="shared" si="142"/>
        <v>no</v>
      </c>
      <c r="AD498" s="2" t="str">
        <f t="shared" si="143"/>
        <v>STRING</v>
      </c>
      <c r="AE498" s="8">
        <f t="shared" si="148"/>
        <v>18</v>
      </c>
      <c r="AF498" s="8" t="str">
        <f t="shared" si="149"/>
        <v>n/a</v>
      </c>
      <c r="AG498" s="8" t="str">
        <f t="shared" si="150"/>
        <v>n/a</v>
      </c>
      <c r="AH498" t="str">
        <f>IFERROR(VLOOKUP('nCino | Field Mappings'!$A498,'nCino | Object Info'!$A:$H,8,FALSE),"(not found)")</f>
        <v>rskcsp_ds_css_lien_consumption</v>
      </c>
      <c r="AI498" t="str">
        <f t="shared" si="144"/>
        <v>LLC_BI__Collateral__c</v>
      </c>
      <c r="AJ498" s="8" t="str">
        <f t="shared" si="145"/>
        <v>Foreign</v>
      </c>
      <c r="AK498" s="8" t="str">
        <f t="shared" si="146"/>
        <v>no</v>
      </c>
      <c r="AL498" s="2" t="str">
        <f t="shared" si="147"/>
        <v>STRING</v>
      </c>
      <c r="AM498" s="8">
        <f t="shared" si="151"/>
        <v>18</v>
      </c>
      <c r="AN498" s="8" t="str">
        <f t="shared" si="152"/>
        <v>n/a</v>
      </c>
      <c r="AO498" s="8" t="str">
        <f t="shared" si="153"/>
        <v>n/a</v>
      </c>
    </row>
    <row r="499" spans="1:41">
      <c r="A499" s="2" t="s">
        <v>80</v>
      </c>
      <c r="B499" s="2" t="s">
        <v>81</v>
      </c>
      <c r="C499" s="1" t="s">
        <v>1464</v>
      </c>
      <c r="D499" s="1" t="s">
        <v>424</v>
      </c>
      <c r="E499" s="1" t="s">
        <v>425</v>
      </c>
      <c r="F499" s="2" t="str">
        <f>IF(ISERROR(VLOOKUP($C499,'DMW | Collateral Fields'!$K:$L, 1, FALSE)),"No", "Yes")</f>
        <v>No</v>
      </c>
      <c r="G499" s="1" t="str">
        <f>IFERROR(VLOOKUP($C499,'DMW | Collateral Fields'!$K:$L, 2, FALSE),"(not found)")</f>
        <v>(not found)</v>
      </c>
      <c r="H499" s="2" t="s">
        <v>136</v>
      </c>
      <c r="I499" s="2" t="s">
        <v>131</v>
      </c>
      <c r="J499" s="1" t="s">
        <v>137</v>
      </c>
      <c r="K499" s="2">
        <v>0</v>
      </c>
      <c r="L499" s="2">
        <v>0</v>
      </c>
      <c r="M499" s="2">
        <v>0</v>
      </c>
      <c r="N499" s="2" t="str">
        <f t="shared" si="135"/>
        <v>boolean|0|0|0</v>
      </c>
      <c r="O499" t="str">
        <f>IFERROR(VLOOKUP('nCino | Field Mappings'!$A499,'nCino | Object Info'!$A:$H,5,FALSE),"(not found)")</f>
        <v>rskcsp_ds_css_lien</v>
      </c>
      <c r="P499" t="str">
        <f t="shared" si="136"/>
        <v>LLC_BI__Active__c</v>
      </c>
      <c r="Q499" s="8">
        <f>IFERROR(VLOOKUP($N499,'nCino | BigQuery Type Lookup'!$A:$F,2,FALSE),"(not found)")</f>
        <v>1</v>
      </c>
      <c r="R499" t="str">
        <f>IFERROR(VLOOKUP('nCino | Field Mappings'!$A499,'nCino | Object Info'!$A:$H,6,FALSE),"(not found)")</f>
        <v>rskcsp_ds_css_lien_staging</v>
      </c>
      <c r="S499" t="str">
        <f t="shared" si="137"/>
        <v>LLC_BI__Active__c</v>
      </c>
      <c r="T499" s="8" t="str">
        <f t="shared" si="138"/>
        <v>n/a</v>
      </c>
      <c r="U499" s="8" t="str">
        <f t="shared" si="139"/>
        <v>no</v>
      </c>
      <c r="V499" s="2" t="str">
        <f>IFERROR(VLOOKUP($N499,'nCino | BigQuery Type Lookup'!$A:$F,3,FALSE),"(not found)")</f>
        <v>BOOL</v>
      </c>
      <c r="W499" s="8" t="str">
        <f>IFERROR(VLOOKUP($N499,'nCino | BigQuery Type Lookup'!$A:$F,4,FALSE),"(not found)")</f>
        <v>n/a</v>
      </c>
      <c r="X499" s="8" t="str">
        <f>IFERROR(VLOOKUP($N499,'nCino | BigQuery Type Lookup'!$A:$F,5,FALSE),"(not found)")</f>
        <v>n/a</v>
      </c>
      <c r="Y499" s="8" t="str">
        <f>IFERROR(VLOOKUP($N499,'nCino | BigQuery Type Lookup'!$A:$F,6,FALSE),"(not found)")</f>
        <v>n/a</v>
      </c>
      <c r="Z499" t="str">
        <f>IFERROR(VLOOKUP('nCino | Field Mappings'!$A499,'nCino | Object Info'!$A:$H,7,FALSE),"(not found)")</f>
        <v>rskcsp_ds_css_lien_curated</v>
      </c>
      <c r="AA499" t="str">
        <f t="shared" si="140"/>
        <v>LLC_BI__Active__c</v>
      </c>
      <c r="AB499" s="8" t="str">
        <f t="shared" si="141"/>
        <v>n/a</v>
      </c>
      <c r="AC499" s="8" t="str">
        <f t="shared" si="142"/>
        <v>no</v>
      </c>
      <c r="AD499" s="2" t="str">
        <f t="shared" si="143"/>
        <v>BOOL</v>
      </c>
      <c r="AE499" s="8" t="str">
        <f t="shared" si="148"/>
        <v>n/a</v>
      </c>
      <c r="AF499" s="8" t="str">
        <f t="shared" si="149"/>
        <v>n/a</v>
      </c>
      <c r="AG499" s="8" t="str">
        <f t="shared" si="150"/>
        <v>n/a</v>
      </c>
      <c r="AH499" t="str">
        <f>IFERROR(VLOOKUP('nCino | Field Mappings'!$A499,'nCino | Object Info'!$A:$H,8,FALSE),"(not found)")</f>
        <v>rskcsp_ds_css_lien_consumption</v>
      </c>
      <c r="AI499" t="str">
        <f t="shared" si="144"/>
        <v>LLC_BI__Active__c</v>
      </c>
      <c r="AJ499" s="8" t="str">
        <f t="shared" si="145"/>
        <v>n/a</v>
      </c>
      <c r="AK499" s="8" t="str">
        <f t="shared" si="146"/>
        <v>no</v>
      </c>
      <c r="AL499" s="2" t="str">
        <f t="shared" si="147"/>
        <v>BOOL</v>
      </c>
      <c r="AM499" s="8" t="str">
        <f t="shared" si="151"/>
        <v>n/a</v>
      </c>
      <c r="AN499" s="8" t="str">
        <f t="shared" si="152"/>
        <v>n/a</v>
      </c>
      <c r="AO499" s="8" t="str">
        <f t="shared" si="153"/>
        <v>n/a</v>
      </c>
    </row>
    <row r="500" spans="1:41">
      <c r="A500" s="2" t="s">
        <v>80</v>
      </c>
      <c r="B500" s="2" t="s">
        <v>81</v>
      </c>
      <c r="C500" s="1" t="s">
        <v>1465</v>
      </c>
      <c r="D500" s="1" t="s">
        <v>1466</v>
      </c>
      <c r="E500" s="1" t="s">
        <v>1467</v>
      </c>
      <c r="F500" s="2" t="str">
        <f>IF(ISERROR(VLOOKUP($C500,'DMW | Collateral Fields'!$K:$L, 1, FALSE)),"No", "Yes")</f>
        <v>Yes</v>
      </c>
      <c r="G500" s="1" t="str">
        <f>IFERROR(VLOOKUP($C500,'DMW | Collateral Fields'!$K:$L, 2, FALSE),"(not found)")</f>
        <v>This field captures the GBP amount outstanding to a prior lender, where LBG does not have 1st Charge</v>
      </c>
      <c r="H500" s="2" t="s">
        <v>136</v>
      </c>
      <c r="I500" s="2" t="s">
        <v>144</v>
      </c>
      <c r="J500" s="1" t="s">
        <v>215</v>
      </c>
      <c r="K500" s="2">
        <v>0</v>
      </c>
      <c r="L500" s="2">
        <v>18</v>
      </c>
      <c r="M500" s="2">
        <v>2</v>
      </c>
      <c r="N500" s="2" t="str">
        <f t="shared" si="135"/>
        <v>currency|0|18|2</v>
      </c>
      <c r="O500" t="str">
        <f>IFERROR(VLOOKUP('nCino | Field Mappings'!$A500,'nCino | Object Info'!$A:$H,5,FALSE),"(not found)")</f>
        <v>rskcsp_ds_css_lien</v>
      </c>
      <c r="P500" t="str">
        <f t="shared" si="136"/>
        <v>LLC_BI__Amount__c</v>
      </c>
      <c r="Q500" s="8">
        <f>IFERROR(VLOOKUP($N500,'nCino | BigQuery Type Lookup'!$A:$F,2,FALSE),"(not found)")</f>
        <v>21</v>
      </c>
      <c r="R500" t="str">
        <f>IFERROR(VLOOKUP('nCino | Field Mappings'!$A500,'nCino | Object Info'!$A:$H,6,FALSE),"(not found)")</f>
        <v>rskcsp_ds_css_lien_staging</v>
      </c>
      <c r="S500" t="str">
        <f t="shared" si="137"/>
        <v>LLC_BI__Amount__c</v>
      </c>
      <c r="T500" s="8" t="str">
        <f t="shared" si="138"/>
        <v>n/a</v>
      </c>
      <c r="U500" s="8" t="str">
        <f t="shared" si="139"/>
        <v>yes</v>
      </c>
      <c r="V500" s="2" t="str">
        <f>IFERROR(VLOOKUP($N500,'nCino | BigQuery Type Lookup'!$A:$F,3,FALSE),"(not found)")</f>
        <v>NUMERIC</v>
      </c>
      <c r="W500" s="8" t="str">
        <f>IFERROR(VLOOKUP($N500,'nCino | BigQuery Type Lookup'!$A:$F,4,FALSE),"(not found)")</f>
        <v>n/a</v>
      </c>
      <c r="X500" s="8">
        <f>IFERROR(VLOOKUP($N500,'nCino | BigQuery Type Lookup'!$A:$F,5,FALSE),"(not found)")</f>
        <v>18</v>
      </c>
      <c r="Y500" s="8">
        <f>IFERROR(VLOOKUP($N500,'nCino | BigQuery Type Lookup'!$A:$F,6,FALSE),"(not found)")</f>
        <v>2</v>
      </c>
      <c r="Z500" t="str">
        <f>IFERROR(VLOOKUP('nCino | Field Mappings'!$A500,'nCino | Object Info'!$A:$H,7,FALSE),"(not found)")</f>
        <v>rskcsp_ds_css_lien_curated</v>
      </c>
      <c r="AA500" t="str">
        <f t="shared" si="140"/>
        <v>LLC_BI__Amount__c</v>
      </c>
      <c r="AB500" s="8" t="str">
        <f t="shared" si="141"/>
        <v>n/a</v>
      </c>
      <c r="AC500" s="8" t="str">
        <f t="shared" si="142"/>
        <v>yes</v>
      </c>
      <c r="AD500" s="2" t="str">
        <f t="shared" si="143"/>
        <v>NUMERIC</v>
      </c>
      <c r="AE500" s="8" t="str">
        <f t="shared" si="148"/>
        <v>n/a</v>
      </c>
      <c r="AF500" s="8">
        <f t="shared" si="149"/>
        <v>18</v>
      </c>
      <c r="AG500" s="8">
        <f t="shared" si="150"/>
        <v>2</v>
      </c>
      <c r="AH500" t="str">
        <f>IFERROR(VLOOKUP('nCino | Field Mappings'!$A500,'nCino | Object Info'!$A:$H,8,FALSE),"(not found)")</f>
        <v>rskcsp_ds_css_lien_consumption</v>
      </c>
      <c r="AI500" t="str">
        <f t="shared" si="144"/>
        <v>LLC_BI__Amount__c</v>
      </c>
      <c r="AJ500" s="8" t="str">
        <f t="shared" si="145"/>
        <v>n/a</v>
      </c>
      <c r="AK500" s="8" t="str">
        <f t="shared" si="146"/>
        <v>yes</v>
      </c>
      <c r="AL500" s="2" t="str">
        <f t="shared" si="147"/>
        <v>NUMERIC</v>
      </c>
      <c r="AM500" s="8" t="str">
        <f t="shared" si="151"/>
        <v>n/a</v>
      </c>
      <c r="AN500" s="8">
        <f t="shared" si="152"/>
        <v>18</v>
      </c>
      <c r="AO500" s="8">
        <f t="shared" si="153"/>
        <v>2</v>
      </c>
    </row>
    <row r="501" spans="1:41">
      <c r="A501" s="2" t="s">
        <v>80</v>
      </c>
      <c r="B501" s="2" t="s">
        <v>81</v>
      </c>
      <c r="C501" s="1" t="s">
        <v>1468</v>
      </c>
      <c r="D501" s="1" t="s">
        <v>436</v>
      </c>
      <c r="E501" s="1" t="s">
        <v>437</v>
      </c>
      <c r="F501" s="2" t="str">
        <f>IF(ISERROR(VLOOKUP($C501,'DMW | Collateral Fields'!$K:$L, 1, FALSE)),"No", "Yes")</f>
        <v>Yes</v>
      </c>
      <c r="G501" s="1" t="str">
        <f>IFERROR(VLOOKUP($C501,'DMW | Collateral Fields'!$K:$L, 2, FALSE),"(not found)")</f>
        <v>This is a user updated field. The date the lien has been paid out.</v>
      </c>
      <c r="H501" s="2" t="s">
        <v>136</v>
      </c>
      <c r="I501" s="2" t="s">
        <v>144</v>
      </c>
      <c r="J501" s="1" t="s">
        <v>202</v>
      </c>
      <c r="K501" s="2">
        <v>0</v>
      </c>
      <c r="L501" s="2">
        <v>0</v>
      </c>
      <c r="M501" s="2">
        <v>0</v>
      </c>
      <c r="N501" s="2" t="str">
        <f t="shared" si="135"/>
        <v>date|0|0|0</v>
      </c>
      <c r="O501" t="str">
        <f>IFERROR(VLOOKUP('nCino | Field Mappings'!$A501,'nCino | Object Info'!$A:$H,5,FALSE),"(not found)")</f>
        <v>rskcsp_ds_css_lien</v>
      </c>
      <c r="P501" t="str">
        <f t="shared" si="136"/>
        <v>LLC_BI__Expire_Date__c</v>
      </c>
      <c r="Q501" s="8">
        <f>IFERROR(VLOOKUP($N501,'nCino | BigQuery Type Lookup'!$A:$F,2,FALSE),"(not found)")</f>
        <v>8</v>
      </c>
      <c r="R501" t="str">
        <f>IFERROR(VLOOKUP('nCino | Field Mappings'!$A501,'nCino | Object Info'!$A:$H,6,FALSE),"(not found)")</f>
        <v>rskcsp_ds_css_lien_staging</v>
      </c>
      <c r="S501" t="str">
        <f t="shared" si="137"/>
        <v>LLC_BI__Expire_Date__c</v>
      </c>
      <c r="T501" s="8" t="str">
        <f t="shared" si="138"/>
        <v>n/a</v>
      </c>
      <c r="U501" s="8" t="str">
        <f t="shared" si="139"/>
        <v>yes</v>
      </c>
      <c r="V501" s="2" t="str">
        <f>IFERROR(VLOOKUP($N501,'nCino | BigQuery Type Lookup'!$A:$F,3,FALSE),"(not found)")</f>
        <v>DATE</v>
      </c>
      <c r="W501" s="8" t="str">
        <f>IFERROR(VLOOKUP($N501,'nCino | BigQuery Type Lookup'!$A:$F,4,FALSE),"(not found)")</f>
        <v>n/a</v>
      </c>
      <c r="X501" s="8" t="str">
        <f>IFERROR(VLOOKUP($N501,'nCino | BigQuery Type Lookup'!$A:$F,5,FALSE),"(not found)")</f>
        <v>n/a</v>
      </c>
      <c r="Y501" s="8" t="str">
        <f>IFERROR(VLOOKUP($N501,'nCino | BigQuery Type Lookup'!$A:$F,6,FALSE),"(not found)")</f>
        <v>n/a</v>
      </c>
      <c r="Z501" t="str">
        <f>IFERROR(VLOOKUP('nCino | Field Mappings'!$A501,'nCino | Object Info'!$A:$H,7,FALSE),"(not found)")</f>
        <v>rskcsp_ds_css_lien_curated</v>
      </c>
      <c r="AA501" t="str">
        <f t="shared" si="140"/>
        <v>LLC_BI__Expire_Date__c</v>
      </c>
      <c r="AB501" s="8" t="str">
        <f t="shared" si="141"/>
        <v>n/a</v>
      </c>
      <c r="AC501" s="8" t="str">
        <f t="shared" si="142"/>
        <v>yes</v>
      </c>
      <c r="AD501" s="2" t="str">
        <f t="shared" si="143"/>
        <v>DATE</v>
      </c>
      <c r="AE501" s="8" t="str">
        <f t="shared" si="148"/>
        <v>n/a</v>
      </c>
      <c r="AF501" s="8" t="str">
        <f t="shared" si="149"/>
        <v>n/a</v>
      </c>
      <c r="AG501" s="8" t="str">
        <f t="shared" si="150"/>
        <v>n/a</v>
      </c>
      <c r="AH501" t="str">
        <f>IFERROR(VLOOKUP('nCino | Field Mappings'!$A501,'nCino | Object Info'!$A:$H,8,FALSE),"(not found)")</f>
        <v>rskcsp_ds_css_lien_consumption</v>
      </c>
      <c r="AI501" t="str">
        <f t="shared" si="144"/>
        <v>LLC_BI__Expire_Date__c</v>
      </c>
      <c r="AJ501" s="8" t="str">
        <f t="shared" si="145"/>
        <v>n/a</v>
      </c>
      <c r="AK501" s="8" t="str">
        <f t="shared" si="146"/>
        <v>yes</v>
      </c>
      <c r="AL501" s="2" t="str">
        <f t="shared" si="147"/>
        <v>DATE</v>
      </c>
      <c r="AM501" s="8" t="str">
        <f t="shared" si="151"/>
        <v>n/a</v>
      </c>
      <c r="AN501" s="8" t="str">
        <f t="shared" si="152"/>
        <v>n/a</v>
      </c>
      <c r="AO501" s="8" t="str">
        <f t="shared" si="153"/>
        <v>n/a</v>
      </c>
    </row>
    <row r="502" spans="1:41">
      <c r="A502" s="2" t="s">
        <v>80</v>
      </c>
      <c r="B502" s="2" t="s">
        <v>81</v>
      </c>
      <c r="C502" s="1" t="s">
        <v>1469</v>
      </c>
      <c r="D502" s="1" t="s">
        <v>1470</v>
      </c>
      <c r="E502" s="1" t="s">
        <v>1471</v>
      </c>
      <c r="F502" s="2" t="str">
        <f>IF(ISERROR(VLOOKUP($C502,'DMW | Collateral Fields'!$K:$L, 1, FALSE)),"No", "Yes")</f>
        <v>Yes</v>
      </c>
      <c r="G502" s="1" t="str">
        <f>IFERROR(VLOOKUP($C502,'DMW | Collateral Fields'!$K:$L, 2, FALSE),"(not found)")</f>
        <v>This is a user updated field. The institution that has the lien against the piece of collateral.</v>
      </c>
      <c r="H502" s="2" t="s">
        <v>136</v>
      </c>
      <c r="I502" s="2" t="s">
        <v>144</v>
      </c>
      <c r="J502" s="1" t="s">
        <v>208</v>
      </c>
      <c r="K502" s="2">
        <v>255</v>
      </c>
      <c r="L502" s="2">
        <v>0</v>
      </c>
      <c r="M502" s="2">
        <v>0</v>
      </c>
      <c r="N502" s="2" t="str">
        <f t="shared" si="135"/>
        <v>textarea|255|0|0</v>
      </c>
      <c r="O502" t="str">
        <f>IFERROR(VLOOKUP('nCino | Field Mappings'!$A502,'nCino | Object Info'!$A:$H,5,FALSE),"(not found)")</f>
        <v>rskcsp_ds_css_lien</v>
      </c>
      <c r="P502" t="str">
        <f t="shared" si="136"/>
        <v>LLC_BI__Institution__c</v>
      </c>
      <c r="Q502" s="8">
        <f>IFERROR(VLOOKUP($N502,'nCino | BigQuery Type Lookup'!$A:$F,2,FALSE),"(not found)")</f>
        <v>255</v>
      </c>
      <c r="R502" t="str">
        <f>IFERROR(VLOOKUP('nCino | Field Mappings'!$A502,'nCino | Object Info'!$A:$H,6,FALSE),"(not found)")</f>
        <v>rskcsp_ds_css_lien_staging</v>
      </c>
      <c r="S502" t="str">
        <f t="shared" si="137"/>
        <v>LLC_BI__Institution__c</v>
      </c>
      <c r="T502" s="8" t="str">
        <f t="shared" si="138"/>
        <v>n/a</v>
      </c>
      <c r="U502" s="8" t="str">
        <f t="shared" si="139"/>
        <v>yes</v>
      </c>
      <c r="V502" s="2" t="str">
        <f>IFERROR(VLOOKUP($N502,'nCino | BigQuery Type Lookup'!$A:$F,3,FALSE),"(not found)")</f>
        <v>STRING</v>
      </c>
      <c r="W502" s="8">
        <f>IFERROR(VLOOKUP($N502,'nCino | BigQuery Type Lookup'!$A:$F,4,FALSE),"(not found)")</f>
        <v>255</v>
      </c>
      <c r="X502" s="8" t="str">
        <f>IFERROR(VLOOKUP($N502,'nCino | BigQuery Type Lookup'!$A:$F,5,FALSE),"(not found)")</f>
        <v>n/a</v>
      </c>
      <c r="Y502" s="8" t="str">
        <f>IFERROR(VLOOKUP($N502,'nCino | BigQuery Type Lookup'!$A:$F,6,FALSE),"(not found)")</f>
        <v>n/a</v>
      </c>
      <c r="Z502" t="str">
        <f>IFERROR(VLOOKUP('nCino | Field Mappings'!$A502,'nCino | Object Info'!$A:$H,7,FALSE),"(not found)")</f>
        <v>rskcsp_ds_css_lien_curated</v>
      </c>
      <c r="AA502" t="str">
        <f t="shared" si="140"/>
        <v>LLC_BI__Institution__c</v>
      </c>
      <c r="AB502" s="8" t="str">
        <f t="shared" si="141"/>
        <v>n/a</v>
      </c>
      <c r="AC502" s="8" t="str">
        <f t="shared" si="142"/>
        <v>yes</v>
      </c>
      <c r="AD502" s="2" t="str">
        <f t="shared" si="143"/>
        <v>STRING</v>
      </c>
      <c r="AE502" s="8">
        <f t="shared" si="148"/>
        <v>255</v>
      </c>
      <c r="AF502" s="8" t="str">
        <f t="shared" si="149"/>
        <v>n/a</v>
      </c>
      <c r="AG502" s="8" t="str">
        <f t="shared" si="150"/>
        <v>n/a</v>
      </c>
      <c r="AH502" t="str">
        <f>IFERROR(VLOOKUP('nCino | Field Mappings'!$A502,'nCino | Object Info'!$A:$H,8,FALSE),"(not found)")</f>
        <v>rskcsp_ds_css_lien_consumption</v>
      </c>
      <c r="AI502" t="str">
        <f t="shared" si="144"/>
        <v>LLC_BI__Institution__c</v>
      </c>
      <c r="AJ502" s="8" t="str">
        <f t="shared" si="145"/>
        <v>n/a</v>
      </c>
      <c r="AK502" s="8" t="str">
        <f t="shared" si="146"/>
        <v>yes</v>
      </c>
      <c r="AL502" s="2" t="str">
        <f t="shared" si="147"/>
        <v>STRING</v>
      </c>
      <c r="AM502" s="8">
        <f t="shared" si="151"/>
        <v>255</v>
      </c>
      <c r="AN502" s="8" t="str">
        <f t="shared" si="152"/>
        <v>n/a</v>
      </c>
      <c r="AO502" s="8" t="str">
        <f t="shared" si="153"/>
        <v>n/a</v>
      </c>
    </row>
    <row r="503" spans="1:41">
      <c r="A503" s="2" t="s">
        <v>80</v>
      </c>
      <c r="B503" s="2" t="s">
        <v>81</v>
      </c>
      <c r="C503" s="1" t="s">
        <v>1472</v>
      </c>
      <c r="D503" s="1" t="s">
        <v>1473</v>
      </c>
      <c r="E503" s="1" t="s">
        <v>1474</v>
      </c>
      <c r="F503" s="2" t="str">
        <f>IF(ISERROR(VLOOKUP($C503,'DMW | Collateral Fields'!$K:$L, 1, FALSE)),"No", "Yes")</f>
        <v>Yes</v>
      </c>
      <c r="G503" s="1" t="str">
        <f>IFERROR(VLOOKUP($C503,'DMW | Collateral Fields'!$K:$L, 2, FALSE),"(not found)")</f>
        <v>This field is populated via apex to exclude this lien from calculations.</v>
      </c>
      <c r="H503" s="2" t="s">
        <v>136</v>
      </c>
      <c r="I503" s="2" t="s">
        <v>131</v>
      </c>
      <c r="J503" s="1" t="s">
        <v>137</v>
      </c>
      <c r="K503" s="2">
        <v>0</v>
      </c>
      <c r="L503" s="2">
        <v>0</v>
      </c>
      <c r="M503" s="2">
        <v>0</v>
      </c>
      <c r="N503" s="2" t="str">
        <f t="shared" si="135"/>
        <v>boolean|0|0|0</v>
      </c>
      <c r="O503" t="str">
        <f>IFERROR(VLOOKUP('nCino | Field Mappings'!$A503,'nCino | Object Info'!$A:$H,5,FALSE),"(not found)")</f>
        <v>rskcsp_ds_css_lien</v>
      </c>
      <c r="P503" t="str">
        <f t="shared" si="136"/>
        <v>LLC_BI__Is_Excluded__c</v>
      </c>
      <c r="Q503" s="8">
        <f>IFERROR(VLOOKUP($N503,'nCino | BigQuery Type Lookup'!$A:$F,2,FALSE),"(not found)")</f>
        <v>1</v>
      </c>
      <c r="R503" t="str">
        <f>IFERROR(VLOOKUP('nCino | Field Mappings'!$A503,'nCino | Object Info'!$A:$H,6,FALSE),"(not found)")</f>
        <v>rskcsp_ds_css_lien_staging</v>
      </c>
      <c r="S503" t="str">
        <f t="shared" si="137"/>
        <v>LLC_BI__Is_Excluded__c</v>
      </c>
      <c r="T503" s="8" t="str">
        <f t="shared" si="138"/>
        <v>n/a</v>
      </c>
      <c r="U503" s="8" t="str">
        <f t="shared" si="139"/>
        <v>no</v>
      </c>
      <c r="V503" s="2" t="str">
        <f>IFERROR(VLOOKUP($N503,'nCino | BigQuery Type Lookup'!$A:$F,3,FALSE),"(not found)")</f>
        <v>BOOL</v>
      </c>
      <c r="W503" s="8" t="str">
        <f>IFERROR(VLOOKUP($N503,'nCino | BigQuery Type Lookup'!$A:$F,4,FALSE),"(not found)")</f>
        <v>n/a</v>
      </c>
      <c r="X503" s="8" t="str">
        <f>IFERROR(VLOOKUP($N503,'nCino | BigQuery Type Lookup'!$A:$F,5,FALSE),"(not found)")</f>
        <v>n/a</v>
      </c>
      <c r="Y503" s="8" t="str">
        <f>IFERROR(VLOOKUP($N503,'nCino | BigQuery Type Lookup'!$A:$F,6,FALSE),"(not found)")</f>
        <v>n/a</v>
      </c>
      <c r="Z503" t="str">
        <f>IFERROR(VLOOKUP('nCino | Field Mappings'!$A503,'nCino | Object Info'!$A:$H,7,FALSE),"(not found)")</f>
        <v>rskcsp_ds_css_lien_curated</v>
      </c>
      <c r="AA503" t="str">
        <f t="shared" si="140"/>
        <v>LLC_BI__Is_Excluded__c</v>
      </c>
      <c r="AB503" s="8" t="str">
        <f t="shared" si="141"/>
        <v>n/a</v>
      </c>
      <c r="AC503" s="8" t="str">
        <f t="shared" si="142"/>
        <v>no</v>
      </c>
      <c r="AD503" s="2" t="str">
        <f t="shared" si="143"/>
        <v>BOOL</v>
      </c>
      <c r="AE503" s="8" t="str">
        <f t="shared" si="148"/>
        <v>n/a</v>
      </c>
      <c r="AF503" s="8" t="str">
        <f t="shared" si="149"/>
        <v>n/a</v>
      </c>
      <c r="AG503" s="8" t="str">
        <f t="shared" si="150"/>
        <v>n/a</v>
      </c>
      <c r="AH503" t="str">
        <f>IFERROR(VLOOKUP('nCino | Field Mappings'!$A503,'nCino | Object Info'!$A:$H,8,FALSE),"(not found)")</f>
        <v>rskcsp_ds_css_lien_consumption</v>
      </c>
      <c r="AI503" t="str">
        <f t="shared" si="144"/>
        <v>LLC_BI__Is_Excluded__c</v>
      </c>
      <c r="AJ503" s="8" t="str">
        <f t="shared" si="145"/>
        <v>n/a</v>
      </c>
      <c r="AK503" s="8" t="str">
        <f t="shared" si="146"/>
        <v>no</v>
      </c>
      <c r="AL503" s="2" t="str">
        <f t="shared" si="147"/>
        <v>BOOL</v>
      </c>
      <c r="AM503" s="8" t="str">
        <f t="shared" si="151"/>
        <v>n/a</v>
      </c>
      <c r="AN503" s="8" t="str">
        <f t="shared" si="152"/>
        <v>n/a</v>
      </c>
      <c r="AO503" s="8" t="str">
        <f t="shared" si="153"/>
        <v>n/a</v>
      </c>
    </row>
    <row r="504" spans="1:41">
      <c r="A504" s="2" t="s">
        <v>80</v>
      </c>
      <c r="B504" s="2" t="s">
        <v>81</v>
      </c>
      <c r="C504" s="1" t="s">
        <v>1475</v>
      </c>
      <c r="D504" s="1" t="s">
        <v>1476</v>
      </c>
      <c r="E504" s="1" t="s">
        <v>1477</v>
      </c>
      <c r="F504" s="2" t="str">
        <f>IF(ISERROR(VLOOKUP($C504,'DMW | Collateral Fields'!$K:$L, 1, FALSE)),"No", "Yes")</f>
        <v>Yes</v>
      </c>
      <c r="G504" s="1" t="str">
        <f>IFERROR(VLOOKUP($C504,'DMW | Collateral Fields'!$K:$L, 2, FALSE),"(not found)")</f>
        <v>This field is auto-populated and indicates if the lien was created in the system by the booking of a loan.</v>
      </c>
      <c r="H504" s="2" t="s">
        <v>136</v>
      </c>
      <c r="I504" s="2" t="s">
        <v>131</v>
      </c>
      <c r="J504" s="1" t="s">
        <v>137</v>
      </c>
      <c r="K504" s="2">
        <v>0</v>
      </c>
      <c r="L504" s="2">
        <v>0</v>
      </c>
      <c r="M504" s="2">
        <v>0</v>
      </c>
      <c r="N504" s="2" t="str">
        <f t="shared" si="135"/>
        <v>boolean|0|0|0</v>
      </c>
      <c r="O504" t="str">
        <f>IFERROR(VLOOKUP('nCino | Field Mappings'!$A504,'nCino | Object Info'!$A:$H,5,FALSE),"(not found)")</f>
        <v>rskcsp_ds_css_lien</v>
      </c>
      <c r="P504" t="str">
        <f t="shared" si="136"/>
        <v>LLC_BI__Is_Internal__c</v>
      </c>
      <c r="Q504" s="8">
        <f>IFERROR(VLOOKUP($N504,'nCino | BigQuery Type Lookup'!$A:$F,2,FALSE),"(not found)")</f>
        <v>1</v>
      </c>
      <c r="R504" t="str">
        <f>IFERROR(VLOOKUP('nCino | Field Mappings'!$A504,'nCino | Object Info'!$A:$H,6,FALSE),"(not found)")</f>
        <v>rskcsp_ds_css_lien_staging</v>
      </c>
      <c r="S504" t="str">
        <f t="shared" si="137"/>
        <v>LLC_BI__Is_Internal__c</v>
      </c>
      <c r="T504" s="8" t="str">
        <f t="shared" si="138"/>
        <v>n/a</v>
      </c>
      <c r="U504" s="8" t="str">
        <f t="shared" si="139"/>
        <v>no</v>
      </c>
      <c r="V504" s="2" t="str">
        <f>IFERROR(VLOOKUP($N504,'nCino | BigQuery Type Lookup'!$A:$F,3,FALSE),"(not found)")</f>
        <v>BOOL</v>
      </c>
      <c r="W504" s="8" t="str">
        <f>IFERROR(VLOOKUP($N504,'nCino | BigQuery Type Lookup'!$A:$F,4,FALSE),"(not found)")</f>
        <v>n/a</v>
      </c>
      <c r="X504" s="8" t="str">
        <f>IFERROR(VLOOKUP($N504,'nCino | BigQuery Type Lookup'!$A:$F,5,FALSE),"(not found)")</f>
        <v>n/a</v>
      </c>
      <c r="Y504" s="8" t="str">
        <f>IFERROR(VLOOKUP($N504,'nCino | BigQuery Type Lookup'!$A:$F,6,FALSE),"(not found)")</f>
        <v>n/a</v>
      </c>
      <c r="Z504" t="str">
        <f>IFERROR(VLOOKUP('nCino | Field Mappings'!$A504,'nCino | Object Info'!$A:$H,7,FALSE),"(not found)")</f>
        <v>rskcsp_ds_css_lien_curated</v>
      </c>
      <c r="AA504" t="str">
        <f t="shared" si="140"/>
        <v>LLC_BI__Is_Internal__c</v>
      </c>
      <c r="AB504" s="8" t="str">
        <f t="shared" si="141"/>
        <v>n/a</v>
      </c>
      <c r="AC504" s="8" t="str">
        <f t="shared" si="142"/>
        <v>no</v>
      </c>
      <c r="AD504" s="2" t="str">
        <f t="shared" si="143"/>
        <v>BOOL</v>
      </c>
      <c r="AE504" s="8" t="str">
        <f t="shared" si="148"/>
        <v>n/a</v>
      </c>
      <c r="AF504" s="8" t="str">
        <f t="shared" si="149"/>
        <v>n/a</v>
      </c>
      <c r="AG504" s="8" t="str">
        <f t="shared" si="150"/>
        <v>n/a</v>
      </c>
      <c r="AH504" t="str">
        <f>IFERROR(VLOOKUP('nCino | Field Mappings'!$A504,'nCino | Object Info'!$A:$H,8,FALSE),"(not found)")</f>
        <v>rskcsp_ds_css_lien_consumption</v>
      </c>
      <c r="AI504" t="str">
        <f t="shared" si="144"/>
        <v>LLC_BI__Is_Internal__c</v>
      </c>
      <c r="AJ504" s="8" t="str">
        <f t="shared" si="145"/>
        <v>n/a</v>
      </c>
      <c r="AK504" s="8" t="str">
        <f t="shared" si="146"/>
        <v>no</v>
      </c>
      <c r="AL504" s="2" t="str">
        <f t="shared" si="147"/>
        <v>BOOL</v>
      </c>
      <c r="AM504" s="8" t="str">
        <f t="shared" si="151"/>
        <v>n/a</v>
      </c>
      <c r="AN504" s="8" t="str">
        <f t="shared" si="152"/>
        <v>n/a</v>
      </c>
      <c r="AO504" s="8" t="str">
        <f t="shared" si="153"/>
        <v>n/a</v>
      </c>
    </row>
    <row r="505" spans="1:41">
      <c r="A505" s="2" t="s">
        <v>80</v>
      </c>
      <c r="B505" s="2" t="s">
        <v>81</v>
      </c>
      <c r="C505" s="1" t="s">
        <v>1478</v>
      </c>
      <c r="D505" s="1" t="s">
        <v>1479</v>
      </c>
      <c r="E505" s="1" t="s">
        <v>1480</v>
      </c>
      <c r="F505" s="2" t="str">
        <f>IF(ISERROR(VLOOKUP($C505,'DMW | Collateral Fields'!$K:$L, 1, FALSE)),"No", "Yes")</f>
        <v>Yes</v>
      </c>
      <c r="G505" s="1" t="str">
        <f>IFERROR(VLOOKUP($C505,'DMW | Collateral Fields'!$K:$L, 2, FALSE),"(not found)")</f>
        <v>This field is manually populated. This is the Loan Number for the Loan the Lien looks up to.</v>
      </c>
      <c r="H505" s="2" t="s">
        <v>136</v>
      </c>
      <c r="I505" s="2" t="s">
        <v>144</v>
      </c>
      <c r="J505" s="1" t="s">
        <v>140</v>
      </c>
      <c r="K505" s="2">
        <v>1300</v>
      </c>
      <c r="L505" s="2">
        <v>0</v>
      </c>
      <c r="M505" s="2">
        <v>0</v>
      </c>
      <c r="N505" s="2" t="str">
        <f t="shared" si="135"/>
        <v>string|1300|0|0</v>
      </c>
      <c r="O505" t="str">
        <f>IFERROR(VLOOKUP('nCino | Field Mappings'!$A505,'nCino | Object Info'!$A:$H,5,FALSE),"(not found)")</f>
        <v>rskcsp_ds_css_lien</v>
      </c>
      <c r="P505" t="str">
        <f t="shared" si="136"/>
        <v>LLC_BI__Loan_Number__c</v>
      </c>
      <c r="Q505" s="8">
        <f>IFERROR(VLOOKUP($N505,'nCino | BigQuery Type Lookup'!$A:$F,2,FALSE),"(not found)")</f>
        <v>1300</v>
      </c>
      <c r="R505" t="str">
        <f>IFERROR(VLOOKUP('nCino | Field Mappings'!$A505,'nCino | Object Info'!$A:$H,6,FALSE),"(not found)")</f>
        <v>rskcsp_ds_css_lien_staging</v>
      </c>
      <c r="S505" t="str">
        <f t="shared" si="137"/>
        <v>LLC_BI__Loan_Number__c</v>
      </c>
      <c r="T505" s="8" t="str">
        <f t="shared" si="138"/>
        <v>n/a</v>
      </c>
      <c r="U505" s="8" t="str">
        <f t="shared" si="139"/>
        <v>yes</v>
      </c>
      <c r="V505" s="2" t="str">
        <f>IFERROR(VLOOKUP($N505,'nCino | BigQuery Type Lookup'!$A:$F,3,FALSE),"(not found)")</f>
        <v>STRING</v>
      </c>
      <c r="W505" s="8">
        <f>IFERROR(VLOOKUP($N505,'nCino | BigQuery Type Lookup'!$A:$F,4,FALSE),"(not found)")</f>
        <v>1300</v>
      </c>
      <c r="X505" s="8" t="str">
        <f>IFERROR(VLOOKUP($N505,'nCino | BigQuery Type Lookup'!$A:$F,5,FALSE),"(not found)")</f>
        <v>n/a</v>
      </c>
      <c r="Y505" s="8" t="str">
        <f>IFERROR(VLOOKUP($N505,'nCino | BigQuery Type Lookup'!$A:$F,6,FALSE),"(not found)")</f>
        <v>n/a</v>
      </c>
      <c r="Z505" t="str">
        <f>IFERROR(VLOOKUP('nCino | Field Mappings'!$A505,'nCino | Object Info'!$A:$H,7,FALSE),"(not found)")</f>
        <v>rskcsp_ds_css_lien_curated</v>
      </c>
      <c r="AA505" t="str">
        <f t="shared" si="140"/>
        <v>LLC_BI__Loan_Number__c</v>
      </c>
      <c r="AB505" s="8" t="str">
        <f t="shared" si="141"/>
        <v>n/a</v>
      </c>
      <c r="AC505" s="8" t="str">
        <f t="shared" si="142"/>
        <v>yes</v>
      </c>
      <c r="AD505" s="2" t="str">
        <f t="shared" si="143"/>
        <v>STRING</v>
      </c>
      <c r="AE505" s="8">
        <f t="shared" si="148"/>
        <v>1300</v>
      </c>
      <c r="AF505" s="8" t="str">
        <f t="shared" si="149"/>
        <v>n/a</v>
      </c>
      <c r="AG505" s="8" t="str">
        <f t="shared" si="150"/>
        <v>n/a</v>
      </c>
      <c r="AH505" t="str">
        <f>IFERROR(VLOOKUP('nCino | Field Mappings'!$A505,'nCino | Object Info'!$A:$H,8,FALSE),"(not found)")</f>
        <v>rskcsp_ds_css_lien_consumption</v>
      </c>
      <c r="AI505" t="str">
        <f t="shared" si="144"/>
        <v>LLC_BI__Loan_Number__c</v>
      </c>
      <c r="AJ505" s="8" t="str">
        <f t="shared" si="145"/>
        <v>n/a</v>
      </c>
      <c r="AK505" s="8" t="str">
        <f t="shared" si="146"/>
        <v>yes</v>
      </c>
      <c r="AL505" s="2" t="str">
        <f t="shared" si="147"/>
        <v>STRING</v>
      </c>
      <c r="AM505" s="8">
        <f t="shared" si="151"/>
        <v>1300</v>
      </c>
      <c r="AN505" s="8" t="str">
        <f t="shared" si="152"/>
        <v>n/a</v>
      </c>
      <c r="AO505" s="8" t="str">
        <f t="shared" si="153"/>
        <v>n/a</v>
      </c>
    </row>
    <row r="506" spans="1:41">
      <c r="A506" s="2" t="s">
        <v>80</v>
      </c>
      <c r="B506" s="2" t="s">
        <v>81</v>
      </c>
      <c r="C506" s="1" t="s">
        <v>1481</v>
      </c>
      <c r="D506" s="1" t="s">
        <v>1482</v>
      </c>
      <c r="E506" s="1" t="s">
        <v>1483</v>
      </c>
      <c r="F506" s="2" t="str">
        <f>IF(ISERROR(VLOOKUP($C506,'DMW | Collateral Fields'!$K:$L, 1, FALSE)),"No", "Yes")</f>
        <v>Yes</v>
      </c>
      <c r="G506" s="1" t="str">
        <f>IFERROR(VLOOKUP($C506,'DMW | Collateral Fields'!$K:$L, 2, FALSE),"(not found)")</f>
        <v>Automatically calculated. The loan that this lien is tied to, if the lien is within this financial institution.</v>
      </c>
      <c r="H506" s="2" t="s">
        <v>153</v>
      </c>
      <c r="I506" s="2" t="s">
        <v>144</v>
      </c>
      <c r="J506" s="1" t="s">
        <v>1484</v>
      </c>
      <c r="K506" s="2">
        <v>18</v>
      </c>
      <c r="L506" s="2">
        <v>0</v>
      </c>
      <c r="M506" s="2">
        <v>0</v>
      </c>
      <c r="N506" s="2" t="str">
        <f t="shared" si="135"/>
        <v>reference(LLC_BI__Loan__c)|18|0|0</v>
      </c>
      <c r="O506" t="str">
        <f>IFERROR(VLOOKUP('nCino | Field Mappings'!$A506,'nCino | Object Info'!$A:$H,5,FALSE),"(not found)")</f>
        <v>rskcsp_ds_css_lien</v>
      </c>
      <c r="P506" t="str">
        <f t="shared" si="136"/>
        <v>LLC_BI__Loan__c</v>
      </c>
      <c r="Q506" s="8">
        <f>IFERROR(VLOOKUP($N506,'nCino | BigQuery Type Lookup'!$A:$F,2,FALSE),"(not found)")</f>
        <v>18</v>
      </c>
      <c r="R506" t="str">
        <f>IFERROR(VLOOKUP('nCino | Field Mappings'!$A506,'nCino | Object Info'!$A:$H,6,FALSE),"(not found)")</f>
        <v>rskcsp_ds_css_lien_staging</v>
      </c>
      <c r="S506" t="str">
        <f t="shared" si="137"/>
        <v>LLC_BI__Loan__c</v>
      </c>
      <c r="T506" s="8" t="str">
        <f t="shared" si="138"/>
        <v>Foreign</v>
      </c>
      <c r="U506" s="8" t="str">
        <f t="shared" si="139"/>
        <v>yes</v>
      </c>
      <c r="V506" s="2" t="str">
        <f>IFERROR(VLOOKUP($N506,'nCino | BigQuery Type Lookup'!$A:$F,3,FALSE),"(not found)")</f>
        <v>STRING</v>
      </c>
      <c r="W506" s="8">
        <f>IFERROR(VLOOKUP($N506,'nCino | BigQuery Type Lookup'!$A:$F,4,FALSE),"(not found)")</f>
        <v>18</v>
      </c>
      <c r="X506" s="8" t="str">
        <f>IFERROR(VLOOKUP($N506,'nCino | BigQuery Type Lookup'!$A:$F,5,FALSE),"(not found)")</f>
        <v>n/a</v>
      </c>
      <c r="Y506" s="8" t="str">
        <f>IFERROR(VLOOKUP($N506,'nCino | BigQuery Type Lookup'!$A:$F,6,FALSE),"(not found)")</f>
        <v>n/a</v>
      </c>
      <c r="Z506" t="str">
        <f>IFERROR(VLOOKUP('nCino | Field Mappings'!$A506,'nCino | Object Info'!$A:$H,7,FALSE),"(not found)")</f>
        <v>rskcsp_ds_css_lien_curated</v>
      </c>
      <c r="AA506" t="str">
        <f t="shared" si="140"/>
        <v>LLC_BI__Loan__c</v>
      </c>
      <c r="AB506" s="8" t="str">
        <f t="shared" si="141"/>
        <v>Foreign</v>
      </c>
      <c r="AC506" s="8" t="str">
        <f t="shared" si="142"/>
        <v>yes</v>
      </c>
      <c r="AD506" s="2" t="str">
        <f t="shared" si="143"/>
        <v>STRING</v>
      </c>
      <c r="AE506" s="8">
        <f t="shared" si="148"/>
        <v>18</v>
      </c>
      <c r="AF506" s="8" t="str">
        <f t="shared" si="149"/>
        <v>n/a</v>
      </c>
      <c r="AG506" s="8" t="str">
        <f t="shared" si="150"/>
        <v>n/a</v>
      </c>
      <c r="AH506" t="str">
        <f>IFERROR(VLOOKUP('nCino | Field Mappings'!$A506,'nCino | Object Info'!$A:$H,8,FALSE),"(not found)")</f>
        <v>rskcsp_ds_css_lien_consumption</v>
      </c>
      <c r="AI506" t="str">
        <f t="shared" si="144"/>
        <v>LLC_BI__Loan__c</v>
      </c>
      <c r="AJ506" s="8" t="str">
        <f t="shared" si="145"/>
        <v>Foreign</v>
      </c>
      <c r="AK506" s="8" t="str">
        <f t="shared" si="146"/>
        <v>yes</v>
      </c>
      <c r="AL506" s="2" t="str">
        <f t="shared" si="147"/>
        <v>STRING</v>
      </c>
      <c r="AM506" s="8">
        <f t="shared" si="151"/>
        <v>18</v>
      </c>
      <c r="AN506" s="8" t="str">
        <f t="shared" si="152"/>
        <v>n/a</v>
      </c>
      <c r="AO506" s="8" t="str">
        <f t="shared" si="153"/>
        <v>n/a</v>
      </c>
    </row>
    <row r="507" spans="1:41">
      <c r="A507" s="2" t="s">
        <v>80</v>
      </c>
      <c r="B507" s="2" t="s">
        <v>81</v>
      </c>
      <c r="C507" s="1" t="s">
        <v>1485</v>
      </c>
      <c r="D507" s="1" t="s">
        <v>1486</v>
      </c>
      <c r="E507" s="1" t="s">
        <v>1248</v>
      </c>
      <c r="F507" s="2" t="str">
        <f>IF(ISERROR(VLOOKUP($C507,'DMW | Collateral Fields'!$K:$L, 1, FALSE)),"No", "Yes")</f>
        <v>Yes</v>
      </c>
      <c r="G507" s="1" t="str">
        <f>IFERROR(VLOOKUP($C507,'DMW | Collateral Fields'!$K:$L, 2, FALSE),"(not found)")</f>
        <v>This is a picklist field that indicates the LBG's position in the charge ranking of the Security.</v>
      </c>
      <c r="H507" s="2" t="s">
        <v>136</v>
      </c>
      <c r="I507" s="2" t="s">
        <v>144</v>
      </c>
      <c r="J507" s="1" t="s">
        <v>145</v>
      </c>
      <c r="K507" s="2">
        <v>255</v>
      </c>
      <c r="L507" s="2">
        <v>0</v>
      </c>
      <c r="M507" s="2">
        <v>0</v>
      </c>
      <c r="N507" s="2" t="str">
        <f t="shared" si="135"/>
        <v>picklist|255|0|0</v>
      </c>
      <c r="O507" t="str">
        <f>IFERROR(VLOOKUP('nCino | Field Mappings'!$A507,'nCino | Object Info'!$A:$H,5,FALSE),"(not found)")</f>
        <v>rskcsp_ds_css_lien</v>
      </c>
      <c r="P507" t="str">
        <f t="shared" si="136"/>
        <v>LLC_BI__Position__c</v>
      </c>
      <c r="Q507" s="8">
        <f>IFERROR(VLOOKUP($N507,'nCino | BigQuery Type Lookup'!$A:$F,2,FALSE),"(not found)")</f>
        <v>255</v>
      </c>
      <c r="R507" t="str">
        <f>IFERROR(VLOOKUP('nCino | Field Mappings'!$A507,'nCino | Object Info'!$A:$H,6,FALSE),"(not found)")</f>
        <v>rskcsp_ds_css_lien_staging</v>
      </c>
      <c r="S507" t="str">
        <f t="shared" si="137"/>
        <v>LLC_BI__Position__c</v>
      </c>
      <c r="T507" s="8" t="str">
        <f t="shared" si="138"/>
        <v>n/a</v>
      </c>
      <c r="U507" s="8" t="str">
        <f t="shared" si="139"/>
        <v>yes</v>
      </c>
      <c r="V507" s="2" t="str">
        <f>IFERROR(VLOOKUP($N507,'nCino | BigQuery Type Lookup'!$A:$F,3,FALSE),"(not found)")</f>
        <v>STRING</v>
      </c>
      <c r="W507" s="8">
        <f>IFERROR(VLOOKUP($N507,'nCino | BigQuery Type Lookup'!$A:$F,4,FALSE),"(not found)")</f>
        <v>255</v>
      </c>
      <c r="X507" s="8" t="str">
        <f>IFERROR(VLOOKUP($N507,'nCino | BigQuery Type Lookup'!$A:$F,5,FALSE),"(not found)")</f>
        <v>n/a</v>
      </c>
      <c r="Y507" s="8" t="str">
        <f>IFERROR(VLOOKUP($N507,'nCino | BigQuery Type Lookup'!$A:$F,6,FALSE),"(not found)")</f>
        <v>n/a</v>
      </c>
      <c r="Z507" t="str">
        <f>IFERROR(VLOOKUP('nCino | Field Mappings'!$A507,'nCino | Object Info'!$A:$H,7,FALSE),"(not found)")</f>
        <v>rskcsp_ds_css_lien_curated</v>
      </c>
      <c r="AA507" t="str">
        <f t="shared" si="140"/>
        <v>LLC_BI__Position__c</v>
      </c>
      <c r="AB507" s="8" t="str">
        <f t="shared" si="141"/>
        <v>n/a</v>
      </c>
      <c r="AC507" s="8" t="str">
        <f t="shared" si="142"/>
        <v>yes</v>
      </c>
      <c r="AD507" s="2" t="str">
        <f t="shared" si="143"/>
        <v>STRING</v>
      </c>
      <c r="AE507" s="8">
        <f t="shared" si="148"/>
        <v>255</v>
      </c>
      <c r="AF507" s="8" t="str">
        <f t="shared" si="149"/>
        <v>n/a</v>
      </c>
      <c r="AG507" s="8" t="str">
        <f t="shared" si="150"/>
        <v>n/a</v>
      </c>
      <c r="AH507" t="str">
        <f>IFERROR(VLOOKUP('nCino | Field Mappings'!$A507,'nCino | Object Info'!$A:$H,8,FALSE),"(not found)")</f>
        <v>rskcsp_ds_css_lien_consumption</v>
      </c>
      <c r="AI507" t="str">
        <f t="shared" si="144"/>
        <v>LLC_BI__Position__c</v>
      </c>
      <c r="AJ507" s="8" t="str">
        <f t="shared" si="145"/>
        <v>n/a</v>
      </c>
      <c r="AK507" s="8" t="str">
        <f t="shared" si="146"/>
        <v>yes</v>
      </c>
      <c r="AL507" s="2" t="str">
        <f t="shared" si="147"/>
        <v>STRING</v>
      </c>
      <c r="AM507" s="8">
        <f t="shared" si="151"/>
        <v>255</v>
      </c>
      <c r="AN507" s="8" t="str">
        <f t="shared" si="152"/>
        <v>n/a</v>
      </c>
      <c r="AO507" s="8" t="str">
        <f t="shared" si="153"/>
        <v>n/a</v>
      </c>
    </row>
    <row r="508" spans="1:41">
      <c r="A508" s="2" t="s">
        <v>80</v>
      </c>
      <c r="B508" s="2" t="s">
        <v>81</v>
      </c>
      <c r="C508" s="1" t="s">
        <v>1487</v>
      </c>
      <c r="D508" s="1" t="s">
        <v>1488</v>
      </c>
      <c r="E508" s="1" t="s">
        <v>1489</v>
      </c>
      <c r="F508" s="2" t="str">
        <f>IF(ISERROR(VLOOKUP($C508,'DMW | Collateral Fields'!$K:$L, 1, FALSE)),"No", "Yes")</f>
        <v>Yes</v>
      </c>
      <c r="G508" s="1" t="str">
        <f>IFERROR(VLOOKUP($C508,'DMW | Collateral Fields'!$K:$L, 2, FALSE),"(not found)")</f>
        <v>Automatically calculated. Is the lien automatically created from collateral on a booked loan.</v>
      </c>
      <c r="H508" s="2" t="s">
        <v>136</v>
      </c>
      <c r="I508" s="2" t="s">
        <v>131</v>
      </c>
      <c r="J508" s="1" t="s">
        <v>137</v>
      </c>
      <c r="K508" s="2">
        <v>0</v>
      </c>
      <c r="L508" s="2">
        <v>0</v>
      </c>
      <c r="M508" s="2">
        <v>0</v>
      </c>
      <c r="N508" s="2" t="str">
        <f t="shared" si="135"/>
        <v>boolean|0|0|0</v>
      </c>
      <c r="O508" t="str">
        <f>IFERROR(VLOOKUP('nCino | Field Mappings'!$A508,'nCino | Object Info'!$A:$H,5,FALSE),"(not found)")</f>
        <v>rskcsp_ds_css_lien</v>
      </c>
      <c r="P508" t="str">
        <f t="shared" si="136"/>
        <v>LLC_BI__Is_Created_From_Collateral__c</v>
      </c>
      <c r="Q508" s="8">
        <f>IFERROR(VLOOKUP($N508,'nCino | BigQuery Type Lookup'!$A:$F,2,FALSE),"(not found)")</f>
        <v>1</v>
      </c>
      <c r="R508" t="str">
        <f>IFERROR(VLOOKUP('nCino | Field Mappings'!$A508,'nCino | Object Info'!$A:$H,6,FALSE),"(not found)")</f>
        <v>rskcsp_ds_css_lien_staging</v>
      </c>
      <c r="S508" t="str">
        <f t="shared" si="137"/>
        <v>LLC_BI__Is_Created_From_Collateral__c</v>
      </c>
      <c r="T508" s="8" t="str">
        <f t="shared" si="138"/>
        <v>n/a</v>
      </c>
      <c r="U508" s="8" t="str">
        <f t="shared" si="139"/>
        <v>no</v>
      </c>
      <c r="V508" s="2" t="str">
        <f>IFERROR(VLOOKUP($N508,'nCino | BigQuery Type Lookup'!$A:$F,3,FALSE),"(not found)")</f>
        <v>BOOL</v>
      </c>
      <c r="W508" s="8" t="str">
        <f>IFERROR(VLOOKUP($N508,'nCino | BigQuery Type Lookup'!$A:$F,4,FALSE),"(not found)")</f>
        <v>n/a</v>
      </c>
      <c r="X508" s="8" t="str">
        <f>IFERROR(VLOOKUP($N508,'nCino | BigQuery Type Lookup'!$A:$F,5,FALSE),"(not found)")</f>
        <v>n/a</v>
      </c>
      <c r="Y508" s="8" t="str">
        <f>IFERROR(VLOOKUP($N508,'nCino | BigQuery Type Lookup'!$A:$F,6,FALSE),"(not found)")</f>
        <v>n/a</v>
      </c>
      <c r="Z508" t="str">
        <f>IFERROR(VLOOKUP('nCino | Field Mappings'!$A508,'nCino | Object Info'!$A:$H,7,FALSE),"(not found)")</f>
        <v>rskcsp_ds_css_lien_curated</v>
      </c>
      <c r="AA508" t="str">
        <f t="shared" si="140"/>
        <v>LLC_BI__Is_Created_From_Collateral__c</v>
      </c>
      <c r="AB508" s="8" t="str">
        <f t="shared" si="141"/>
        <v>n/a</v>
      </c>
      <c r="AC508" s="8" t="str">
        <f t="shared" si="142"/>
        <v>no</v>
      </c>
      <c r="AD508" s="2" t="str">
        <f t="shared" si="143"/>
        <v>BOOL</v>
      </c>
      <c r="AE508" s="8" t="str">
        <f t="shared" si="148"/>
        <v>n/a</v>
      </c>
      <c r="AF508" s="8" t="str">
        <f t="shared" si="149"/>
        <v>n/a</v>
      </c>
      <c r="AG508" s="8" t="str">
        <f t="shared" si="150"/>
        <v>n/a</v>
      </c>
      <c r="AH508" t="str">
        <f>IFERROR(VLOOKUP('nCino | Field Mappings'!$A508,'nCino | Object Info'!$A:$H,8,FALSE),"(not found)")</f>
        <v>rskcsp_ds_css_lien_consumption</v>
      </c>
      <c r="AI508" t="str">
        <f t="shared" si="144"/>
        <v>LLC_BI__Is_Created_From_Collateral__c</v>
      </c>
      <c r="AJ508" s="8" t="str">
        <f t="shared" si="145"/>
        <v>n/a</v>
      </c>
      <c r="AK508" s="8" t="str">
        <f t="shared" si="146"/>
        <v>no</v>
      </c>
      <c r="AL508" s="2" t="str">
        <f t="shared" si="147"/>
        <v>BOOL</v>
      </c>
      <c r="AM508" s="8" t="str">
        <f t="shared" si="151"/>
        <v>n/a</v>
      </c>
      <c r="AN508" s="8" t="str">
        <f t="shared" si="152"/>
        <v>n/a</v>
      </c>
      <c r="AO508" s="8" t="str">
        <f t="shared" si="153"/>
        <v>n/a</v>
      </c>
    </row>
    <row r="509" spans="1:41">
      <c r="A509" s="2" t="s">
        <v>80</v>
      </c>
      <c r="B509" s="2" t="s">
        <v>81</v>
      </c>
      <c r="C509" s="1" t="s">
        <v>1490</v>
      </c>
      <c r="D509" s="1" t="s">
        <v>176</v>
      </c>
      <c r="E509" s="1" t="s">
        <v>177</v>
      </c>
      <c r="F509" s="2" t="str">
        <f>IF(ISERROR(VLOOKUP($C509,'DMW | Collateral Fields'!$K:$L, 1, FALSE)),"No", "Yes")</f>
        <v>Yes</v>
      </c>
      <c r="G509" s="1" t="str">
        <f>IFERROR(VLOOKUP($C509,'DMW | Collateral Fields'!$K:$L, 2, FALSE),"(not found)")</f>
        <v>This is a picklist field that indicates the financial institution acting as lender.</v>
      </c>
      <c r="H509" s="2" t="s">
        <v>136</v>
      </c>
      <c r="I509" s="2" t="s">
        <v>144</v>
      </c>
      <c r="J509" s="1" t="s">
        <v>145</v>
      </c>
      <c r="K509" s="2">
        <v>255</v>
      </c>
      <c r="L509" s="2">
        <v>0</v>
      </c>
      <c r="M509" s="2">
        <v>0</v>
      </c>
      <c r="N509" s="2" t="str">
        <f t="shared" si="135"/>
        <v>picklist|255|0|0</v>
      </c>
      <c r="O509" t="str">
        <f>IFERROR(VLOOKUP('nCino | Field Mappings'!$A509,'nCino | Object Info'!$A:$H,5,FALSE),"(not found)")</f>
        <v>rskcsp_ds_css_lien</v>
      </c>
      <c r="P509" t="str">
        <f t="shared" si="136"/>
        <v>CCS_Lender__c</v>
      </c>
      <c r="Q509" s="8">
        <f>IFERROR(VLOOKUP($N509,'nCino | BigQuery Type Lookup'!$A:$F,2,FALSE),"(not found)")</f>
        <v>255</v>
      </c>
      <c r="R509" t="str">
        <f>IFERROR(VLOOKUP('nCino | Field Mappings'!$A509,'nCino | Object Info'!$A:$H,6,FALSE),"(not found)")</f>
        <v>rskcsp_ds_css_lien_staging</v>
      </c>
      <c r="S509" t="str">
        <f t="shared" si="137"/>
        <v>CCS_Lender__c</v>
      </c>
      <c r="T509" s="8" t="str">
        <f t="shared" si="138"/>
        <v>n/a</v>
      </c>
      <c r="U509" s="8" t="str">
        <f t="shared" si="139"/>
        <v>yes</v>
      </c>
      <c r="V509" s="2" t="str">
        <f>IFERROR(VLOOKUP($N509,'nCino | BigQuery Type Lookup'!$A:$F,3,FALSE),"(not found)")</f>
        <v>STRING</v>
      </c>
      <c r="W509" s="8">
        <f>IFERROR(VLOOKUP($N509,'nCino | BigQuery Type Lookup'!$A:$F,4,FALSE),"(not found)")</f>
        <v>255</v>
      </c>
      <c r="X509" s="8" t="str">
        <f>IFERROR(VLOOKUP($N509,'nCino | BigQuery Type Lookup'!$A:$F,5,FALSE),"(not found)")</f>
        <v>n/a</v>
      </c>
      <c r="Y509" s="8" t="str">
        <f>IFERROR(VLOOKUP($N509,'nCino | BigQuery Type Lookup'!$A:$F,6,FALSE),"(not found)")</f>
        <v>n/a</v>
      </c>
      <c r="Z509" t="str">
        <f>IFERROR(VLOOKUP('nCino | Field Mappings'!$A509,'nCino | Object Info'!$A:$H,7,FALSE),"(not found)")</f>
        <v>rskcsp_ds_css_lien_curated</v>
      </c>
      <c r="AA509" t="str">
        <f t="shared" si="140"/>
        <v>CCS_Lender__c</v>
      </c>
      <c r="AB509" s="8" t="str">
        <f t="shared" si="141"/>
        <v>n/a</v>
      </c>
      <c r="AC509" s="8" t="str">
        <f t="shared" si="142"/>
        <v>yes</v>
      </c>
      <c r="AD509" s="2" t="str">
        <f t="shared" si="143"/>
        <v>STRING</v>
      </c>
      <c r="AE509" s="8">
        <f t="shared" si="148"/>
        <v>255</v>
      </c>
      <c r="AF509" s="8" t="str">
        <f t="shared" si="149"/>
        <v>n/a</v>
      </c>
      <c r="AG509" s="8" t="str">
        <f t="shared" si="150"/>
        <v>n/a</v>
      </c>
      <c r="AH509" t="str">
        <f>IFERROR(VLOOKUP('nCino | Field Mappings'!$A509,'nCino | Object Info'!$A:$H,8,FALSE),"(not found)")</f>
        <v>rskcsp_ds_css_lien_consumption</v>
      </c>
      <c r="AI509" t="str">
        <f t="shared" si="144"/>
        <v>CCS_Lender__c</v>
      </c>
      <c r="AJ509" s="8" t="str">
        <f t="shared" si="145"/>
        <v>n/a</v>
      </c>
      <c r="AK509" s="8" t="str">
        <f t="shared" si="146"/>
        <v>yes</v>
      </c>
      <c r="AL509" s="2" t="str">
        <f t="shared" si="147"/>
        <v>STRING</v>
      </c>
      <c r="AM509" s="8">
        <f t="shared" si="151"/>
        <v>255</v>
      </c>
      <c r="AN509" s="8" t="str">
        <f t="shared" si="152"/>
        <v>n/a</v>
      </c>
      <c r="AO509" s="8" t="str">
        <f t="shared" si="153"/>
        <v>n/a</v>
      </c>
    </row>
    <row r="510" spans="1:41">
      <c r="A510" s="2" t="s">
        <v>80</v>
      </c>
      <c r="B510" s="2" t="s">
        <v>81</v>
      </c>
      <c r="C510" s="1" t="s">
        <v>1491</v>
      </c>
      <c r="D510" s="1" t="s">
        <v>1355</v>
      </c>
      <c r="E510" s="1" t="s">
        <v>1356</v>
      </c>
      <c r="F510" s="2" t="str">
        <f>IF(ISERROR(VLOOKUP($C510,'DMW | Collateral Fields'!$K:$L, 1, FALSE)),"No", "Yes")</f>
        <v>Yes</v>
      </c>
      <c r="G510" s="1" t="str">
        <f>IFERROR(VLOOKUP($C510,'DMW | Collateral Fields'!$K:$L, 2, FALSE),"(not found)")</f>
        <v>This field captures the date of the security charge.</v>
      </c>
      <c r="H510" s="2" t="s">
        <v>136</v>
      </c>
      <c r="I510" s="2" t="s">
        <v>144</v>
      </c>
      <c r="J510" s="1" t="s">
        <v>202</v>
      </c>
      <c r="K510" s="2">
        <v>0</v>
      </c>
      <c r="L510" s="2">
        <v>0</v>
      </c>
      <c r="M510" s="2">
        <v>0</v>
      </c>
      <c r="N510" s="2" t="str">
        <f t="shared" si="135"/>
        <v>date|0|0|0</v>
      </c>
      <c r="O510" t="str">
        <f>IFERROR(VLOOKUP('nCino | Field Mappings'!$A510,'nCino | Object Info'!$A:$H,5,FALSE),"(not found)")</f>
        <v>rskcsp_ds_css_lien</v>
      </c>
      <c r="P510" t="str">
        <f t="shared" si="136"/>
        <v>CCS_Date_of_Charge__c</v>
      </c>
      <c r="Q510" s="8">
        <f>IFERROR(VLOOKUP($N510,'nCino | BigQuery Type Lookup'!$A:$F,2,FALSE),"(not found)")</f>
        <v>8</v>
      </c>
      <c r="R510" t="str">
        <f>IFERROR(VLOOKUP('nCino | Field Mappings'!$A510,'nCino | Object Info'!$A:$H,6,FALSE),"(not found)")</f>
        <v>rskcsp_ds_css_lien_staging</v>
      </c>
      <c r="S510" t="str">
        <f t="shared" si="137"/>
        <v>CCS_Date_of_Charge__c</v>
      </c>
      <c r="T510" s="8" t="str">
        <f t="shared" si="138"/>
        <v>n/a</v>
      </c>
      <c r="U510" s="8" t="str">
        <f t="shared" si="139"/>
        <v>yes</v>
      </c>
      <c r="V510" s="2" t="str">
        <f>IFERROR(VLOOKUP($N510,'nCino | BigQuery Type Lookup'!$A:$F,3,FALSE),"(not found)")</f>
        <v>DATE</v>
      </c>
      <c r="W510" s="8" t="str">
        <f>IFERROR(VLOOKUP($N510,'nCino | BigQuery Type Lookup'!$A:$F,4,FALSE),"(not found)")</f>
        <v>n/a</v>
      </c>
      <c r="X510" s="8" t="str">
        <f>IFERROR(VLOOKUP($N510,'nCino | BigQuery Type Lookup'!$A:$F,5,FALSE),"(not found)")</f>
        <v>n/a</v>
      </c>
      <c r="Y510" s="8" t="str">
        <f>IFERROR(VLOOKUP($N510,'nCino | BigQuery Type Lookup'!$A:$F,6,FALSE),"(not found)")</f>
        <v>n/a</v>
      </c>
      <c r="Z510" t="str">
        <f>IFERROR(VLOOKUP('nCino | Field Mappings'!$A510,'nCino | Object Info'!$A:$H,7,FALSE),"(not found)")</f>
        <v>rskcsp_ds_css_lien_curated</v>
      </c>
      <c r="AA510" t="str">
        <f t="shared" si="140"/>
        <v>CCS_Date_of_Charge__c</v>
      </c>
      <c r="AB510" s="8" t="str">
        <f t="shared" si="141"/>
        <v>n/a</v>
      </c>
      <c r="AC510" s="8" t="str">
        <f t="shared" si="142"/>
        <v>yes</v>
      </c>
      <c r="AD510" s="2" t="str">
        <f t="shared" si="143"/>
        <v>DATE</v>
      </c>
      <c r="AE510" s="8" t="str">
        <f t="shared" si="148"/>
        <v>n/a</v>
      </c>
      <c r="AF510" s="8" t="str">
        <f t="shared" si="149"/>
        <v>n/a</v>
      </c>
      <c r="AG510" s="8" t="str">
        <f t="shared" si="150"/>
        <v>n/a</v>
      </c>
      <c r="AH510" t="str">
        <f>IFERROR(VLOOKUP('nCino | Field Mappings'!$A510,'nCino | Object Info'!$A:$H,8,FALSE),"(not found)")</f>
        <v>rskcsp_ds_css_lien_consumption</v>
      </c>
      <c r="AI510" t="str">
        <f t="shared" si="144"/>
        <v>CCS_Date_of_Charge__c</v>
      </c>
      <c r="AJ510" s="8" t="str">
        <f t="shared" si="145"/>
        <v>n/a</v>
      </c>
      <c r="AK510" s="8" t="str">
        <f t="shared" si="146"/>
        <v>yes</v>
      </c>
      <c r="AL510" s="2" t="str">
        <f t="shared" si="147"/>
        <v>DATE</v>
      </c>
      <c r="AM510" s="8" t="str">
        <f t="shared" si="151"/>
        <v>n/a</v>
      </c>
      <c r="AN510" s="8" t="str">
        <f t="shared" si="152"/>
        <v>n/a</v>
      </c>
      <c r="AO510" s="8" t="str">
        <f t="shared" si="153"/>
        <v>n/a</v>
      </c>
    </row>
    <row r="511" spans="1:41">
      <c r="A511" s="2" t="s">
        <v>86</v>
      </c>
      <c r="B511" s="2" t="s">
        <v>87</v>
      </c>
      <c r="C511" s="1" t="s">
        <v>1492</v>
      </c>
      <c r="D511" s="1" t="s">
        <v>128</v>
      </c>
      <c r="E511" s="1" t="s">
        <v>129</v>
      </c>
      <c r="F511" s="2" t="str">
        <f>IF(ISERROR(VLOOKUP($C511,'DMW | Collateral Fields'!$K:$L, 1, FALSE)),"No", "Yes")</f>
        <v>Yes</v>
      </c>
      <c r="G511" s="1" t="str">
        <f>IFERROR(VLOOKUP($C511,'DMW | Collateral Fields'!$K:$L, 2, FALSE),"(not found)")</f>
        <v>Id</v>
      </c>
      <c r="H511" s="2" t="s">
        <v>130</v>
      </c>
      <c r="I511" s="2" t="s">
        <v>131</v>
      </c>
      <c r="J511" s="1" t="s">
        <v>132</v>
      </c>
      <c r="K511" s="2">
        <v>18</v>
      </c>
      <c r="L511" s="2">
        <v>0</v>
      </c>
      <c r="M511" s="2">
        <v>0</v>
      </c>
      <c r="N511" s="2" t="str">
        <f t="shared" si="135"/>
        <v>id|18|0|0</v>
      </c>
      <c r="O511" t="str">
        <f>IFERROR(VLOOKUP('nCino | Field Mappings'!$A511,'nCino | Object Info'!$A:$H,5,FALSE),"(not found)")</f>
        <v>rskcsp_ds_css_collateral_plgd</v>
      </c>
      <c r="P511" t="str">
        <f t="shared" si="136"/>
        <v>Id</v>
      </c>
      <c r="Q511" s="8">
        <f>IFERROR(VLOOKUP($N511,'nCino | BigQuery Type Lookup'!$A:$F,2,FALSE),"(not found)")</f>
        <v>18</v>
      </c>
      <c r="R511" t="str">
        <f>IFERROR(VLOOKUP('nCino | Field Mappings'!$A511,'nCino | Object Info'!$A:$H,6,FALSE),"(not found)")</f>
        <v>rskcsp_ds_css_collateral_plgd_staging</v>
      </c>
      <c r="S511" t="str">
        <f t="shared" si="137"/>
        <v>Id</v>
      </c>
      <c r="T511" s="8" t="str">
        <f t="shared" si="138"/>
        <v>Primary</v>
      </c>
      <c r="U511" s="8" t="str">
        <f t="shared" si="139"/>
        <v>no</v>
      </c>
      <c r="V511" s="2" t="str">
        <f>IFERROR(VLOOKUP($N511,'nCino | BigQuery Type Lookup'!$A:$F,3,FALSE),"(not found)")</f>
        <v>STRING</v>
      </c>
      <c r="W511" s="8">
        <f>IFERROR(VLOOKUP($N511,'nCino | BigQuery Type Lookup'!$A:$F,4,FALSE),"(not found)")</f>
        <v>18</v>
      </c>
      <c r="X511" s="8" t="str">
        <f>IFERROR(VLOOKUP($N511,'nCino | BigQuery Type Lookup'!$A:$F,5,FALSE),"(not found)")</f>
        <v>n/a</v>
      </c>
      <c r="Y511" s="8" t="str">
        <f>IFERROR(VLOOKUP($N511,'nCino | BigQuery Type Lookup'!$A:$F,6,FALSE),"(not found)")</f>
        <v>n/a</v>
      </c>
      <c r="Z511" t="str">
        <f>IFERROR(VLOOKUP('nCino | Field Mappings'!$A511,'nCino | Object Info'!$A:$H,7,FALSE),"(not found)")</f>
        <v>rskcsp_ds_css_collateral_plgd_curated</v>
      </c>
      <c r="AA511" t="str">
        <f t="shared" si="140"/>
        <v>Id</v>
      </c>
      <c r="AB511" s="8" t="str">
        <f t="shared" si="141"/>
        <v>Primary</v>
      </c>
      <c r="AC511" s="8" t="str">
        <f t="shared" si="142"/>
        <v>no</v>
      </c>
      <c r="AD511" s="2" t="str">
        <f t="shared" si="143"/>
        <v>STRING</v>
      </c>
      <c r="AE511" s="8">
        <f t="shared" si="148"/>
        <v>18</v>
      </c>
      <c r="AF511" s="8" t="str">
        <f t="shared" si="149"/>
        <v>n/a</v>
      </c>
      <c r="AG511" s="8" t="str">
        <f t="shared" si="150"/>
        <v>n/a</v>
      </c>
      <c r="AH511" t="str">
        <f>IFERROR(VLOOKUP('nCino | Field Mappings'!$A511,'nCino | Object Info'!$A:$H,8,FALSE),"(not found)")</f>
        <v>rskcsp_ds_css_collateral_plgd_consumption</v>
      </c>
      <c r="AI511" t="str">
        <f t="shared" si="144"/>
        <v>Id</v>
      </c>
      <c r="AJ511" s="8" t="str">
        <f t="shared" si="145"/>
        <v>Primary</v>
      </c>
      <c r="AK511" s="8" t="str">
        <f t="shared" si="146"/>
        <v>no</v>
      </c>
      <c r="AL511" s="2" t="str">
        <f t="shared" si="147"/>
        <v>STRING</v>
      </c>
      <c r="AM511" s="8">
        <f t="shared" si="151"/>
        <v>18</v>
      </c>
      <c r="AN511" s="8" t="str">
        <f t="shared" si="152"/>
        <v>n/a</v>
      </c>
      <c r="AO511" s="8" t="str">
        <f t="shared" si="153"/>
        <v>n/a</v>
      </c>
    </row>
    <row r="512" spans="1:41">
      <c r="A512" s="2" t="s">
        <v>86</v>
      </c>
      <c r="B512" s="2" t="s">
        <v>87</v>
      </c>
      <c r="C512" s="1" t="s">
        <v>1493</v>
      </c>
      <c r="D512" s="1" t="s">
        <v>134</v>
      </c>
      <c r="E512" s="1" t="s">
        <v>135</v>
      </c>
      <c r="F512" s="2" t="str">
        <f>IF(ISERROR(VLOOKUP($C512,'DMW | Collateral Fields'!$K:$L, 1, FALSE)),"No", "Yes")</f>
        <v>No</v>
      </c>
      <c r="G512" s="1" t="str">
        <f>IFERROR(VLOOKUP($C512,'DMW | Collateral Fields'!$K:$L, 2, FALSE),"(not found)")</f>
        <v>(not found)</v>
      </c>
      <c r="H512" s="2" t="s">
        <v>136</v>
      </c>
      <c r="I512" s="2" t="s">
        <v>131</v>
      </c>
      <c r="J512" s="1" t="s">
        <v>137</v>
      </c>
      <c r="K512" s="2">
        <v>0</v>
      </c>
      <c r="L512" s="2">
        <v>0</v>
      </c>
      <c r="M512" s="2">
        <v>0</v>
      </c>
      <c r="N512" s="2" t="str">
        <f t="shared" si="135"/>
        <v>boolean|0|0|0</v>
      </c>
      <c r="O512" t="str">
        <f>IFERROR(VLOOKUP('nCino | Field Mappings'!$A512,'nCino | Object Info'!$A:$H,5,FALSE),"(not found)")</f>
        <v>rskcsp_ds_css_collateral_plgd</v>
      </c>
      <c r="P512" t="str">
        <f t="shared" si="136"/>
        <v>IsDeleted</v>
      </c>
      <c r="Q512" s="8">
        <f>IFERROR(VLOOKUP($N512,'nCino | BigQuery Type Lookup'!$A:$F,2,FALSE),"(not found)")</f>
        <v>1</v>
      </c>
      <c r="R512" t="str">
        <f>IFERROR(VLOOKUP('nCino | Field Mappings'!$A512,'nCino | Object Info'!$A:$H,6,FALSE),"(not found)")</f>
        <v>rskcsp_ds_css_collateral_plgd_staging</v>
      </c>
      <c r="S512" t="str">
        <f t="shared" si="137"/>
        <v>IsDeleted</v>
      </c>
      <c r="T512" s="8" t="str">
        <f t="shared" si="138"/>
        <v>n/a</v>
      </c>
      <c r="U512" s="8" t="str">
        <f t="shared" si="139"/>
        <v>no</v>
      </c>
      <c r="V512" s="2" t="str">
        <f>IFERROR(VLOOKUP($N512,'nCino | BigQuery Type Lookup'!$A:$F,3,FALSE),"(not found)")</f>
        <v>BOOL</v>
      </c>
      <c r="W512" s="8" t="str">
        <f>IFERROR(VLOOKUP($N512,'nCino | BigQuery Type Lookup'!$A:$F,4,FALSE),"(not found)")</f>
        <v>n/a</v>
      </c>
      <c r="X512" s="8" t="str">
        <f>IFERROR(VLOOKUP($N512,'nCino | BigQuery Type Lookup'!$A:$F,5,FALSE),"(not found)")</f>
        <v>n/a</v>
      </c>
      <c r="Y512" s="8" t="str">
        <f>IFERROR(VLOOKUP($N512,'nCino | BigQuery Type Lookup'!$A:$F,6,FALSE),"(not found)")</f>
        <v>n/a</v>
      </c>
      <c r="Z512" t="str">
        <f>IFERROR(VLOOKUP('nCino | Field Mappings'!$A512,'nCino | Object Info'!$A:$H,7,FALSE),"(not found)")</f>
        <v>rskcsp_ds_css_collateral_plgd_curated</v>
      </c>
      <c r="AA512" t="str">
        <f t="shared" si="140"/>
        <v>IsDeleted</v>
      </c>
      <c r="AB512" s="8" t="str">
        <f t="shared" si="141"/>
        <v>n/a</v>
      </c>
      <c r="AC512" s="8" t="str">
        <f t="shared" si="142"/>
        <v>no</v>
      </c>
      <c r="AD512" s="2" t="str">
        <f t="shared" si="143"/>
        <v>BOOL</v>
      </c>
      <c r="AE512" s="8" t="str">
        <f t="shared" si="148"/>
        <v>n/a</v>
      </c>
      <c r="AF512" s="8" t="str">
        <f t="shared" si="149"/>
        <v>n/a</v>
      </c>
      <c r="AG512" s="8" t="str">
        <f t="shared" si="150"/>
        <v>n/a</v>
      </c>
      <c r="AH512" t="str">
        <f>IFERROR(VLOOKUP('nCino | Field Mappings'!$A512,'nCino | Object Info'!$A:$H,8,FALSE),"(not found)")</f>
        <v>rskcsp_ds_css_collateral_plgd_consumption</v>
      </c>
      <c r="AI512" t="str">
        <f t="shared" si="144"/>
        <v>IsDeleted</v>
      </c>
      <c r="AJ512" s="8" t="str">
        <f t="shared" si="145"/>
        <v>n/a</v>
      </c>
      <c r="AK512" s="8" t="str">
        <f t="shared" si="146"/>
        <v>no</v>
      </c>
      <c r="AL512" s="2" t="str">
        <f t="shared" si="147"/>
        <v>BOOL</v>
      </c>
      <c r="AM512" s="8" t="str">
        <f t="shared" si="151"/>
        <v>n/a</v>
      </c>
      <c r="AN512" s="8" t="str">
        <f t="shared" si="152"/>
        <v>n/a</v>
      </c>
      <c r="AO512" s="8" t="str">
        <f t="shared" si="153"/>
        <v>n/a</v>
      </c>
    </row>
    <row r="513" spans="1:41">
      <c r="A513" s="2" t="s">
        <v>86</v>
      </c>
      <c r="B513" s="2" t="s">
        <v>87</v>
      </c>
      <c r="C513" s="1" t="s">
        <v>1494</v>
      </c>
      <c r="D513" s="1" t="s">
        <v>2</v>
      </c>
      <c r="E513" s="1" t="s">
        <v>1495</v>
      </c>
      <c r="F513" s="2" t="str">
        <f>IF(ISERROR(VLOOKUP($C513,'DMW | Collateral Fields'!$K:$L, 1, FALSE)),"No", "Yes")</f>
        <v>No</v>
      </c>
      <c r="G513" s="1" t="str">
        <f>IFERROR(VLOOKUP($C513,'DMW | Collateral Fields'!$K:$L, 2, FALSE),"(not found)")</f>
        <v>(not found)</v>
      </c>
      <c r="H513" s="2" t="s">
        <v>136</v>
      </c>
      <c r="I513" s="2" t="s">
        <v>131</v>
      </c>
      <c r="J513" s="1" t="s">
        <v>140</v>
      </c>
      <c r="K513" s="2">
        <v>80</v>
      </c>
      <c r="L513" s="2">
        <v>0</v>
      </c>
      <c r="M513" s="2">
        <v>0</v>
      </c>
      <c r="N513" s="2" t="str">
        <f t="shared" si="135"/>
        <v>string|80|0|0</v>
      </c>
      <c r="O513" t="str">
        <f>IFERROR(VLOOKUP('nCino | Field Mappings'!$A513,'nCino | Object Info'!$A:$H,5,FALSE),"(not found)")</f>
        <v>rskcsp_ds_css_collateral_plgd</v>
      </c>
      <c r="P513" t="str">
        <f t="shared" si="136"/>
        <v>Name</v>
      </c>
      <c r="Q513" s="8">
        <f>IFERROR(VLOOKUP($N513,'nCino | BigQuery Type Lookup'!$A:$F,2,FALSE),"(not found)")</f>
        <v>80</v>
      </c>
      <c r="R513" t="str">
        <f>IFERROR(VLOOKUP('nCino | Field Mappings'!$A513,'nCino | Object Info'!$A:$H,6,FALSE),"(not found)")</f>
        <v>rskcsp_ds_css_collateral_plgd_staging</v>
      </c>
      <c r="S513" t="str">
        <f t="shared" si="137"/>
        <v>Name</v>
      </c>
      <c r="T513" s="8" t="str">
        <f t="shared" si="138"/>
        <v>n/a</v>
      </c>
      <c r="U513" s="8" t="str">
        <f t="shared" si="139"/>
        <v>no</v>
      </c>
      <c r="V513" s="2" t="str">
        <f>IFERROR(VLOOKUP($N513,'nCino | BigQuery Type Lookup'!$A:$F,3,FALSE),"(not found)")</f>
        <v>STRING</v>
      </c>
      <c r="W513" s="8">
        <f>IFERROR(VLOOKUP($N513,'nCino | BigQuery Type Lookup'!$A:$F,4,FALSE),"(not found)")</f>
        <v>80</v>
      </c>
      <c r="X513" s="8" t="str">
        <f>IFERROR(VLOOKUP($N513,'nCino | BigQuery Type Lookup'!$A:$F,5,FALSE),"(not found)")</f>
        <v>n/a</v>
      </c>
      <c r="Y513" s="8" t="str">
        <f>IFERROR(VLOOKUP($N513,'nCino | BigQuery Type Lookup'!$A:$F,6,FALSE),"(not found)")</f>
        <v>n/a</v>
      </c>
      <c r="Z513" t="str">
        <f>IFERROR(VLOOKUP('nCino | Field Mappings'!$A513,'nCino | Object Info'!$A:$H,7,FALSE),"(not found)")</f>
        <v>rskcsp_ds_css_collateral_plgd_curated</v>
      </c>
      <c r="AA513" t="str">
        <f t="shared" si="140"/>
        <v>Name</v>
      </c>
      <c r="AB513" s="8" t="str">
        <f t="shared" si="141"/>
        <v>n/a</v>
      </c>
      <c r="AC513" s="8" t="str">
        <f t="shared" si="142"/>
        <v>no</v>
      </c>
      <c r="AD513" s="2" t="str">
        <f t="shared" si="143"/>
        <v>STRING</v>
      </c>
      <c r="AE513" s="8">
        <f t="shared" si="148"/>
        <v>80</v>
      </c>
      <c r="AF513" s="8" t="str">
        <f t="shared" si="149"/>
        <v>n/a</v>
      </c>
      <c r="AG513" s="8" t="str">
        <f t="shared" si="150"/>
        <v>n/a</v>
      </c>
      <c r="AH513" t="str">
        <f>IFERROR(VLOOKUP('nCino | Field Mappings'!$A513,'nCino | Object Info'!$A:$H,8,FALSE),"(not found)")</f>
        <v>rskcsp_ds_css_collateral_plgd_consumption</v>
      </c>
      <c r="AI513" t="str">
        <f t="shared" si="144"/>
        <v>Name</v>
      </c>
      <c r="AJ513" s="8" t="str">
        <f t="shared" si="145"/>
        <v>n/a</v>
      </c>
      <c r="AK513" s="8" t="str">
        <f t="shared" si="146"/>
        <v>no</v>
      </c>
      <c r="AL513" s="2" t="str">
        <f t="shared" si="147"/>
        <v>STRING</v>
      </c>
      <c r="AM513" s="8">
        <f t="shared" si="151"/>
        <v>80</v>
      </c>
      <c r="AN513" s="8" t="str">
        <f t="shared" si="152"/>
        <v>n/a</v>
      </c>
      <c r="AO513" s="8" t="str">
        <f t="shared" si="153"/>
        <v>n/a</v>
      </c>
    </row>
    <row r="514" spans="1:41">
      <c r="A514" s="2" t="s">
        <v>86</v>
      </c>
      <c r="B514" s="2" t="s">
        <v>87</v>
      </c>
      <c r="C514" s="1" t="s">
        <v>1496</v>
      </c>
      <c r="D514" s="1" t="s">
        <v>142</v>
      </c>
      <c r="E514" s="1" t="s">
        <v>143</v>
      </c>
      <c r="F514" s="2" t="str">
        <f>IF(ISERROR(VLOOKUP($C514,'DMW | Collateral Fields'!$K:$L, 1, FALSE)),"No", "Yes")</f>
        <v>No</v>
      </c>
      <c r="G514" s="1" t="str">
        <f>IFERROR(VLOOKUP($C514,'DMW | Collateral Fields'!$K:$L, 2, FALSE),"(not found)")</f>
        <v>(not found)</v>
      </c>
      <c r="H514" s="2" t="s">
        <v>136</v>
      </c>
      <c r="I514" s="2" t="s">
        <v>144</v>
      </c>
      <c r="J514" s="1" t="s">
        <v>145</v>
      </c>
      <c r="K514" s="2">
        <v>3</v>
      </c>
      <c r="L514" s="2">
        <v>0</v>
      </c>
      <c r="M514" s="2">
        <v>0</v>
      </c>
      <c r="N514" s="2" t="str">
        <f t="shared" si="135"/>
        <v>picklist|3|0|0</v>
      </c>
      <c r="O514" t="str">
        <f>IFERROR(VLOOKUP('nCino | Field Mappings'!$A514,'nCino | Object Info'!$A:$H,5,FALSE),"(not found)")</f>
        <v>rskcsp_ds_css_collateral_plgd</v>
      </c>
      <c r="P514" t="str">
        <f t="shared" si="136"/>
        <v>CurrencyIsoCode</v>
      </c>
      <c r="Q514" s="8">
        <f>IFERROR(VLOOKUP($N514,'nCino | BigQuery Type Lookup'!$A:$F,2,FALSE),"(not found)")</f>
        <v>3</v>
      </c>
      <c r="R514" t="str">
        <f>IFERROR(VLOOKUP('nCino | Field Mappings'!$A514,'nCino | Object Info'!$A:$H,6,FALSE),"(not found)")</f>
        <v>rskcsp_ds_css_collateral_plgd_staging</v>
      </c>
      <c r="S514" t="str">
        <f t="shared" si="137"/>
        <v>CurrencyIsoCode</v>
      </c>
      <c r="T514" s="8" t="str">
        <f t="shared" si="138"/>
        <v>n/a</v>
      </c>
      <c r="U514" s="8" t="str">
        <f t="shared" si="139"/>
        <v>yes</v>
      </c>
      <c r="V514" s="2" t="str">
        <f>IFERROR(VLOOKUP($N514,'nCino | BigQuery Type Lookup'!$A:$F,3,FALSE),"(not found)")</f>
        <v>STRING</v>
      </c>
      <c r="W514" s="8">
        <f>IFERROR(VLOOKUP($N514,'nCino | BigQuery Type Lookup'!$A:$F,4,FALSE),"(not found)")</f>
        <v>3</v>
      </c>
      <c r="X514" s="8" t="str">
        <f>IFERROR(VLOOKUP($N514,'nCino | BigQuery Type Lookup'!$A:$F,5,FALSE),"(not found)")</f>
        <v>n/a</v>
      </c>
      <c r="Y514" s="8" t="str">
        <f>IFERROR(VLOOKUP($N514,'nCino | BigQuery Type Lookup'!$A:$F,6,FALSE),"(not found)")</f>
        <v>n/a</v>
      </c>
      <c r="Z514" t="str">
        <f>IFERROR(VLOOKUP('nCino | Field Mappings'!$A514,'nCino | Object Info'!$A:$H,7,FALSE),"(not found)")</f>
        <v>rskcsp_ds_css_collateral_plgd_curated</v>
      </c>
      <c r="AA514" t="str">
        <f t="shared" si="140"/>
        <v>CurrencyIsoCode</v>
      </c>
      <c r="AB514" s="8" t="str">
        <f t="shared" si="141"/>
        <v>n/a</v>
      </c>
      <c r="AC514" s="8" t="str">
        <f t="shared" si="142"/>
        <v>yes</v>
      </c>
      <c r="AD514" s="2" t="str">
        <f t="shared" si="143"/>
        <v>STRING</v>
      </c>
      <c r="AE514" s="8">
        <f t="shared" si="148"/>
        <v>3</v>
      </c>
      <c r="AF514" s="8" t="str">
        <f t="shared" si="149"/>
        <v>n/a</v>
      </c>
      <c r="AG514" s="8" t="str">
        <f t="shared" si="150"/>
        <v>n/a</v>
      </c>
      <c r="AH514" t="str">
        <f>IFERROR(VLOOKUP('nCino | Field Mappings'!$A514,'nCino | Object Info'!$A:$H,8,FALSE),"(not found)")</f>
        <v>rskcsp_ds_css_collateral_plgd_consumption</v>
      </c>
      <c r="AI514" t="str">
        <f t="shared" si="144"/>
        <v>CurrencyIsoCode</v>
      </c>
      <c r="AJ514" s="8" t="str">
        <f t="shared" si="145"/>
        <v>n/a</v>
      </c>
      <c r="AK514" s="8" t="str">
        <f t="shared" si="146"/>
        <v>yes</v>
      </c>
      <c r="AL514" s="2" t="str">
        <f t="shared" si="147"/>
        <v>STRING</v>
      </c>
      <c r="AM514" s="8">
        <f t="shared" si="151"/>
        <v>3</v>
      </c>
      <c r="AN514" s="8" t="str">
        <f t="shared" si="152"/>
        <v>n/a</v>
      </c>
      <c r="AO514" s="8" t="str">
        <f t="shared" si="153"/>
        <v>n/a</v>
      </c>
    </row>
    <row r="515" spans="1:41">
      <c r="A515" s="2" t="s">
        <v>86</v>
      </c>
      <c r="B515" s="2" t="s">
        <v>87</v>
      </c>
      <c r="C515" s="1" t="s">
        <v>1497</v>
      </c>
      <c r="D515" s="1" t="s">
        <v>147</v>
      </c>
      <c r="E515" s="1" t="s">
        <v>148</v>
      </c>
      <c r="F515" s="2" t="str">
        <f>IF(ISERROR(VLOOKUP($C515,'DMW | Collateral Fields'!$K:$L, 1, FALSE)),"No", "Yes")</f>
        <v>Yes</v>
      </c>
      <c r="G515" s="1" t="str">
        <f>IFERROR(VLOOKUP($C515,'DMW | Collateral Fields'!$K:$L, 2, FALSE),"(not found)")</f>
        <v>Record created date.</v>
      </c>
      <c r="H515" s="2" t="s">
        <v>136</v>
      </c>
      <c r="I515" s="2" t="s">
        <v>131</v>
      </c>
      <c r="J515" s="1" t="s">
        <v>149</v>
      </c>
      <c r="K515" s="2">
        <v>0</v>
      </c>
      <c r="L515" s="2">
        <v>0</v>
      </c>
      <c r="M515" s="2">
        <v>0</v>
      </c>
      <c r="N515" s="2" t="str">
        <f t="shared" ref="N515:N578" si="154">_xlfn.CONCAT(J515,"|",K515,"|",L515,"|",M515)</f>
        <v>datetime|0|0|0</v>
      </c>
      <c r="O515" t="str">
        <f>IFERROR(VLOOKUP('nCino | Field Mappings'!$A515,'nCino | Object Info'!$A:$H,5,FALSE),"(not found)")</f>
        <v>rskcsp_ds_css_collateral_plgd</v>
      </c>
      <c r="P515" t="str">
        <f t="shared" ref="P515:P581" si="155">D515</f>
        <v>CreatedDate</v>
      </c>
      <c r="Q515" s="8">
        <f>IFERROR(VLOOKUP($N515,'nCino | BigQuery Type Lookup'!$A:$F,2,FALSE),"(not found)")</f>
        <v>14</v>
      </c>
      <c r="R515" t="str">
        <f>IFERROR(VLOOKUP('nCino | Field Mappings'!$A515,'nCino | Object Info'!$A:$H,6,FALSE),"(not found)")</f>
        <v>rskcsp_ds_css_collateral_plgd_staging</v>
      </c>
      <c r="S515" t="str">
        <f t="shared" ref="S515:S581" si="156">D515</f>
        <v>CreatedDate</v>
      </c>
      <c r="T515" s="8" t="str">
        <f t="shared" ref="T515:T581" si="157">H515</f>
        <v>n/a</v>
      </c>
      <c r="U515" s="8" t="str">
        <f t="shared" ref="U515:U581" si="158">I515</f>
        <v>no</v>
      </c>
      <c r="V515" s="2" t="str">
        <f>IFERROR(VLOOKUP($N515,'nCino | BigQuery Type Lookup'!$A:$F,3,FALSE),"(not found)")</f>
        <v>DATETIME</v>
      </c>
      <c r="W515" s="8" t="str">
        <f>IFERROR(VLOOKUP($N515,'nCino | BigQuery Type Lookup'!$A:$F,4,FALSE),"(not found)")</f>
        <v>n/a</v>
      </c>
      <c r="X515" s="8" t="str">
        <f>IFERROR(VLOOKUP($N515,'nCino | BigQuery Type Lookup'!$A:$F,5,FALSE),"(not found)")</f>
        <v>n/a</v>
      </c>
      <c r="Y515" s="8" t="str">
        <f>IFERROR(VLOOKUP($N515,'nCino | BigQuery Type Lookup'!$A:$F,6,FALSE),"(not found)")</f>
        <v>n/a</v>
      </c>
      <c r="Z515" t="str">
        <f>IFERROR(VLOOKUP('nCino | Field Mappings'!$A515,'nCino | Object Info'!$A:$H,7,FALSE),"(not found)")</f>
        <v>rskcsp_ds_css_collateral_plgd_curated</v>
      </c>
      <c r="AA515" t="str">
        <f t="shared" ref="AA515:AA581" si="159">D515</f>
        <v>CreatedDate</v>
      </c>
      <c r="AB515" s="8" t="str">
        <f t="shared" ref="AB515:AB581" si="160">H515</f>
        <v>n/a</v>
      </c>
      <c r="AC515" s="8" t="str">
        <f t="shared" ref="AC515:AC581" si="161">U515</f>
        <v>no</v>
      </c>
      <c r="AD515" s="2" t="str">
        <f t="shared" ref="AD515:AD581" si="162">V515</f>
        <v>DATETIME</v>
      </c>
      <c r="AE515" s="8" t="str">
        <f t="shared" si="148"/>
        <v>n/a</v>
      </c>
      <c r="AF515" s="8" t="str">
        <f t="shared" si="149"/>
        <v>n/a</v>
      </c>
      <c r="AG515" s="8" t="str">
        <f t="shared" si="150"/>
        <v>n/a</v>
      </c>
      <c r="AH515" t="str">
        <f>IFERROR(VLOOKUP('nCino | Field Mappings'!$A515,'nCino | Object Info'!$A:$H,8,FALSE),"(not found)")</f>
        <v>rskcsp_ds_css_collateral_plgd_consumption</v>
      </c>
      <c r="AI515" t="str">
        <f t="shared" ref="AI515:AI581" si="163">D515</f>
        <v>CreatedDate</v>
      </c>
      <c r="AJ515" s="8" t="str">
        <f t="shared" ref="AJ515:AJ581" si="164">H515</f>
        <v>n/a</v>
      </c>
      <c r="AK515" s="8" t="str">
        <f t="shared" ref="AK515:AK581" si="165">U515</f>
        <v>no</v>
      </c>
      <c r="AL515" s="2" t="str">
        <f t="shared" ref="AL515:AL581" si="166">V515</f>
        <v>DATETIME</v>
      </c>
      <c r="AM515" s="8" t="str">
        <f t="shared" si="151"/>
        <v>n/a</v>
      </c>
      <c r="AN515" s="8" t="str">
        <f t="shared" si="152"/>
        <v>n/a</v>
      </c>
      <c r="AO515" s="8" t="str">
        <f t="shared" si="153"/>
        <v>n/a</v>
      </c>
    </row>
    <row r="516" spans="1:41">
      <c r="A516" s="2" t="s">
        <v>86</v>
      </c>
      <c r="B516" s="2" t="s">
        <v>87</v>
      </c>
      <c r="C516" s="1" t="s">
        <v>1498</v>
      </c>
      <c r="D516" s="1" t="s">
        <v>151</v>
      </c>
      <c r="E516" s="1" t="s">
        <v>152</v>
      </c>
      <c r="F516" s="2" t="str">
        <f>IF(ISERROR(VLOOKUP($C516,'DMW | Collateral Fields'!$K:$L, 1, FALSE)),"No", "Yes")</f>
        <v>Yes</v>
      </c>
      <c r="G516" s="1" t="str">
        <f>IFERROR(VLOOKUP($C516,'DMW | Collateral Fields'!$K:$L, 2, FALSE),"(not found)")</f>
        <v>Record created by user.</v>
      </c>
      <c r="H516" s="2" t="s">
        <v>153</v>
      </c>
      <c r="I516" s="2" t="s">
        <v>131</v>
      </c>
      <c r="J516" s="1" t="s">
        <v>154</v>
      </c>
      <c r="K516" s="2">
        <v>18</v>
      </c>
      <c r="L516" s="2">
        <v>0</v>
      </c>
      <c r="M516" s="2">
        <v>0</v>
      </c>
      <c r="N516" s="2" t="str">
        <f t="shared" si="154"/>
        <v>reference(User)|18|0|0</v>
      </c>
      <c r="O516" t="str">
        <f>IFERROR(VLOOKUP('nCino | Field Mappings'!$A516,'nCino | Object Info'!$A:$H,5,FALSE),"(not found)")</f>
        <v>rskcsp_ds_css_collateral_plgd</v>
      </c>
      <c r="P516" t="str">
        <f t="shared" si="155"/>
        <v>CreatedById</v>
      </c>
      <c r="Q516" s="8">
        <f>IFERROR(VLOOKUP($N516,'nCino | BigQuery Type Lookup'!$A:$F,2,FALSE),"(not found)")</f>
        <v>18</v>
      </c>
      <c r="R516" t="str">
        <f>IFERROR(VLOOKUP('nCino | Field Mappings'!$A516,'nCino | Object Info'!$A:$H,6,FALSE),"(not found)")</f>
        <v>rskcsp_ds_css_collateral_plgd_staging</v>
      </c>
      <c r="S516" t="str">
        <f t="shared" si="156"/>
        <v>CreatedById</v>
      </c>
      <c r="T516" s="8" t="str">
        <f t="shared" si="157"/>
        <v>Foreign</v>
      </c>
      <c r="U516" s="8" t="str">
        <f t="shared" si="158"/>
        <v>no</v>
      </c>
      <c r="V516" s="2" t="str">
        <f>IFERROR(VLOOKUP($N516,'nCino | BigQuery Type Lookup'!$A:$F,3,FALSE),"(not found)")</f>
        <v>STRING</v>
      </c>
      <c r="W516" s="8">
        <f>IFERROR(VLOOKUP($N516,'nCino | BigQuery Type Lookup'!$A:$F,4,FALSE),"(not found)")</f>
        <v>18</v>
      </c>
      <c r="X516" s="8" t="str">
        <f>IFERROR(VLOOKUP($N516,'nCino | BigQuery Type Lookup'!$A:$F,5,FALSE),"(not found)")</f>
        <v>n/a</v>
      </c>
      <c r="Y516" s="8" t="str">
        <f>IFERROR(VLOOKUP($N516,'nCino | BigQuery Type Lookup'!$A:$F,6,FALSE),"(not found)")</f>
        <v>n/a</v>
      </c>
      <c r="Z516" t="str">
        <f>IFERROR(VLOOKUP('nCino | Field Mappings'!$A516,'nCino | Object Info'!$A:$H,7,FALSE),"(not found)")</f>
        <v>rskcsp_ds_css_collateral_plgd_curated</v>
      </c>
      <c r="AA516" t="str">
        <f t="shared" si="159"/>
        <v>CreatedById</v>
      </c>
      <c r="AB516" s="8" t="str">
        <f t="shared" si="160"/>
        <v>Foreign</v>
      </c>
      <c r="AC516" s="8" t="str">
        <f t="shared" si="161"/>
        <v>no</v>
      </c>
      <c r="AD516" s="2" t="str">
        <f t="shared" si="162"/>
        <v>STRING</v>
      </c>
      <c r="AE516" s="8">
        <f t="shared" ref="AE516:AE579" si="167">W516</f>
        <v>18</v>
      </c>
      <c r="AF516" s="8" t="str">
        <f t="shared" ref="AF516:AF579" si="168">X516</f>
        <v>n/a</v>
      </c>
      <c r="AG516" s="8" t="str">
        <f t="shared" ref="AG516:AG579" si="169">Y516</f>
        <v>n/a</v>
      </c>
      <c r="AH516" t="str">
        <f>IFERROR(VLOOKUP('nCino | Field Mappings'!$A516,'nCino | Object Info'!$A:$H,8,FALSE),"(not found)")</f>
        <v>rskcsp_ds_css_collateral_plgd_consumption</v>
      </c>
      <c r="AI516" t="str">
        <f t="shared" si="163"/>
        <v>CreatedById</v>
      </c>
      <c r="AJ516" s="8" t="str">
        <f t="shared" si="164"/>
        <v>Foreign</v>
      </c>
      <c r="AK516" s="8" t="str">
        <f t="shared" si="165"/>
        <v>no</v>
      </c>
      <c r="AL516" s="2" t="str">
        <f t="shared" si="166"/>
        <v>STRING</v>
      </c>
      <c r="AM516" s="8">
        <f t="shared" ref="AM516:AM579" si="170">W516</f>
        <v>18</v>
      </c>
      <c r="AN516" s="8" t="str">
        <f t="shared" ref="AN516:AN579" si="171">X516</f>
        <v>n/a</v>
      </c>
      <c r="AO516" s="8" t="str">
        <f t="shared" ref="AO516:AO579" si="172">Y516</f>
        <v>n/a</v>
      </c>
    </row>
    <row r="517" spans="1:41">
      <c r="A517" s="2" t="s">
        <v>86</v>
      </c>
      <c r="B517" s="2" t="s">
        <v>87</v>
      </c>
      <c r="C517" s="1" t="s">
        <v>1499</v>
      </c>
      <c r="D517" s="1" t="s">
        <v>156</v>
      </c>
      <c r="E517" s="1" t="s">
        <v>157</v>
      </c>
      <c r="F517" s="2" t="str">
        <f>IF(ISERROR(VLOOKUP($C517,'DMW | Collateral Fields'!$K:$L, 1, FALSE)),"No", "Yes")</f>
        <v>Yes</v>
      </c>
      <c r="G517" s="1" t="str">
        <f>IFERROR(VLOOKUP($C517,'DMW | Collateral Fields'!$K:$L, 2, FALSE),"(not found)")</f>
        <v>Last modified date.</v>
      </c>
      <c r="H517" s="2" t="s">
        <v>136</v>
      </c>
      <c r="I517" s="2" t="s">
        <v>131</v>
      </c>
      <c r="J517" s="1" t="s">
        <v>149</v>
      </c>
      <c r="K517" s="2">
        <v>0</v>
      </c>
      <c r="L517" s="2">
        <v>0</v>
      </c>
      <c r="M517" s="2">
        <v>0</v>
      </c>
      <c r="N517" s="2" t="str">
        <f t="shared" si="154"/>
        <v>datetime|0|0|0</v>
      </c>
      <c r="O517" t="str">
        <f>IFERROR(VLOOKUP('nCino | Field Mappings'!$A517,'nCino | Object Info'!$A:$H,5,FALSE),"(not found)")</f>
        <v>rskcsp_ds_css_collateral_plgd</v>
      </c>
      <c r="P517" t="str">
        <f t="shared" si="155"/>
        <v>LastModifiedDate</v>
      </c>
      <c r="Q517" s="8">
        <f>IFERROR(VLOOKUP($N517,'nCino | BigQuery Type Lookup'!$A:$F,2,FALSE),"(not found)")</f>
        <v>14</v>
      </c>
      <c r="R517" t="str">
        <f>IFERROR(VLOOKUP('nCino | Field Mappings'!$A517,'nCino | Object Info'!$A:$H,6,FALSE),"(not found)")</f>
        <v>rskcsp_ds_css_collateral_plgd_staging</v>
      </c>
      <c r="S517" t="str">
        <f t="shared" si="156"/>
        <v>LastModifiedDate</v>
      </c>
      <c r="T517" s="8" t="str">
        <f t="shared" si="157"/>
        <v>n/a</v>
      </c>
      <c r="U517" s="8" t="str">
        <f t="shared" si="158"/>
        <v>no</v>
      </c>
      <c r="V517" s="2" t="str">
        <f>IFERROR(VLOOKUP($N517,'nCino | BigQuery Type Lookup'!$A:$F,3,FALSE),"(not found)")</f>
        <v>DATETIME</v>
      </c>
      <c r="W517" s="8" t="str">
        <f>IFERROR(VLOOKUP($N517,'nCino | BigQuery Type Lookup'!$A:$F,4,FALSE),"(not found)")</f>
        <v>n/a</v>
      </c>
      <c r="X517" s="8" t="str">
        <f>IFERROR(VLOOKUP($N517,'nCino | BigQuery Type Lookup'!$A:$F,5,FALSE),"(not found)")</f>
        <v>n/a</v>
      </c>
      <c r="Y517" s="8" t="str">
        <f>IFERROR(VLOOKUP($N517,'nCino | BigQuery Type Lookup'!$A:$F,6,FALSE),"(not found)")</f>
        <v>n/a</v>
      </c>
      <c r="Z517" t="str">
        <f>IFERROR(VLOOKUP('nCino | Field Mappings'!$A517,'nCino | Object Info'!$A:$H,7,FALSE),"(not found)")</f>
        <v>rskcsp_ds_css_collateral_plgd_curated</v>
      </c>
      <c r="AA517" t="str">
        <f t="shared" si="159"/>
        <v>LastModifiedDate</v>
      </c>
      <c r="AB517" s="8" t="str">
        <f t="shared" si="160"/>
        <v>n/a</v>
      </c>
      <c r="AC517" s="8" t="str">
        <f t="shared" si="161"/>
        <v>no</v>
      </c>
      <c r="AD517" s="2" t="str">
        <f t="shared" si="162"/>
        <v>DATETIME</v>
      </c>
      <c r="AE517" s="8" t="str">
        <f t="shared" si="167"/>
        <v>n/a</v>
      </c>
      <c r="AF517" s="8" t="str">
        <f t="shared" si="168"/>
        <v>n/a</v>
      </c>
      <c r="AG517" s="8" t="str">
        <f t="shared" si="169"/>
        <v>n/a</v>
      </c>
      <c r="AH517" t="str">
        <f>IFERROR(VLOOKUP('nCino | Field Mappings'!$A517,'nCino | Object Info'!$A:$H,8,FALSE),"(not found)")</f>
        <v>rskcsp_ds_css_collateral_plgd_consumption</v>
      </c>
      <c r="AI517" t="str">
        <f t="shared" si="163"/>
        <v>LastModifiedDate</v>
      </c>
      <c r="AJ517" s="8" t="str">
        <f t="shared" si="164"/>
        <v>n/a</v>
      </c>
      <c r="AK517" s="8" t="str">
        <f t="shared" si="165"/>
        <v>no</v>
      </c>
      <c r="AL517" s="2" t="str">
        <f t="shared" si="166"/>
        <v>DATETIME</v>
      </c>
      <c r="AM517" s="8" t="str">
        <f t="shared" si="170"/>
        <v>n/a</v>
      </c>
      <c r="AN517" s="8" t="str">
        <f t="shared" si="171"/>
        <v>n/a</v>
      </c>
      <c r="AO517" s="8" t="str">
        <f t="shared" si="172"/>
        <v>n/a</v>
      </c>
    </row>
    <row r="518" spans="1:41">
      <c r="A518" s="2" t="s">
        <v>86</v>
      </c>
      <c r="B518" s="2" t="s">
        <v>87</v>
      </c>
      <c r="C518" s="1" t="s">
        <v>1500</v>
      </c>
      <c r="D518" s="1" t="s">
        <v>159</v>
      </c>
      <c r="E518" s="1" t="s">
        <v>160</v>
      </c>
      <c r="F518" s="2" t="str">
        <f>IF(ISERROR(VLOOKUP($C518,'DMW | Collateral Fields'!$K:$L, 1, FALSE)),"No", "Yes")</f>
        <v>Yes</v>
      </c>
      <c r="G518" s="1" t="str">
        <f>IFERROR(VLOOKUP($C518,'DMW | Collateral Fields'!$K:$L, 2, FALSE),"(not found)")</f>
        <v>Last modified by user.</v>
      </c>
      <c r="H518" s="2" t="s">
        <v>153</v>
      </c>
      <c r="I518" s="2" t="s">
        <v>131</v>
      </c>
      <c r="J518" s="1" t="s">
        <v>154</v>
      </c>
      <c r="K518" s="2">
        <v>18</v>
      </c>
      <c r="L518" s="2">
        <v>0</v>
      </c>
      <c r="M518" s="2">
        <v>0</v>
      </c>
      <c r="N518" s="2" t="str">
        <f t="shared" si="154"/>
        <v>reference(User)|18|0|0</v>
      </c>
      <c r="O518" t="str">
        <f>IFERROR(VLOOKUP('nCino | Field Mappings'!$A518,'nCino | Object Info'!$A:$H,5,FALSE),"(not found)")</f>
        <v>rskcsp_ds_css_collateral_plgd</v>
      </c>
      <c r="P518" t="str">
        <f t="shared" si="155"/>
        <v>LastModifiedById</v>
      </c>
      <c r="Q518" s="8">
        <f>IFERROR(VLOOKUP($N518,'nCino | BigQuery Type Lookup'!$A:$F,2,FALSE),"(not found)")</f>
        <v>18</v>
      </c>
      <c r="R518" t="str">
        <f>IFERROR(VLOOKUP('nCino | Field Mappings'!$A518,'nCino | Object Info'!$A:$H,6,FALSE),"(not found)")</f>
        <v>rskcsp_ds_css_collateral_plgd_staging</v>
      </c>
      <c r="S518" t="str">
        <f t="shared" si="156"/>
        <v>LastModifiedById</v>
      </c>
      <c r="T518" s="8" t="str">
        <f t="shared" si="157"/>
        <v>Foreign</v>
      </c>
      <c r="U518" s="8" t="str">
        <f t="shared" si="158"/>
        <v>no</v>
      </c>
      <c r="V518" s="2" t="str">
        <f>IFERROR(VLOOKUP($N518,'nCino | BigQuery Type Lookup'!$A:$F,3,FALSE),"(not found)")</f>
        <v>STRING</v>
      </c>
      <c r="W518" s="8">
        <f>IFERROR(VLOOKUP($N518,'nCino | BigQuery Type Lookup'!$A:$F,4,FALSE),"(not found)")</f>
        <v>18</v>
      </c>
      <c r="X518" s="8" t="str">
        <f>IFERROR(VLOOKUP($N518,'nCino | BigQuery Type Lookup'!$A:$F,5,FALSE),"(not found)")</f>
        <v>n/a</v>
      </c>
      <c r="Y518" s="8" t="str">
        <f>IFERROR(VLOOKUP($N518,'nCino | BigQuery Type Lookup'!$A:$F,6,FALSE),"(not found)")</f>
        <v>n/a</v>
      </c>
      <c r="Z518" t="str">
        <f>IFERROR(VLOOKUP('nCino | Field Mappings'!$A518,'nCino | Object Info'!$A:$H,7,FALSE),"(not found)")</f>
        <v>rskcsp_ds_css_collateral_plgd_curated</v>
      </c>
      <c r="AA518" t="str">
        <f t="shared" si="159"/>
        <v>LastModifiedById</v>
      </c>
      <c r="AB518" s="8" t="str">
        <f t="shared" si="160"/>
        <v>Foreign</v>
      </c>
      <c r="AC518" s="8" t="str">
        <f t="shared" si="161"/>
        <v>no</v>
      </c>
      <c r="AD518" s="2" t="str">
        <f t="shared" si="162"/>
        <v>STRING</v>
      </c>
      <c r="AE518" s="8">
        <f t="shared" si="167"/>
        <v>18</v>
      </c>
      <c r="AF518" s="8" t="str">
        <f t="shared" si="168"/>
        <v>n/a</v>
      </c>
      <c r="AG518" s="8" t="str">
        <f t="shared" si="169"/>
        <v>n/a</v>
      </c>
      <c r="AH518" t="str">
        <f>IFERROR(VLOOKUP('nCino | Field Mappings'!$A518,'nCino | Object Info'!$A:$H,8,FALSE),"(not found)")</f>
        <v>rskcsp_ds_css_collateral_plgd_consumption</v>
      </c>
      <c r="AI518" t="str">
        <f t="shared" si="163"/>
        <v>LastModifiedById</v>
      </c>
      <c r="AJ518" s="8" t="str">
        <f t="shared" si="164"/>
        <v>Foreign</v>
      </c>
      <c r="AK518" s="8" t="str">
        <f t="shared" si="165"/>
        <v>no</v>
      </c>
      <c r="AL518" s="2" t="str">
        <f t="shared" si="166"/>
        <v>STRING</v>
      </c>
      <c r="AM518" s="8">
        <f t="shared" si="170"/>
        <v>18</v>
      </c>
      <c r="AN518" s="8" t="str">
        <f t="shared" si="171"/>
        <v>n/a</v>
      </c>
      <c r="AO518" s="8" t="str">
        <f t="shared" si="172"/>
        <v>n/a</v>
      </c>
    </row>
    <row r="519" spans="1:41">
      <c r="A519" s="2" t="s">
        <v>86</v>
      </c>
      <c r="B519" s="2" t="s">
        <v>87</v>
      </c>
      <c r="C519" s="1" t="s">
        <v>1501</v>
      </c>
      <c r="D519" s="1" t="s">
        <v>162</v>
      </c>
      <c r="E519" s="1" t="s">
        <v>163</v>
      </c>
      <c r="F519" s="2" t="str">
        <f>IF(ISERROR(VLOOKUP($C519,'DMW | Collateral Fields'!$K:$L, 1, FALSE)),"No", "Yes")</f>
        <v>No</v>
      </c>
      <c r="G519" s="1" t="str">
        <f>IFERROR(VLOOKUP($C519,'DMW | Collateral Fields'!$K:$L, 2, FALSE),"(not found)")</f>
        <v>(not found)</v>
      </c>
      <c r="H519" s="2" t="s">
        <v>136</v>
      </c>
      <c r="I519" s="2" t="s">
        <v>131</v>
      </c>
      <c r="J519" s="1" t="s">
        <v>149</v>
      </c>
      <c r="K519" s="2">
        <v>0</v>
      </c>
      <c r="L519" s="2">
        <v>0</v>
      </c>
      <c r="M519" s="2">
        <v>0</v>
      </c>
      <c r="N519" s="2" t="str">
        <f t="shared" si="154"/>
        <v>datetime|0|0|0</v>
      </c>
      <c r="O519" t="str">
        <f>IFERROR(VLOOKUP('nCino | Field Mappings'!$A519,'nCino | Object Info'!$A:$H,5,FALSE),"(not found)")</f>
        <v>rskcsp_ds_css_collateral_plgd</v>
      </c>
      <c r="P519" t="str">
        <f t="shared" si="155"/>
        <v>SystemModstamp</v>
      </c>
      <c r="Q519" s="8">
        <f>IFERROR(VLOOKUP($N519,'nCino | BigQuery Type Lookup'!$A:$F,2,FALSE),"(not found)")</f>
        <v>14</v>
      </c>
      <c r="R519" t="str">
        <f>IFERROR(VLOOKUP('nCino | Field Mappings'!$A519,'nCino | Object Info'!$A:$H,6,FALSE),"(not found)")</f>
        <v>rskcsp_ds_css_collateral_plgd_staging</v>
      </c>
      <c r="S519" t="str">
        <f t="shared" si="156"/>
        <v>SystemModstamp</v>
      </c>
      <c r="T519" s="8" t="str">
        <f t="shared" si="157"/>
        <v>n/a</v>
      </c>
      <c r="U519" s="8" t="str">
        <f t="shared" si="158"/>
        <v>no</v>
      </c>
      <c r="V519" s="2" t="str">
        <f>IFERROR(VLOOKUP($N519,'nCino | BigQuery Type Lookup'!$A:$F,3,FALSE),"(not found)")</f>
        <v>DATETIME</v>
      </c>
      <c r="W519" s="8" t="str">
        <f>IFERROR(VLOOKUP($N519,'nCino | BigQuery Type Lookup'!$A:$F,4,FALSE),"(not found)")</f>
        <v>n/a</v>
      </c>
      <c r="X519" s="8" t="str">
        <f>IFERROR(VLOOKUP($N519,'nCino | BigQuery Type Lookup'!$A:$F,5,FALSE),"(not found)")</f>
        <v>n/a</v>
      </c>
      <c r="Y519" s="8" t="str">
        <f>IFERROR(VLOOKUP($N519,'nCino | BigQuery Type Lookup'!$A:$F,6,FALSE),"(not found)")</f>
        <v>n/a</v>
      </c>
      <c r="Z519" t="str">
        <f>IFERROR(VLOOKUP('nCino | Field Mappings'!$A519,'nCino | Object Info'!$A:$H,7,FALSE),"(not found)")</f>
        <v>rskcsp_ds_css_collateral_plgd_curated</v>
      </c>
      <c r="AA519" t="str">
        <f t="shared" si="159"/>
        <v>SystemModstamp</v>
      </c>
      <c r="AB519" s="8" t="str">
        <f t="shared" si="160"/>
        <v>n/a</v>
      </c>
      <c r="AC519" s="8" t="str">
        <f t="shared" si="161"/>
        <v>no</v>
      </c>
      <c r="AD519" s="2" t="str">
        <f t="shared" si="162"/>
        <v>DATETIME</v>
      </c>
      <c r="AE519" s="8" t="str">
        <f t="shared" si="167"/>
        <v>n/a</v>
      </c>
      <c r="AF519" s="8" t="str">
        <f t="shared" si="168"/>
        <v>n/a</v>
      </c>
      <c r="AG519" s="8" t="str">
        <f t="shared" si="169"/>
        <v>n/a</v>
      </c>
      <c r="AH519" t="str">
        <f>IFERROR(VLOOKUP('nCino | Field Mappings'!$A519,'nCino | Object Info'!$A:$H,8,FALSE),"(not found)")</f>
        <v>rskcsp_ds_css_collateral_plgd_consumption</v>
      </c>
      <c r="AI519" t="str">
        <f t="shared" si="163"/>
        <v>SystemModstamp</v>
      </c>
      <c r="AJ519" s="8" t="str">
        <f t="shared" si="164"/>
        <v>n/a</v>
      </c>
      <c r="AK519" s="8" t="str">
        <f t="shared" si="165"/>
        <v>no</v>
      </c>
      <c r="AL519" s="2" t="str">
        <f t="shared" si="166"/>
        <v>DATETIME</v>
      </c>
      <c r="AM519" s="8" t="str">
        <f t="shared" si="170"/>
        <v>n/a</v>
      </c>
      <c r="AN519" s="8" t="str">
        <f t="shared" si="171"/>
        <v>n/a</v>
      </c>
      <c r="AO519" s="8" t="str">
        <f t="shared" si="172"/>
        <v>n/a</v>
      </c>
    </row>
    <row r="520" spans="1:41">
      <c r="A520" s="2" t="s">
        <v>86</v>
      </c>
      <c r="B520" s="2" t="s">
        <v>87</v>
      </c>
      <c r="C520" s="1" t="s">
        <v>1502</v>
      </c>
      <c r="D520" s="1" t="s">
        <v>200</v>
      </c>
      <c r="E520" s="1" t="s">
        <v>201</v>
      </c>
      <c r="F520" s="2" t="str">
        <f>IF(ISERROR(VLOOKUP($C520,'DMW | Collateral Fields'!$K:$L, 1, FALSE)),"No", "Yes")</f>
        <v>No</v>
      </c>
      <c r="G520" s="1" t="str">
        <f>IFERROR(VLOOKUP($C520,'DMW | Collateral Fields'!$K:$L, 2, FALSE),"(not found)")</f>
        <v>(not found)</v>
      </c>
      <c r="H520" s="2" t="s">
        <v>136</v>
      </c>
      <c r="I520" s="2" t="s">
        <v>144</v>
      </c>
      <c r="J520" s="1" t="s">
        <v>202</v>
      </c>
      <c r="K520" s="2">
        <v>0</v>
      </c>
      <c r="L520" s="2">
        <v>0</v>
      </c>
      <c r="M520" s="2">
        <v>0</v>
      </c>
      <c r="N520" s="2" t="str">
        <f t="shared" si="154"/>
        <v>date|0|0|0</v>
      </c>
      <c r="O520" t="str">
        <f>IFERROR(VLOOKUP('nCino | Field Mappings'!$A520,'nCino | Object Info'!$A:$H,5,FALSE),"(not found)")</f>
        <v>rskcsp_ds_css_collateral_plgd</v>
      </c>
      <c r="P520" t="str">
        <f t="shared" si="155"/>
        <v>LastActivityDate</v>
      </c>
      <c r="Q520" s="8">
        <f>IFERROR(VLOOKUP($N520,'nCino | BigQuery Type Lookup'!$A:$F,2,FALSE),"(not found)")</f>
        <v>8</v>
      </c>
      <c r="R520" t="str">
        <f>IFERROR(VLOOKUP('nCino | Field Mappings'!$A520,'nCino | Object Info'!$A:$H,6,FALSE),"(not found)")</f>
        <v>rskcsp_ds_css_collateral_plgd_staging</v>
      </c>
      <c r="S520" t="str">
        <f t="shared" si="156"/>
        <v>LastActivityDate</v>
      </c>
      <c r="T520" s="8" t="str">
        <f t="shared" si="157"/>
        <v>n/a</v>
      </c>
      <c r="U520" s="8" t="str">
        <f t="shared" si="158"/>
        <v>yes</v>
      </c>
      <c r="V520" s="2" t="str">
        <f>IFERROR(VLOOKUP($N520,'nCino | BigQuery Type Lookup'!$A:$F,3,FALSE),"(not found)")</f>
        <v>DATE</v>
      </c>
      <c r="W520" s="8" t="str">
        <f>IFERROR(VLOOKUP($N520,'nCino | BigQuery Type Lookup'!$A:$F,4,FALSE),"(not found)")</f>
        <v>n/a</v>
      </c>
      <c r="X520" s="8" t="str">
        <f>IFERROR(VLOOKUP($N520,'nCino | BigQuery Type Lookup'!$A:$F,5,FALSE),"(not found)")</f>
        <v>n/a</v>
      </c>
      <c r="Y520" s="8" t="str">
        <f>IFERROR(VLOOKUP($N520,'nCino | BigQuery Type Lookup'!$A:$F,6,FALSE),"(not found)")</f>
        <v>n/a</v>
      </c>
      <c r="Z520" t="str">
        <f>IFERROR(VLOOKUP('nCino | Field Mappings'!$A520,'nCino | Object Info'!$A:$H,7,FALSE),"(not found)")</f>
        <v>rskcsp_ds_css_collateral_plgd_curated</v>
      </c>
      <c r="AA520" t="str">
        <f t="shared" si="159"/>
        <v>LastActivityDate</v>
      </c>
      <c r="AB520" s="8" t="str">
        <f t="shared" si="160"/>
        <v>n/a</v>
      </c>
      <c r="AC520" s="8" t="str">
        <f t="shared" si="161"/>
        <v>yes</v>
      </c>
      <c r="AD520" s="2" t="str">
        <f t="shared" si="162"/>
        <v>DATE</v>
      </c>
      <c r="AE520" s="8" t="str">
        <f t="shared" si="167"/>
        <v>n/a</v>
      </c>
      <c r="AF520" s="8" t="str">
        <f t="shared" si="168"/>
        <v>n/a</v>
      </c>
      <c r="AG520" s="8" t="str">
        <f t="shared" si="169"/>
        <v>n/a</v>
      </c>
      <c r="AH520" t="str">
        <f>IFERROR(VLOOKUP('nCino | Field Mappings'!$A520,'nCino | Object Info'!$A:$H,8,FALSE),"(not found)")</f>
        <v>rskcsp_ds_css_collateral_plgd_consumption</v>
      </c>
      <c r="AI520" t="str">
        <f t="shared" si="163"/>
        <v>LastActivityDate</v>
      </c>
      <c r="AJ520" s="8" t="str">
        <f t="shared" si="164"/>
        <v>n/a</v>
      </c>
      <c r="AK520" s="8" t="str">
        <f t="shared" si="165"/>
        <v>yes</v>
      </c>
      <c r="AL520" s="2" t="str">
        <f t="shared" si="166"/>
        <v>DATE</v>
      </c>
      <c r="AM520" s="8" t="str">
        <f t="shared" si="170"/>
        <v>n/a</v>
      </c>
      <c r="AN520" s="8" t="str">
        <f t="shared" si="171"/>
        <v>n/a</v>
      </c>
      <c r="AO520" s="8" t="str">
        <f t="shared" si="172"/>
        <v>n/a</v>
      </c>
    </row>
    <row r="521" spans="1:41">
      <c r="A521" s="2" t="s">
        <v>86</v>
      </c>
      <c r="B521" s="2" t="s">
        <v>87</v>
      </c>
      <c r="C521" s="1" t="s">
        <v>1503</v>
      </c>
      <c r="D521" s="1" t="s">
        <v>165</v>
      </c>
      <c r="E521" s="1" t="s">
        <v>166</v>
      </c>
      <c r="F521" s="2" t="str">
        <f>IF(ISERROR(VLOOKUP($C521,'DMW | Collateral Fields'!$K:$L, 1, FALSE)),"No", "Yes")</f>
        <v>No</v>
      </c>
      <c r="G521" s="1" t="str">
        <f>IFERROR(VLOOKUP($C521,'DMW | Collateral Fields'!$K:$L, 2, FALSE),"(not found)")</f>
        <v>(not found)</v>
      </c>
      <c r="H521" s="2" t="s">
        <v>153</v>
      </c>
      <c r="I521" s="2" t="s">
        <v>144</v>
      </c>
      <c r="J521" s="1" t="s">
        <v>167</v>
      </c>
      <c r="K521" s="2">
        <v>18</v>
      </c>
      <c r="L521" s="2">
        <v>0</v>
      </c>
      <c r="M521" s="2">
        <v>0</v>
      </c>
      <c r="N521" s="2" t="str">
        <f t="shared" si="154"/>
        <v>reference(PartnerNetworkConnection)|18|0|0</v>
      </c>
      <c r="O521" t="str">
        <f>IFERROR(VLOOKUP('nCino | Field Mappings'!$A521,'nCino | Object Info'!$A:$H,5,FALSE),"(not found)")</f>
        <v>rskcsp_ds_css_collateral_plgd</v>
      </c>
      <c r="P521" t="str">
        <f t="shared" si="155"/>
        <v>ConnectionReceivedId</v>
      </c>
      <c r="Q521" s="8">
        <f>IFERROR(VLOOKUP($N521,'nCino | BigQuery Type Lookup'!$A:$F,2,FALSE),"(not found)")</f>
        <v>18</v>
      </c>
      <c r="R521" t="str">
        <f>IFERROR(VLOOKUP('nCino | Field Mappings'!$A521,'nCino | Object Info'!$A:$H,6,FALSE),"(not found)")</f>
        <v>rskcsp_ds_css_collateral_plgd_staging</v>
      </c>
      <c r="S521" t="str">
        <f t="shared" si="156"/>
        <v>ConnectionReceivedId</v>
      </c>
      <c r="T521" s="8" t="str">
        <f t="shared" si="157"/>
        <v>Foreign</v>
      </c>
      <c r="U521" s="8" t="str">
        <f t="shared" si="158"/>
        <v>yes</v>
      </c>
      <c r="V521" s="2" t="str">
        <f>IFERROR(VLOOKUP($N521,'nCino | BigQuery Type Lookup'!$A:$F,3,FALSE),"(not found)")</f>
        <v>STRING</v>
      </c>
      <c r="W521" s="8">
        <f>IFERROR(VLOOKUP($N521,'nCino | BigQuery Type Lookup'!$A:$F,4,FALSE),"(not found)")</f>
        <v>18</v>
      </c>
      <c r="X521" s="8" t="str">
        <f>IFERROR(VLOOKUP($N521,'nCino | BigQuery Type Lookup'!$A:$F,5,FALSE),"(not found)")</f>
        <v>n/a</v>
      </c>
      <c r="Y521" s="8" t="str">
        <f>IFERROR(VLOOKUP($N521,'nCino | BigQuery Type Lookup'!$A:$F,6,FALSE),"(not found)")</f>
        <v>n/a</v>
      </c>
      <c r="Z521" t="str">
        <f>IFERROR(VLOOKUP('nCino | Field Mappings'!$A521,'nCino | Object Info'!$A:$H,7,FALSE),"(not found)")</f>
        <v>rskcsp_ds_css_collateral_plgd_curated</v>
      </c>
      <c r="AA521" t="str">
        <f t="shared" si="159"/>
        <v>ConnectionReceivedId</v>
      </c>
      <c r="AB521" s="8" t="str">
        <f t="shared" si="160"/>
        <v>Foreign</v>
      </c>
      <c r="AC521" s="8" t="str">
        <f t="shared" si="161"/>
        <v>yes</v>
      </c>
      <c r="AD521" s="2" t="str">
        <f t="shared" si="162"/>
        <v>STRING</v>
      </c>
      <c r="AE521" s="8">
        <f t="shared" si="167"/>
        <v>18</v>
      </c>
      <c r="AF521" s="8" t="str">
        <f t="shared" si="168"/>
        <v>n/a</v>
      </c>
      <c r="AG521" s="8" t="str">
        <f t="shared" si="169"/>
        <v>n/a</v>
      </c>
      <c r="AH521" t="str">
        <f>IFERROR(VLOOKUP('nCino | Field Mappings'!$A521,'nCino | Object Info'!$A:$H,8,FALSE),"(not found)")</f>
        <v>rskcsp_ds_css_collateral_plgd_consumption</v>
      </c>
      <c r="AI521" t="str">
        <f t="shared" si="163"/>
        <v>ConnectionReceivedId</v>
      </c>
      <c r="AJ521" s="8" t="str">
        <f t="shared" si="164"/>
        <v>Foreign</v>
      </c>
      <c r="AK521" s="8" t="str">
        <f t="shared" si="165"/>
        <v>yes</v>
      </c>
      <c r="AL521" s="2" t="str">
        <f t="shared" si="166"/>
        <v>STRING</v>
      </c>
      <c r="AM521" s="8">
        <f t="shared" si="170"/>
        <v>18</v>
      </c>
      <c r="AN521" s="8" t="str">
        <f t="shared" si="171"/>
        <v>n/a</v>
      </c>
      <c r="AO521" s="8" t="str">
        <f t="shared" si="172"/>
        <v>n/a</v>
      </c>
    </row>
    <row r="522" spans="1:41">
      <c r="A522" s="2" t="s">
        <v>86</v>
      </c>
      <c r="B522" s="2" t="s">
        <v>87</v>
      </c>
      <c r="C522" s="1" t="s">
        <v>1504</v>
      </c>
      <c r="D522" s="1" t="s">
        <v>169</v>
      </c>
      <c r="E522" s="1" t="s">
        <v>170</v>
      </c>
      <c r="F522" s="2" t="str">
        <f>IF(ISERROR(VLOOKUP($C522,'DMW | Collateral Fields'!$K:$L, 1, FALSE)),"No", "Yes")</f>
        <v>No</v>
      </c>
      <c r="G522" s="1" t="str">
        <f>IFERROR(VLOOKUP($C522,'DMW | Collateral Fields'!$K:$L, 2, FALSE),"(not found)")</f>
        <v>(not found)</v>
      </c>
      <c r="H522" s="2" t="s">
        <v>153</v>
      </c>
      <c r="I522" s="2" t="s">
        <v>144</v>
      </c>
      <c r="J522" s="1" t="s">
        <v>167</v>
      </c>
      <c r="K522" s="2">
        <v>18</v>
      </c>
      <c r="L522" s="2">
        <v>0</v>
      </c>
      <c r="M522" s="2">
        <v>0</v>
      </c>
      <c r="N522" s="2" t="str">
        <f t="shared" si="154"/>
        <v>reference(PartnerNetworkConnection)|18|0|0</v>
      </c>
      <c r="O522" t="str">
        <f>IFERROR(VLOOKUP('nCino | Field Mappings'!$A522,'nCino | Object Info'!$A:$H,5,FALSE),"(not found)")</f>
        <v>rskcsp_ds_css_collateral_plgd</v>
      </c>
      <c r="P522" t="str">
        <f t="shared" si="155"/>
        <v>ConnectionSentId</v>
      </c>
      <c r="Q522" s="8">
        <f>IFERROR(VLOOKUP($N522,'nCino | BigQuery Type Lookup'!$A:$F,2,FALSE),"(not found)")</f>
        <v>18</v>
      </c>
      <c r="R522" t="str">
        <f>IFERROR(VLOOKUP('nCino | Field Mappings'!$A522,'nCino | Object Info'!$A:$H,6,FALSE),"(not found)")</f>
        <v>rskcsp_ds_css_collateral_plgd_staging</v>
      </c>
      <c r="S522" t="str">
        <f t="shared" si="156"/>
        <v>ConnectionSentId</v>
      </c>
      <c r="T522" s="8" t="str">
        <f t="shared" si="157"/>
        <v>Foreign</v>
      </c>
      <c r="U522" s="8" t="str">
        <f t="shared" si="158"/>
        <v>yes</v>
      </c>
      <c r="V522" s="2" t="str">
        <f>IFERROR(VLOOKUP($N522,'nCino | BigQuery Type Lookup'!$A:$F,3,FALSE),"(not found)")</f>
        <v>STRING</v>
      </c>
      <c r="W522" s="8">
        <f>IFERROR(VLOOKUP($N522,'nCino | BigQuery Type Lookup'!$A:$F,4,FALSE),"(not found)")</f>
        <v>18</v>
      </c>
      <c r="X522" s="8" t="str">
        <f>IFERROR(VLOOKUP($N522,'nCino | BigQuery Type Lookup'!$A:$F,5,FALSE),"(not found)")</f>
        <v>n/a</v>
      </c>
      <c r="Y522" s="8" t="str">
        <f>IFERROR(VLOOKUP($N522,'nCino | BigQuery Type Lookup'!$A:$F,6,FALSE),"(not found)")</f>
        <v>n/a</v>
      </c>
      <c r="Z522" t="str">
        <f>IFERROR(VLOOKUP('nCino | Field Mappings'!$A522,'nCino | Object Info'!$A:$H,7,FALSE),"(not found)")</f>
        <v>rskcsp_ds_css_collateral_plgd_curated</v>
      </c>
      <c r="AA522" t="str">
        <f t="shared" si="159"/>
        <v>ConnectionSentId</v>
      </c>
      <c r="AB522" s="8" t="str">
        <f t="shared" si="160"/>
        <v>Foreign</v>
      </c>
      <c r="AC522" s="8" t="str">
        <f t="shared" si="161"/>
        <v>yes</v>
      </c>
      <c r="AD522" s="2" t="str">
        <f t="shared" si="162"/>
        <v>STRING</v>
      </c>
      <c r="AE522" s="8">
        <f t="shared" si="167"/>
        <v>18</v>
      </c>
      <c r="AF522" s="8" t="str">
        <f t="shared" si="168"/>
        <v>n/a</v>
      </c>
      <c r="AG522" s="8" t="str">
        <f t="shared" si="169"/>
        <v>n/a</v>
      </c>
      <c r="AH522" t="str">
        <f>IFERROR(VLOOKUP('nCino | Field Mappings'!$A522,'nCino | Object Info'!$A:$H,8,FALSE),"(not found)")</f>
        <v>rskcsp_ds_css_collateral_plgd_consumption</v>
      </c>
      <c r="AI522" t="str">
        <f t="shared" si="163"/>
        <v>ConnectionSentId</v>
      </c>
      <c r="AJ522" s="8" t="str">
        <f t="shared" si="164"/>
        <v>Foreign</v>
      </c>
      <c r="AK522" s="8" t="str">
        <f t="shared" si="165"/>
        <v>yes</v>
      </c>
      <c r="AL522" s="2" t="str">
        <f t="shared" si="166"/>
        <v>STRING</v>
      </c>
      <c r="AM522" s="8">
        <f t="shared" si="170"/>
        <v>18</v>
      </c>
      <c r="AN522" s="8" t="str">
        <f t="shared" si="171"/>
        <v>n/a</v>
      </c>
      <c r="AO522" s="8" t="str">
        <f t="shared" si="172"/>
        <v>n/a</v>
      </c>
    </row>
    <row r="523" spans="1:41">
      <c r="A523" s="2" t="s">
        <v>86</v>
      </c>
      <c r="B523" s="2" t="s">
        <v>87</v>
      </c>
      <c r="C523" s="1" t="s">
        <v>1505</v>
      </c>
      <c r="D523" s="1" t="s">
        <v>50</v>
      </c>
      <c r="E523" s="1" t="s">
        <v>51</v>
      </c>
      <c r="F523" s="2" t="str">
        <f>IF(ISERROR(VLOOKUP($C523,'DMW | Collateral Fields'!$K:$L, 1, FALSE)),"No", "Yes")</f>
        <v>Yes</v>
      </c>
      <c r="G523" s="1" t="str">
        <f>IFERROR(VLOOKUP($C523,'DMW | Collateral Fields'!$K:$L, 2, FALSE),"(not found)")</f>
        <v>This reference field is optional and specifies the collateral pledged to the loan. It is manually populated.</v>
      </c>
      <c r="H523" s="2" t="s">
        <v>153</v>
      </c>
      <c r="I523" s="2" t="s">
        <v>131</v>
      </c>
      <c r="J523" s="1" t="s">
        <v>180</v>
      </c>
      <c r="K523" s="2">
        <v>18</v>
      </c>
      <c r="L523" s="2">
        <v>0</v>
      </c>
      <c r="M523" s="2">
        <v>0</v>
      </c>
      <c r="N523" s="2" t="str">
        <f t="shared" si="154"/>
        <v>reference(LLC_BI__Collateral__c)|18|0|0</v>
      </c>
      <c r="O523" t="str">
        <f>IFERROR(VLOOKUP('nCino | Field Mappings'!$A523,'nCino | Object Info'!$A:$H,5,FALSE),"(not found)")</f>
        <v>rskcsp_ds_css_collateral_plgd</v>
      </c>
      <c r="P523" t="str">
        <f t="shared" si="155"/>
        <v>LLC_BI__Collateral__c</v>
      </c>
      <c r="Q523" s="8">
        <f>IFERROR(VLOOKUP($N523,'nCino | BigQuery Type Lookup'!$A:$F,2,FALSE),"(not found)")</f>
        <v>18</v>
      </c>
      <c r="R523" t="str">
        <f>IFERROR(VLOOKUP('nCino | Field Mappings'!$A523,'nCino | Object Info'!$A:$H,6,FALSE),"(not found)")</f>
        <v>rskcsp_ds_css_collateral_plgd_staging</v>
      </c>
      <c r="S523" t="str">
        <f t="shared" si="156"/>
        <v>LLC_BI__Collateral__c</v>
      </c>
      <c r="T523" s="8" t="str">
        <f t="shared" si="157"/>
        <v>Foreign</v>
      </c>
      <c r="U523" s="8" t="str">
        <f t="shared" si="158"/>
        <v>no</v>
      </c>
      <c r="V523" s="2" t="str">
        <f>IFERROR(VLOOKUP($N523,'nCino | BigQuery Type Lookup'!$A:$F,3,FALSE),"(not found)")</f>
        <v>STRING</v>
      </c>
      <c r="W523" s="8">
        <f>IFERROR(VLOOKUP($N523,'nCino | BigQuery Type Lookup'!$A:$F,4,FALSE),"(not found)")</f>
        <v>18</v>
      </c>
      <c r="X523" s="8" t="str">
        <f>IFERROR(VLOOKUP($N523,'nCino | BigQuery Type Lookup'!$A:$F,5,FALSE),"(not found)")</f>
        <v>n/a</v>
      </c>
      <c r="Y523" s="8" t="str">
        <f>IFERROR(VLOOKUP($N523,'nCino | BigQuery Type Lookup'!$A:$F,6,FALSE),"(not found)")</f>
        <v>n/a</v>
      </c>
      <c r="Z523" t="str">
        <f>IFERROR(VLOOKUP('nCino | Field Mappings'!$A523,'nCino | Object Info'!$A:$H,7,FALSE),"(not found)")</f>
        <v>rskcsp_ds_css_collateral_plgd_curated</v>
      </c>
      <c r="AA523" t="str">
        <f t="shared" si="159"/>
        <v>LLC_BI__Collateral__c</v>
      </c>
      <c r="AB523" s="8" t="str">
        <f t="shared" si="160"/>
        <v>Foreign</v>
      </c>
      <c r="AC523" s="8" t="str">
        <f t="shared" si="161"/>
        <v>no</v>
      </c>
      <c r="AD523" s="2" t="str">
        <f t="shared" si="162"/>
        <v>STRING</v>
      </c>
      <c r="AE523" s="8">
        <f t="shared" si="167"/>
        <v>18</v>
      </c>
      <c r="AF523" s="8" t="str">
        <f t="shared" si="168"/>
        <v>n/a</v>
      </c>
      <c r="AG523" s="8" t="str">
        <f t="shared" si="169"/>
        <v>n/a</v>
      </c>
      <c r="AH523" t="str">
        <f>IFERROR(VLOOKUP('nCino | Field Mappings'!$A523,'nCino | Object Info'!$A:$H,8,FALSE),"(not found)")</f>
        <v>rskcsp_ds_css_collateral_plgd_consumption</v>
      </c>
      <c r="AI523" t="str">
        <f t="shared" si="163"/>
        <v>LLC_BI__Collateral__c</v>
      </c>
      <c r="AJ523" s="8" t="str">
        <f t="shared" si="164"/>
        <v>Foreign</v>
      </c>
      <c r="AK523" s="8" t="str">
        <f t="shared" si="165"/>
        <v>no</v>
      </c>
      <c r="AL523" s="2" t="str">
        <f t="shared" si="166"/>
        <v>STRING</v>
      </c>
      <c r="AM523" s="8">
        <f t="shared" si="170"/>
        <v>18</v>
      </c>
      <c r="AN523" s="8" t="str">
        <f t="shared" si="171"/>
        <v>n/a</v>
      </c>
      <c r="AO523" s="8" t="str">
        <f t="shared" si="172"/>
        <v>n/a</v>
      </c>
    </row>
    <row r="524" spans="1:41">
      <c r="A524" s="2" t="s">
        <v>86</v>
      </c>
      <c r="B524" s="2" t="s">
        <v>87</v>
      </c>
      <c r="C524" s="1" t="s">
        <v>1506</v>
      </c>
      <c r="D524" s="1" t="s">
        <v>92</v>
      </c>
      <c r="E524" s="1" t="s">
        <v>1507</v>
      </c>
      <c r="F524" s="2" t="str">
        <f>IF(ISERROR(VLOOKUP($C524,'DMW | Collateral Fields'!$K:$L, 1, FALSE)),"No", "Yes")</f>
        <v>Yes</v>
      </c>
      <c r="G524" s="1" t="str">
        <f>IFERROR(VLOOKUP($C524,'DMW | Collateral Fields'!$K:$L, 2, FALSE),"(not found)")</f>
        <v>The aggregate object that connects Collateral to a Loan</v>
      </c>
      <c r="H524" s="2" t="s">
        <v>153</v>
      </c>
      <c r="I524" s="2" t="s">
        <v>131</v>
      </c>
      <c r="J524" s="1" t="s">
        <v>1508</v>
      </c>
      <c r="K524" s="2">
        <v>18</v>
      </c>
      <c r="L524" s="2">
        <v>0</v>
      </c>
      <c r="M524" s="2">
        <v>0</v>
      </c>
      <c r="N524" s="2" t="str">
        <f t="shared" si="154"/>
        <v>reference(LLC_BI__Loan_Collateral_Aggregate__c)|18|0|0</v>
      </c>
      <c r="O524" t="str">
        <f>IFERROR(VLOOKUP('nCino | Field Mappings'!$A524,'nCino | Object Info'!$A:$H,5,FALSE),"(not found)")</f>
        <v>rskcsp_ds_css_collateral_plgd</v>
      </c>
      <c r="P524" t="str">
        <f t="shared" si="155"/>
        <v>LLC_BI__Loan_Collateral_Aggregate__c</v>
      </c>
      <c r="Q524" s="8">
        <f>IFERROR(VLOOKUP($N524,'nCino | BigQuery Type Lookup'!$A:$F,2,FALSE),"(not found)")</f>
        <v>18</v>
      </c>
      <c r="R524" t="str">
        <f>IFERROR(VLOOKUP('nCino | Field Mappings'!$A524,'nCino | Object Info'!$A:$H,6,FALSE),"(not found)")</f>
        <v>rskcsp_ds_css_collateral_plgd_staging</v>
      </c>
      <c r="S524" t="str">
        <f t="shared" si="156"/>
        <v>LLC_BI__Loan_Collateral_Aggregate__c</v>
      </c>
      <c r="T524" s="8" t="str">
        <f t="shared" si="157"/>
        <v>Foreign</v>
      </c>
      <c r="U524" s="8" t="str">
        <f t="shared" si="158"/>
        <v>no</v>
      </c>
      <c r="V524" s="2" t="str">
        <f>IFERROR(VLOOKUP($N524,'nCino | BigQuery Type Lookup'!$A:$F,3,FALSE),"(not found)")</f>
        <v>STRING</v>
      </c>
      <c r="W524" s="8">
        <f>IFERROR(VLOOKUP($N524,'nCino | BigQuery Type Lookup'!$A:$F,4,FALSE),"(not found)")</f>
        <v>18</v>
      </c>
      <c r="X524" s="8" t="str">
        <f>IFERROR(VLOOKUP($N524,'nCino | BigQuery Type Lookup'!$A:$F,5,FALSE),"(not found)")</f>
        <v>n/a</v>
      </c>
      <c r="Y524" s="8" t="str">
        <f>IFERROR(VLOOKUP($N524,'nCino | BigQuery Type Lookup'!$A:$F,6,FALSE),"(not found)")</f>
        <v>n/a</v>
      </c>
      <c r="Z524" t="str">
        <f>IFERROR(VLOOKUP('nCino | Field Mappings'!$A524,'nCino | Object Info'!$A:$H,7,FALSE),"(not found)")</f>
        <v>rskcsp_ds_css_collateral_plgd_curated</v>
      </c>
      <c r="AA524" t="str">
        <f t="shared" si="159"/>
        <v>LLC_BI__Loan_Collateral_Aggregate__c</v>
      </c>
      <c r="AB524" s="8" t="str">
        <f t="shared" si="160"/>
        <v>Foreign</v>
      </c>
      <c r="AC524" s="8" t="str">
        <f t="shared" si="161"/>
        <v>no</v>
      </c>
      <c r="AD524" s="2" t="str">
        <f t="shared" si="162"/>
        <v>STRING</v>
      </c>
      <c r="AE524" s="8">
        <f t="shared" si="167"/>
        <v>18</v>
      </c>
      <c r="AF524" s="8" t="str">
        <f t="shared" si="168"/>
        <v>n/a</v>
      </c>
      <c r="AG524" s="8" t="str">
        <f t="shared" si="169"/>
        <v>n/a</v>
      </c>
      <c r="AH524" t="str">
        <f>IFERROR(VLOOKUP('nCino | Field Mappings'!$A524,'nCino | Object Info'!$A:$H,8,FALSE),"(not found)")</f>
        <v>rskcsp_ds_css_collateral_plgd_consumption</v>
      </c>
      <c r="AI524" t="str">
        <f t="shared" si="163"/>
        <v>LLC_BI__Loan_Collateral_Aggregate__c</v>
      </c>
      <c r="AJ524" s="8" t="str">
        <f t="shared" si="164"/>
        <v>Foreign</v>
      </c>
      <c r="AK524" s="8" t="str">
        <f t="shared" si="165"/>
        <v>no</v>
      </c>
      <c r="AL524" s="2" t="str">
        <f t="shared" si="166"/>
        <v>STRING</v>
      </c>
      <c r="AM524" s="8">
        <f t="shared" si="170"/>
        <v>18</v>
      </c>
      <c r="AN524" s="8" t="str">
        <f t="shared" si="171"/>
        <v>n/a</v>
      </c>
      <c r="AO524" s="8" t="str">
        <f t="shared" si="172"/>
        <v>n/a</v>
      </c>
    </row>
    <row r="525" spans="1:41">
      <c r="A525" s="2" t="s">
        <v>86</v>
      </c>
      <c r="B525" s="2" t="s">
        <v>87</v>
      </c>
      <c r="C525" s="1" t="s">
        <v>1509</v>
      </c>
      <c r="D525" s="1" t="s">
        <v>424</v>
      </c>
      <c r="E525" s="1" t="s">
        <v>425</v>
      </c>
      <c r="F525" s="2" t="str">
        <f>IF(ISERROR(VLOOKUP($C525,'DMW | Collateral Fields'!$K:$L, 1, FALSE)),"No", "Yes")</f>
        <v>Yes</v>
      </c>
      <c r="G525" s="1" t="str">
        <f>IFERROR(VLOOKUP($C525,'DMW | Collateral Fields'!$K:$L, 2, FALSE),"(not found)")</f>
        <v>This field determines if the pledge is active and is automatically set via apex.</v>
      </c>
      <c r="H525" s="2" t="s">
        <v>136</v>
      </c>
      <c r="I525" s="2" t="s">
        <v>131</v>
      </c>
      <c r="J525" s="1" t="s">
        <v>137</v>
      </c>
      <c r="K525" s="2">
        <v>0</v>
      </c>
      <c r="L525" s="2">
        <v>0</v>
      </c>
      <c r="M525" s="2">
        <v>0</v>
      </c>
      <c r="N525" s="2" t="str">
        <f t="shared" si="154"/>
        <v>boolean|0|0|0</v>
      </c>
      <c r="O525" t="str">
        <f>IFERROR(VLOOKUP('nCino | Field Mappings'!$A525,'nCino | Object Info'!$A:$H,5,FALSE),"(not found)")</f>
        <v>rskcsp_ds_css_collateral_plgd</v>
      </c>
      <c r="P525" t="str">
        <f t="shared" si="155"/>
        <v>LLC_BI__Active__c</v>
      </c>
      <c r="Q525" s="8">
        <f>IFERROR(VLOOKUP($N525,'nCino | BigQuery Type Lookup'!$A:$F,2,FALSE),"(not found)")</f>
        <v>1</v>
      </c>
      <c r="R525" t="str">
        <f>IFERROR(VLOOKUP('nCino | Field Mappings'!$A525,'nCino | Object Info'!$A:$H,6,FALSE),"(not found)")</f>
        <v>rskcsp_ds_css_collateral_plgd_staging</v>
      </c>
      <c r="S525" t="str">
        <f t="shared" si="156"/>
        <v>LLC_BI__Active__c</v>
      </c>
      <c r="T525" s="8" t="str">
        <f t="shared" si="157"/>
        <v>n/a</v>
      </c>
      <c r="U525" s="8" t="str">
        <f t="shared" si="158"/>
        <v>no</v>
      </c>
      <c r="V525" s="2" t="str">
        <f>IFERROR(VLOOKUP($N525,'nCino | BigQuery Type Lookup'!$A:$F,3,FALSE),"(not found)")</f>
        <v>BOOL</v>
      </c>
      <c r="W525" s="8" t="str">
        <f>IFERROR(VLOOKUP($N525,'nCino | BigQuery Type Lookup'!$A:$F,4,FALSE),"(not found)")</f>
        <v>n/a</v>
      </c>
      <c r="X525" s="8" t="str">
        <f>IFERROR(VLOOKUP($N525,'nCino | BigQuery Type Lookup'!$A:$F,5,FALSE),"(not found)")</f>
        <v>n/a</v>
      </c>
      <c r="Y525" s="8" t="str">
        <f>IFERROR(VLOOKUP($N525,'nCino | BigQuery Type Lookup'!$A:$F,6,FALSE),"(not found)")</f>
        <v>n/a</v>
      </c>
      <c r="Z525" t="str">
        <f>IFERROR(VLOOKUP('nCino | Field Mappings'!$A525,'nCino | Object Info'!$A:$H,7,FALSE),"(not found)")</f>
        <v>rskcsp_ds_css_collateral_plgd_curated</v>
      </c>
      <c r="AA525" t="str">
        <f t="shared" si="159"/>
        <v>LLC_BI__Active__c</v>
      </c>
      <c r="AB525" s="8" t="str">
        <f t="shared" si="160"/>
        <v>n/a</v>
      </c>
      <c r="AC525" s="8" t="str">
        <f t="shared" si="161"/>
        <v>no</v>
      </c>
      <c r="AD525" s="2" t="str">
        <f t="shared" si="162"/>
        <v>BOOL</v>
      </c>
      <c r="AE525" s="8" t="str">
        <f t="shared" si="167"/>
        <v>n/a</v>
      </c>
      <c r="AF525" s="8" t="str">
        <f t="shared" si="168"/>
        <v>n/a</v>
      </c>
      <c r="AG525" s="8" t="str">
        <f t="shared" si="169"/>
        <v>n/a</v>
      </c>
      <c r="AH525" t="str">
        <f>IFERROR(VLOOKUP('nCino | Field Mappings'!$A525,'nCino | Object Info'!$A:$H,8,FALSE),"(not found)")</f>
        <v>rskcsp_ds_css_collateral_plgd_consumption</v>
      </c>
      <c r="AI525" t="str">
        <f t="shared" si="163"/>
        <v>LLC_BI__Active__c</v>
      </c>
      <c r="AJ525" s="8" t="str">
        <f t="shared" si="164"/>
        <v>n/a</v>
      </c>
      <c r="AK525" s="8" t="str">
        <f t="shared" si="165"/>
        <v>no</v>
      </c>
      <c r="AL525" s="2" t="str">
        <f t="shared" si="166"/>
        <v>BOOL</v>
      </c>
      <c r="AM525" s="8" t="str">
        <f t="shared" si="170"/>
        <v>n/a</v>
      </c>
      <c r="AN525" s="8" t="str">
        <f t="shared" si="171"/>
        <v>n/a</v>
      </c>
      <c r="AO525" s="8" t="str">
        <f t="shared" si="172"/>
        <v>n/a</v>
      </c>
    </row>
    <row r="526" spans="1:41">
      <c r="A526" s="2" t="s">
        <v>86</v>
      </c>
      <c r="B526" s="2" t="s">
        <v>87</v>
      </c>
      <c r="C526" s="1" t="s">
        <v>1510</v>
      </c>
      <c r="D526" s="1" t="s">
        <v>1511</v>
      </c>
      <c r="E526" s="1" t="s">
        <v>1512</v>
      </c>
      <c r="F526" s="2" t="str">
        <f>IF(ISERROR(VLOOKUP($C526,'DMW | Collateral Fields'!$K:$L, 1, FALSE)),"No", "Yes")</f>
        <v>Yes</v>
      </c>
      <c r="G526" s="1" t="str">
        <f>IFERROR(VLOOKUP($C526,'DMW | Collateral Fields'!$K:$L, 2, FALSE),"(not found)")</f>
        <v>This is user updated and required if advanced rate is overridden. The overridden advance rate.</v>
      </c>
      <c r="H526" s="2" t="s">
        <v>136</v>
      </c>
      <c r="I526" s="2" t="s">
        <v>144</v>
      </c>
      <c r="J526" s="1" t="s">
        <v>294</v>
      </c>
      <c r="K526" s="2">
        <v>0</v>
      </c>
      <c r="L526" s="2">
        <v>5</v>
      </c>
      <c r="M526" s="2">
        <v>2</v>
      </c>
      <c r="N526" s="2" t="str">
        <f t="shared" si="154"/>
        <v>percent|0|5|2</v>
      </c>
      <c r="O526" t="str">
        <f>IFERROR(VLOOKUP('nCino | Field Mappings'!$A526,'nCino | Object Info'!$A:$H,5,FALSE),"(not found)")</f>
        <v>rskcsp_ds_css_collateral_plgd</v>
      </c>
      <c r="P526" t="str">
        <f t="shared" si="155"/>
        <v>LLC_BI__Advance_Rate_Override__c</v>
      </c>
      <c r="Q526" s="8">
        <f>IFERROR(VLOOKUP($N526,'nCino | BigQuery Type Lookup'!$A:$F,2,FALSE),"(not found)")</f>
        <v>8</v>
      </c>
      <c r="R526" t="str">
        <f>IFERROR(VLOOKUP('nCino | Field Mappings'!$A526,'nCino | Object Info'!$A:$H,6,FALSE),"(not found)")</f>
        <v>rskcsp_ds_css_collateral_plgd_staging</v>
      </c>
      <c r="S526" t="str">
        <f t="shared" si="156"/>
        <v>LLC_BI__Advance_Rate_Override__c</v>
      </c>
      <c r="T526" s="8" t="str">
        <f t="shared" si="157"/>
        <v>n/a</v>
      </c>
      <c r="U526" s="8" t="str">
        <f t="shared" si="158"/>
        <v>yes</v>
      </c>
      <c r="V526" s="2" t="str">
        <f>IFERROR(VLOOKUP($N526,'nCino | BigQuery Type Lookup'!$A:$F,3,FALSE),"(not found)")</f>
        <v>NUMERIC</v>
      </c>
      <c r="W526" s="8" t="str">
        <f>IFERROR(VLOOKUP($N526,'nCino | BigQuery Type Lookup'!$A:$F,4,FALSE),"(not found)")</f>
        <v>n/a</v>
      </c>
      <c r="X526" s="8">
        <f>IFERROR(VLOOKUP($N526,'nCino | BigQuery Type Lookup'!$A:$F,5,FALSE),"(not found)")</f>
        <v>5</v>
      </c>
      <c r="Y526" s="8">
        <f>IFERROR(VLOOKUP($N526,'nCino | BigQuery Type Lookup'!$A:$F,6,FALSE),"(not found)")</f>
        <v>2</v>
      </c>
      <c r="Z526" t="str">
        <f>IFERROR(VLOOKUP('nCino | Field Mappings'!$A526,'nCino | Object Info'!$A:$H,7,FALSE),"(not found)")</f>
        <v>rskcsp_ds_css_collateral_plgd_curated</v>
      </c>
      <c r="AA526" t="str">
        <f t="shared" si="159"/>
        <v>LLC_BI__Advance_Rate_Override__c</v>
      </c>
      <c r="AB526" s="8" t="str">
        <f t="shared" si="160"/>
        <v>n/a</v>
      </c>
      <c r="AC526" s="8" t="str">
        <f t="shared" si="161"/>
        <v>yes</v>
      </c>
      <c r="AD526" s="2" t="str">
        <f t="shared" si="162"/>
        <v>NUMERIC</v>
      </c>
      <c r="AE526" s="8" t="str">
        <f t="shared" si="167"/>
        <v>n/a</v>
      </c>
      <c r="AF526" s="8">
        <f t="shared" si="168"/>
        <v>5</v>
      </c>
      <c r="AG526" s="8">
        <f t="shared" si="169"/>
        <v>2</v>
      </c>
      <c r="AH526" t="str">
        <f>IFERROR(VLOOKUP('nCino | Field Mappings'!$A526,'nCino | Object Info'!$A:$H,8,FALSE),"(not found)")</f>
        <v>rskcsp_ds_css_collateral_plgd_consumption</v>
      </c>
      <c r="AI526" t="str">
        <f t="shared" si="163"/>
        <v>LLC_BI__Advance_Rate_Override__c</v>
      </c>
      <c r="AJ526" s="8" t="str">
        <f t="shared" si="164"/>
        <v>n/a</v>
      </c>
      <c r="AK526" s="8" t="str">
        <f t="shared" si="165"/>
        <v>yes</v>
      </c>
      <c r="AL526" s="2" t="str">
        <f t="shared" si="166"/>
        <v>NUMERIC</v>
      </c>
      <c r="AM526" s="8" t="str">
        <f t="shared" si="170"/>
        <v>n/a</v>
      </c>
      <c r="AN526" s="8">
        <f t="shared" si="171"/>
        <v>5</v>
      </c>
      <c r="AO526" s="8">
        <f t="shared" si="172"/>
        <v>2</v>
      </c>
    </row>
    <row r="527" spans="1:41">
      <c r="A527" s="2" t="s">
        <v>86</v>
      </c>
      <c r="B527" s="2" t="s">
        <v>87</v>
      </c>
      <c r="C527" s="1" t="s">
        <v>1513</v>
      </c>
      <c r="D527" s="1" t="s">
        <v>427</v>
      </c>
      <c r="E527" s="1" t="s">
        <v>428</v>
      </c>
      <c r="F527" s="2" t="str">
        <f>IF(ISERROR(VLOOKUP($C527,'DMW | Collateral Fields'!$K:$L, 1, FALSE)),"No", "Yes")</f>
        <v>Yes</v>
      </c>
      <c r="G527" s="1" t="str">
        <f>IFERROR(VLOOKUP($C527,'DMW | Collateral Fields'!$K:$L, 2, FALSE),"(not found)")</f>
        <v>This field is manually populated. The percentage of the value of collateral that a lender uses to determine the amount of a loan.</v>
      </c>
      <c r="H527" s="2" t="s">
        <v>136</v>
      </c>
      <c r="I527" s="2" t="s">
        <v>144</v>
      </c>
      <c r="J527" s="1" t="s">
        <v>294</v>
      </c>
      <c r="K527" s="2">
        <v>0</v>
      </c>
      <c r="L527" s="2">
        <v>18</v>
      </c>
      <c r="M527" s="2">
        <v>2</v>
      </c>
      <c r="N527" s="2" t="str">
        <f t="shared" si="154"/>
        <v>percent|0|18|2</v>
      </c>
      <c r="O527" t="str">
        <f>IFERROR(VLOOKUP('nCino | Field Mappings'!$A527,'nCino | Object Info'!$A:$H,5,FALSE),"(not found)")</f>
        <v>rskcsp_ds_css_collateral_plgd</v>
      </c>
      <c r="P527" t="str">
        <f t="shared" si="155"/>
        <v>LLC_BI__Advance_Rate__c</v>
      </c>
      <c r="Q527" s="8">
        <f>IFERROR(VLOOKUP($N527,'nCino | BigQuery Type Lookup'!$A:$F,2,FALSE),"(not found)")</f>
        <v>21</v>
      </c>
      <c r="R527" t="str">
        <f>IFERROR(VLOOKUP('nCino | Field Mappings'!$A527,'nCino | Object Info'!$A:$H,6,FALSE),"(not found)")</f>
        <v>rskcsp_ds_css_collateral_plgd_staging</v>
      </c>
      <c r="S527" t="str">
        <f t="shared" si="156"/>
        <v>LLC_BI__Advance_Rate__c</v>
      </c>
      <c r="T527" s="8" t="str">
        <f t="shared" si="157"/>
        <v>n/a</v>
      </c>
      <c r="U527" s="8" t="str">
        <f t="shared" si="158"/>
        <v>yes</v>
      </c>
      <c r="V527" s="2" t="str">
        <f>IFERROR(VLOOKUP($N527,'nCino | BigQuery Type Lookup'!$A:$F,3,FALSE),"(not found)")</f>
        <v>NUMERIC</v>
      </c>
      <c r="W527" s="8" t="str">
        <f>IFERROR(VLOOKUP($N527,'nCino | BigQuery Type Lookup'!$A:$F,4,FALSE),"(not found)")</f>
        <v>n/a</v>
      </c>
      <c r="X527" s="8">
        <f>IFERROR(VLOOKUP($N527,'nCino | BigQuery Type Lookup'!$A:$F,5,FALSE),"(not found)")</f>
        <v>18</v>
      </c>
      <c r="Y527" s="8">
        <f>IFERROR(VLOOKUP($N527,'nCino | BigQuery Type Lookup'!$A:$F,6,FALSE),"(not found)")</f>
        <v>2</v>
      </c>
      <c r="Z527" t="str">
        <f>IFERROR(VLOOKUP('nCino | Field Mappings'!$A527,'nCino | Object Info'!$A:$H,7,FALSE),"(not found)")</f>
        <v>rskcsp_ds_css_collateral_plgd_curated</v>
      </c>
      <c r="AA527" t="str">
        <f t="shared" si="159"/>
        <v>LLC_BI__Advance_Rate__c</v>
      </c>
      <c r="AB527" s="8" t="str">
        <f t="shared" si="160"/>
        <v>n/a</v>
      </c>
      <c r="AC527" s="8" t="str">
        <f t="shared" si="161"/>
        <v>yes</v>
      </c>
      <c r="AD527" s="2" t="str">
        <f t="shared" si="162"/>
        <v>NUMERIC</v>
      </c>
      <c r="AE527" s="8" t="str">
        <f t="shared" si="167"/>
        <v>n/a</v>
      </c>
      <c r="AF527" s="8">
        <f t="shared" si="168"/>
        <v>18</v>
      </c>
      <c r="AG527" s="8">
        <f t="shared" si="169"/>
        <v>2</v>
      </c>
      <c r="AH527" t="str">
        <f>IFERROR(VLOOKUP('nCino | Field Mappings'!$A527,'nCino | Object Info'!$A:$H,8,FALSE),"(not found)")</f>
        <v>rskcsp_ds_css_collateral_plgd_consumption</v>
      </c>
      <c r="AI527" t="str">
        <f t="shared" si="163"/>
        <v>LLC_BI__Advance_Rate__c</v>
      </c>
      <c r="AJ527" s="8" t="str">
        <f t="shared" si="164"/>
        <v>n/a</v>
      </c>
      <c r="AK527" s="8" t="str">
        <f t="shared" si="165"/>
        <v>yes</v>
      </c>
      <c r="AL527" s="2" t="str">
        <f t="shared" si="166"/>
        <v>NUMERIC</v>
      </c>
      <c r="AM527" s="8" t="str">
        <f t="shared" si="170"/>
        <v>n/a</v>
      </c>
      <c r="AN527" s="8">
        <f t="shared" si="171"/>
        <v>18</v>
      </c>
      <c r="AO527" s="8">
        <f t="shared" si="172"/>
        <v>2</v>
      </c>
    </row>
    <row r="528" spans="1:41">
      <c r="A528" s="2" t="s">
        <v>86</v>
      </c>
      <c r="B528" s="2" t="s">
        <v>87</v>
      </c>
      <c r="C528" s="1" t="s">
        <v>1514</v>
      </c>
      <c r="D528" s="1" t="s">
        <v>1515</v>
      </c>
      <c r="E528" s="1" t="s">
        <v>1516</v>
      </c>
      <c r="F528" s="2" t="str">
        <f>IF(ISERROR(VLOOKUP($C528,'DMW | Collateral Fields'!$K:$L, 1, FALSE)),"No", "Yes")</f>
        <v>Yes</v>
      </c>
      <c r="G528" s="1" t="str">
        <f>IFERROR(VLOOKUP($C528,'DMW | Collateral Fields'!$K:$L, 2, FALSE),"(not found)")</f>
        <v>This field is optional and user input. The dollar amount of Collateral that is being pledged against the loan.</v>
      </c>
      <c r="H528" s="2" t="s">
        <v>136</v>
      </c>
      <c r="I528" s="2" t="s">
        <v>144</v>
      </c>
      <c r="J528" s="1" t="s">
        <v>215</v>
      </c>
      <c r="K528" s="2">
        <v>0</v>
      </c>
      <c r="L528" s="2">
        <v>18</v>
      </c>
      <c r="M528" s="2">
        <v>2</v>
      </c>
      <c r="N528" s="2" t="str">
        <f t="shared" si="154"/>
        <v>currency|0|18|2</v>
      </c>
      <c r="O528" t="str">
        <f>IFERROR(VLOOKUP('nCino | Field Mappings'!$A528,'nCino | Object Info'!$A:$H,5,FALSE),"(not found)")</f>
        <v>rskcsp_ds_css_collateral_plgd</v>
      </c>
      <c r="P528" t="str">
        <f t="shared" si="155"/>
        <v>LLC_BI__Amount_Pledged__c</v>
      </c>
      <c r="Q528" s="8">
        <f>IFERROR(VLOOKUP($N528,'nCino | BigQuery Type Lookup'!$A:$F,2,FALSE),"(not found)")</f>
        <v>21</v>
      </c>
      <c r="R528" t="str">
        <f>IFERROR(VLOOKUP('nCino | Field Mappings'!$A528,'nCino | Object Info'!$A:$H,6,FALSE),"(not found)")</f>
        <v>rskcsp_ds_css_collateral_plgd_staging</v>
      </c>
      <c r="S528" t="str">
        <f t="shared" si="156"/>
        <v>LLC_BI__Amount_Pledged__c</v>
      </c>
      <c r="T528" s="8" t="str">
        <f t="shared" si="157"/>
        <v>n/a</v>
      </c>
      <c r="U528" s="8" t="str">
        <f t="shared" si="158"/>
        <v>yes</v>
      </c>
      <c r="V528" s="2" t="str">
        <f>IFERROR(VLOOKUP($N528,'nCino | BigQuery Type Lookup'!$A:$F,3,FALSE),"(not found)")</f>
        <v>NUMERIC</v>
      </c>
      <c r="W528" s="8" t="str">
        <f>IFERROR(VLOOKUP($N528,'nCino | BigQuery Type Lookup'!$A:$F,4,FALSE),"(not found)")</f>
        <v>n/a</v>
      </c>
      <c r="X528" s="8">
        <f>IFERROR(VLOOKUP($N528,'nCino | BigQuery Type Lookup'!$A:$F,5,FALSE),"(not found)")</f>
        <v>18</v>
      </c>
      <c r="Y528" s="8">
        <f>IFERROR(VLOOKUP($N528,'nCino | BigQuery Type Lookup'!$A:$F,6,FALSE),"(not found)")</f>
        <v>2</v>
      </c>
      <c r="Z528" t="str">
        <f>IFERROR(VLOOKUP('nCino | Field Mappings'!$A528,'nCino | Object Info'!$A:$H,7,FALSE),"(not found)")</f>
        <v>rskcsp_ds_css_collateral_plgd_curated</v>
      </c>
      <c r="AA528" t="str">
        <f t="shared" si="159"/>
        <v>LLC_BI__Amount_Pledged__c</v>
      </c>
      <c r="AB528" s="8" t="str">
        <f t="shared" si="160"/>
        <v>n/a</v>
      </c>
      <c r="AC528" s="8" t="str">
        <f t="shared" si="161"/>
        <v>yes</v>
      </c>
      <c r="AD528" s="2" t="str">
        <f t="shared" si="162"/>
        <v>NUMERIC</v>
      </c>
      <c r="AE528" s="8" t="str">
        <f t="shared" si="167"/>
        <v>n/a</v>
      </c>
      <c r="AF528" s="8">
        <f t="shared" si="168"/>
        <v>18</v>
      </c>
      <c r="AG528" s="8">
        <f t="shared" si="169"/>
        <v>2</v>
      </c>
      <c r="AH528" t="str">
        <f>IFERROR(VLOOKUP('nCino | Field Mappings'!$A528,'nCino | Object Info'!$A:$H,8,FALSE),"(not found)")</f>
        <v>rskcsp_ds_css_collateral_plgd_consumption</v>
      </c>
      <c r="AI528" t="str">
        <f t="shared" si="163"/>
        <v>LLC_BI__Amount_Pledged__c</v>
      </c>
      <c r="AJ528" s="8" t="str">
        <f t="shared" si="164"/>
        <v>n/a</v>
      </c>
      <c r="AK528" s="8" t="str">
        <f t="shared" si="165"/>
        <v>yes</v>
      </c>
      <c r="AL528" s="2" t="str">
        <f t="shared" si="166"/>
        <v>NUMERIC</v>
      </c>
      <c r="AM528" s="8" t="str">
        <f t="shared" si="170"/>
        <v>n/a</v>
      </c>
      <c r="AN528" s="8">
        <f t="shared" si="171"/>
        <v>18</v>
      </c>
      <c r="AO528" s="8">
        <f t="shared" si="172"/>
        <v>2</v>
      </c>
    </row>
    <row r="529" spans="1:41">
      <c r="A529" s="2" t="s">
        <v>86</v>
      </c>
      <c r="B529" s="2" t="s">
        <v>87</v>
      </c>
      <c r="C529" s="1" t="s">
        <v>1517</v>
      </c>
      <c r="D529" s="1" t="s">
        <v>1518</v>
      </c>
      <c r="E529" s="1" t="s">
        <v>1519</v>
      </c>
      <c r="F529" s="2" t="str">
        <f>IF(ISERROR(VLOOKUP($C529,'DMW | Collateral Fields'!$K:$L, 1, FALSE)),"No", "Yes")</f>
        <v>Yes</v>
      </c>
      <c r="G529" s="1" t="str">
        <f>IFERROR(VLOOKUP($C529,'DMW | Collateral Fields'!$K:$L, 2, FALSE),"(not found)")</f>
        <v>This defaults to false. The user must check this box if they are attempting to pledge more than the current lendable value of a piece of collateral to a loan.</v>
      </c>
      <c r="H529" s="2" t="s">
        <v>136</v>
      </c>
      <c r="I529" s="2" t="s">
        <v>131</v>
      </c>
      <c r="J529" s="1" t="s">
        <v>137</v>
      </c>
      <c r="K529" s="2">
        <v>0</v>
      </c>
      <c r="L529" s="2">
        <v>0</v>
      </c>
      <c r="M529" s="2">
        <v>0</v>
      </c>
      <c r="N529" s="2" t="str">
        <f t="shared" si="154"/>
        <v>boolean|0|0|0</v>
      </c>
      <c r="O529" t="str">
        <f>IFERROR(VLOOKUP('nCino | Field Mappings'!$A529,'nCino | Object Info'!$A:$H,5,FALSE),"(not found)")</f>
        <v>rskcsp_ds_css_collateral_plgd</v>
      </c>
      <c r="P529" t="str">
        <f t="shared" si="155"/>
        <v>LLC_BI__Authorize__c</v>
      </c>
      <c r="Q529" s="8">
        <f>IFERROR(VLOOKUP($N529,'nCino | BigQuery Type Lookup'!$A:$F,2,FALSE),"(not found)")</f>
        <v>1</v>
      </c>
      <c r="R529" t="str">
        <f>IFERROR(VLOOKUP('nCino | Field Mappings'!$A529,'nCino | Object Info'!$A:$H,6,FALSE),"(not found)")</f>
        <v>rskcsp_ds_css_collateral_plgd_staging</v>
      </c>
      <c r="S529" t="str">
        <f t="shared" si="156"/>
        <v>LLC_BI__Authorize__c</v>
      </c>
      <c r="T529" s="8" t="str">
        <f t="shared" si="157"/>
        <v>n/a</v>
      </c>
      <c r="U529" s="8" t="str">
        <f t="shared" si="158"/>
        <v>no</v>
      </c>
      <c r="V529" s="2" t="str">
        <f>IFERROR(VLOOKUP($N529,'nCino | BigQuery Type Lookup'!$A:$F,3,FALSE),"(not found)")</f>
        <v>BOOL</v>
      </c>
      <c r="W529" s="8" t="str">
        <f>IFERROR(VLOOKUP($N529,'nCino | BigQuery Type Lookup'!$A:$F,4,FALSE),"(not found)")</f>
        <v>n/a</v>
      </c>
      <c r="X529" s="8" t="str">
        <f>IFERROR(VLOOKUP($N529,'nCino | BigQuery Type Lookup'!$A:$F,5,FALSE),"(not found)")</f>
        <v>n/a</v>
      </c>
      <c r="Y529" s="8" t="str">
        <f>IFERROR(VLOOKUP($N529,'nCino | BigQuery Type Lookup'!$A:$F,6,FALSE),"(not found)")</f>
        <v>n/a</v>
      </c>
      <c r="Z529" t="str">
        <f>IFERROR(VLOOKUP('nCino | Field Mappings'!$A529,'nCino | Object Info'!$A:$H,7,FALSE),"(not found)")</f>
        <v>rskcsp_ds_css_collateral_plgd_curated</v>
      </c>
      <c r="AA529" t="str">
        <f t="shared" si="159"/>
        <v>LLC_BI__Authorize__c</v>
      </c>
      <c r="AB529" s="8" t="str">
        <f t="shared" si="160"/>
        <v>n/a</v>
      </c>
      <c r="AC529" s="8" t="str">
        <f t="shared" si="161"/>
        <v>no</v>
      </c>
      <c r="AD529" s="2" t="str">
        <f t="shared" si="162"/>
        <v>BOOL</v>
      </c>
      <c r="AE529" s="8" t="str">
        <f t="shared" si="167"/>
        <v>n/a</v>
      </c>
      <c r="AF529" s="8" t="str">
        <f t="shared" si="168"/>
        <v>n/a</v>
      </c>
      <c r="AG529" s="8" t="str">
        <f t="shared" si="169"/>
        <v>n/a</v>
      </c>
      <c r="AH529" t="str">
        <f>IFERROR(VLOOKUP('nCino | Field Mappings'!$A529,'nCino | Object Info'!$A:$H,8,FALSE),"(not found)")</f>
        <v>rskcsp_ds_css_collateral_plgd_consumption</v>
      </c>
      <c r="AI529" t="str">
        <f t="shared" si="163"/>
        <v>LLC_BI__Authorize__c</v>
      </c>
      <c r="AJ529" s="8" t="str">
        <f t="shared" si="164"/>
        <v>n/a</v>
      </c>
      <c r="AK529" s="8" t="str">
        <f t="shared" si="165"/>
        <v>no</v>
      </c>
      <c r="AL529" s="2" t="str">
        <f t="shared" si="166"/>
        <v>BOOL</v>
      </c>
      <c r="AM529" s="8" t="str">
        <f t="shared" si="170"/>
        <v>n/a</v>
      </c>
      <c r="AN529" s="8" t="str">
        <f t="shared" si="171"/>
        <v>n/a</v>
      </c>
      <c r="AO529" s="8" t="str">
        <f t="shared" si="172"/>
        <v>n/a</v>
      </c>
    </row>
    <row r="530" spans="1:41">
      <c r="A530" s="2" t="s">
        <v>86</v>
      </c>
      <c r="B530" s="2" t="s">
        <v>87</v>
      </c>
      <c r="C530" s="1" t="s">
        <v>1520</v>
      </c>
      <c r="D530" s="1" t="s">
        <v>1521</v>
      </c>
      <c r="E530" s="1" t="s">
        <v>1522</v>
      </c>
      <c r="F530" s="2" t="str">
        <f>IF(ISERROR(VLOOKUP($C530,'DMW | Collateral Fields'!$K:$L, 1, FALSE)),"No", "Yes")</f>
        <v>Yes</v>
      </c>
      <c r="G530" s="1" t="str">
        <f>IFERROR(VLOOKUP($C530,'DMW | Collateral Fields'!$K:$L, 2, FALSE),"(not found)")</f>
        <v>This is the full address for the Collateral being looked up to. The field should not be used when Platform Encryption has been enabled for the nCino Platform.</v>
      </c>
      <c r="H530" s="2" t="s">
        <v>136</v>
      </c>
      <c r="I530" s="2" t="s">
        <v>144</v>
      </c>
      <c r="J530" s="1" t="s">
        <v>140</v>
      </c>
      <c r="K530" s="2">
        <v>1300</v>
      </c>
      <c r="L530" s="2">
        <v>0</v>
      </c>
      <c r="M530" s="2">
        <v>0</v>
      </c>
      <c r="N530" s="2" t="str">
        <f t="shared" si="154"/>
        <v>string|1300|0|0</v>
      </c>
      <c r="O530" t="str">
        <f>IFERROR(VLOOKUP('nCino | Field Mappings'!$A530,'nCino | Object Info'!$A:$H,5,FALSE),"(not found)")</f>
        <v>rskcsp_ds_css_collateral_plgd</v>
      </c>
      <c r="P530" t="str">
        <f t="shared" si="155"/>
        <v>LLC_BI__Collateral_Full_Address__c</v>
      </c>
      <c r="Q530" s="8">
        <f>IFERROR(VLOOKUP($N530,'nCino | BigQuery Type Lookup'!$A:$F,2,FALSE),"(not found)")</f>
        <v>1300</v>
      </c>
      <c r="R530" t="str">
        <f>IFERROR(VLOOKUP('nCino | Field Mappings'!$A530,'nCino | Object Info'!$A:$H,6,FALSE),"(not found)")</f>
        <v>rskcsp_ds_css_collateral_plgd_staging</v>
      </c>
      <c r="S530" t="str">
        <f t="shared" si="156"/>
        <v>LLC_BI__Collateral_Full_Address__c</v>
      </c>
      <c r="T530" s="8" t="str">
        <f t="shared" si="157"/>
        <v>n/a</v>
      </c>
      <c r="U530" s="8" t="str">
        <f t="shared" si="158"/>
        <v>yes</v>
      </c>
      <c r="V530" s="2" t="str">
        <f>IFERROR(VLOOKUP($N530,'nCino | BigQuery Type Lookup'!$A:$F,3,FALSE),"(not found)")</f>
        <v>STRING</v>
      </c>
      <c r="W530" s="8">
        <f>IFERROR(VLOOKUP($N530,'nCino | BigQuery Type Lookup'!$A:$F,4,FALSE),"(not found)")</f>
        <v>1300</v>
      </c>
      <c r="X530" s="8" t="str">
        <f>IFERROR(VLOOKUP($N530,'nCino | BigQuery Type Lookup'!$A:$F,5,FALSE),"(not found)")</f>
        <v>n/a</v>
      </c>
      <c r="Y530" s="8" t="str">
        <f>IFERROR(VLOOKUP($N530,'nCino | BigQuery Type Lookup'!$A:$F,6,FALSE),"(not found)")</f>
        <v>n/a</v>
      </c>
      <c r="Z530" t="str">
        <f>IFERROR(VLOOKUP('nCino | Field Mappings'!$A530,'nCino | Object Info'!$A:$H,7,FALSE),"(not found)")</f>
        <v>rskcsp_ds_css_collateral_plgd_curated</v>
      </c>
      <c r="AA530" t="str">
        <f t="shared" si="159"/>
        <v>LLC_BI__Collateral_Full_Address__c</v>
      </c>
      <c r="AB530" s="8" t="str">
        <f t="shared" si="160"/>
        <v>n/a</v>
      </c>
      <c r="AC530" s="8" t="str">
        <f t="shared" si="161"/>
        <v>yes</v>
      </c>
      <c r="AD530" s="2" t="str">
        <f t="shared" si="162"/>
        <v>STRING</v>
      </c>
      <c r="AE530" s="8">
        <f t="shared" si="167"/>
        <v>1300</v>
      </c>
      <c r="AF530" s="8" t="str">
        <f t="shared" si="168"/>
        <v>n/a</v>
      </c>
      <c r="AG530" s="8" t="str">
        <f t="shared" si="169"/>
        <v>n/a</v>
      </c>
      <c r="AH530" t="str">
        <f>IFERROR(VLOOKUP('nCino | Field Mappings'!$A530,'nCino | Object Info'!$A:$H,8,FALSE),"(not found)")</f>
        <v>rskcsp_ds_css_collateral_plgd_consumption</v>
      </c>
      <c r="AI530" t="str">
        <f t="shared" si="163"/>
        <v>LLC_BI__Collateral_Full_Address__c</v>
      </c>
      <c r="AJ530" s="8" t="str">
        <f t="shared" si="164"/>
        <v>n/a</v>
      </c>
      <c r="AK530" s="8" t="str">
        <f t="shared" si="165"/>
        <v>yes</v>
      </c>
      <c r="AL530" s="2" t="str">
        <f t="shared" si="166"/>
        <v>STRING</v>
      </c>
      <c r="AM530" s="8">
        <f t="shared" si="170"/>
        <v>1300</v>
      </c>
      <c r="AN530" s="8" t="str">
        <f t="shared" si="171"/>
        <v>n/a</v>
      </c>
      <c r="AO530" s="8" t="str">
        <f t="shared" si="172"/>
        <v>n/a</v>
      </c>
    </row>
    <row r="531" spans="1:41">
      <c r="A531" s="2" t="s">
        <v>86</v>
      </c>
      <c r="B531" s="2" t="s">
        <v>87</v>
      </c>
      <c r="C531" s="1" t="s">
        <v>1523</v>
      </c>
      <c r="D531" s="1" t="s">
        <v>56</v>
      </c>
      <c r="E531" s="1" t="s">
        <v>57</v>
      </c>
      <c r="F531" s="2" t="str">
        <f>IF(ISERROR(VLOOKUP($C531,'DMW | Collateral Fields'!$K:$L, 1, FALSE)),"No", "Yes")</f>
        <v>Yes</v>
      </c>
      <c r="G531" s="1" t="str">
        <f>IFERROR(VLOOKUP($C531,'DMW | Collateral Fields'!$K:$L, 2, FALSE),"(not found)")</f>
        <v>This is the Type for the Collateral looked up to.</v>
      </c>
      <c r="H531" s="2" t="s">
        <v>136</v>
      </c>
      <c r="I531" s="2" t="s">
        <v>144</v>
      </c>
      <c r="J531" s="1" t="s">
        <v>140</v>
      </c>
      <c r="K531" s="2">
        <v>1300</v>
      </c>
      <c r="L531" s="2">
        <v>0</v>
      </c>
      <c r="M531" s="2">
        <v>0</v>
      </c>
      <c r="N531" s="2" t="str">
        <f t="shared" si="154"/>
        <v>string|1300|0|0</v>
      </c>
      <c r="O531" t="str">
        <f>IFERROR(VLOOKUP('nCino | Field Mappings'!$A531,'nCino | Object Info'!$A:$H,5,FALSE),"(not found)")</f>
        <v>rskcsp_ds_css_collateral_plgd</v>
      </c>
      <c r="P531" t="str">
        <f t="shared" si="155"/>
        <v>LLC_BI__Collateral_Type__c</v>
      </c>
      <c r="Q531" s="8">
        <f>IFERROR(VLOOKUP($N531,'nCino | BigQuery Type Lookup'!$A:$F,2,FALSE),"(not found)")</f>
        <v>1300</v>
      </c>
      <c r="R531" t="str">
        <f>IFERROR(VLOOKUP('nCino | Field Mappings'!$A531,'nCino | Object Info'!$A:$H,6,FALSE),"(not found)")</f>
        <v>rskcsp_ds_css_collateral_plgd_staging</v>
      </c>
      <c r="S531" t="str">
        <f t="shared" si="156"/>
        <v>LLC_BI__Collateral_Type__c</v>
      </c>
      <c r="T531" s="8" t="str">
        <f t="shared" si="157"/>
        <v>n/a</v>
      </c>
      <c r="U531" s="8" t="str">
        <f t="shared" si="158"/>
        <v>yes</v>
      </c>
      <c r="V531" s="2" t="str">
        <f>IFERROR(VLOOKUP($N531,'nCino | BigQuery Type Lookup'!$A:$F,3,FALSE),"(not found)")</f>
        <v>STRING</v>
      </c>
      <c r="W531" s="8">
        <f>IFERROR(VLOOKUP($N531,'nCino | BigQuery Type Lookup'!$A:$F,4,FALSE),"(not found)")</f>
        <v>1300</v>
      </c>
      <c r="X531" s="8" t="str">
        <f>IFERROR(VLOOKUP($N531,'nCino | BigQuery Type Lookup'!$A:$F,5,FALSE),"(not found)")</f>
        <v>n/a</v>
      </c>
      <c r="Y531" s="8" t="str">
        <f>IFERROR(VLOOKUP($N531,'nCino | BigQuery Type Lookup'!$A:$F,6,FALSE),"(not found)")</f>
        <v>n/a</v>
      </c>
      <c r="Z531" t="str">
        <f>IFERROR(VLOOKUP('nCino | Field Mappings'!$A531,'nCino | Object Info'!$A:$H,7,FALSE),"(not found)")</f>
        <v>rskcsp_ds_css_collateral_plgd_curated</v>
      </c>
      <c r="AA531" t="str">
        <f t="shared" si="159"/>
        <v>LLC_BI__Collateral_Type__c</v>
      </c>
      <c r="AB531" s="8" t="str">
        <f t="shared" si="160"/>
        <v>n/a</v>
      </c>
      <c r="AC531" s="8" t="str">
        <f t="shared" si="161"/>
        <v>yes</v>
      </c>
      <c r="AD531" s="2" t="str">
        <f t="shared" si="162"/>
        <v>STRING</v>
      </c>
      <c r="AE531" s="8">
        <f t="shared" si="167"/>
        <v>1300</v>
      </c>
      <c r="AF531" s="8" t="str">
        <f t="shared" si="168"/>
        <v>n/a</v>
      </c>
      <c r="AG531" s="8" t="str">
        <f t="shared" si="169"/>
        <v>n/a</v>
      </c>
      <c r="AH531" t="str">
        <f>IFERROR(VLOOKUP('nCino | Field Mappings'!$A531,'nCino | Object Info'!$A:$H,8,FALSE),"(not found)")</f>
        <v>rskcsp_ds_css_collateral_plgd_consumption</v>
      </c>
      <c r="AI531" t="str">
        <f t="shared" si="163"/>
        <v>LLC_BI__Collateral_Type__c</v>
      </c>
      <c r="AJ531" s="8" t="str">
        <f t="shared" si="164"/>
        <v>n/a</v>
      </c>
      <c r="AK531" s="8" t="str">
        <f t="shared" si="165"/>
        <v>yes</v>
      </c>
      <c r="AL531" s="2" t="str">
        <f t="shared" si="166"/>
        <v>STRING</v>
      </c>
      <c r="AM531" s="8">
        <f t="shared" si="170"/>
        <v>1300</v>
      </c>
      <c r="AN531" s="8" t="str">
        <f t="shared" si="171"/>
        <v>n/a</v>
      </c>
      <c r="AO531" s="8" t="str">
        <f t="shared" si="172"/>
        <v>n/a</v>
      </c>
    </row>
    <row r="532" spans="1:41">
      <c r="A532" s="2" t="s">
        <v>86</v>
      </c>
      <c r="B532" s="2" t="s">
        <v>87</v>
      </c>
      <c r="C532" s="1" t="s">
        <v>1524</v>
      </c>
      <c r="D532" s="1" t="s">
        <v>1525</v>
      </c>
      <c r="E532" s="1" t="s">
        <v>545</v>
      </c>
      <c r="F532" s="2" t="str">
        <f>IF(ISERROR(VLOOKUP($C532,'DMW | Collateral Fields'!$K:$L, 1, FALSE)),"No", "Yes")</f>
        <v>Yes</v>
      </c>
      <c r="G532" s="1" t="str">
        <f>IFERROR(VLOOKUP($C532,'DMW | Collateral Fields'!$K:$L, 2, FALSE),"(not found)")</f>
        <v>This is a System Generated field from the Value field on the Collateral object. Do not modify.</v>
      </c>
      <c r="H532" s="2" t="s">
        <v>136</v>
      </c>
      <c r="I532" s="2" t="s">
        <v>144</v>
      </c>
      <c r="J532" s="1" t="s">
        <v>215</v>
      </c>
      <c r="K532" s="2">
        <v>0</v>
      </c>
      <c r="L532" s="2">
        <v>18</v>
      </c>
      <c r="M532" s="2">
        <v>2</v>
      </c>
      <c r="N532" s="2" t="str">
        <f t="shared" si="154"/>
        <v>currency|0|18|2</v>
      </c>
      <c r="O532" t="str">
        <f>IFERROR(VLOOKUP('nCino | Field Mappings'!$A532,'nCino | Object Info'!$A:$H,5,FALSE),"(not found)")</f>
        <v>rskcsp_ds_css_collateral_plgd</v>
      </c>
      <c r="P532" t="str">
        <f t="shared" si="155"/>
        <v>LLC_BI__Collateral_Value__c</v>
      </c>
      <c r="Q532" s="8">
        <f>IFERROR(VLOOKUP($N532,'nCino | BigQuery Type Lookup'!$A:$F,2,FALSE),"(not found)")</f>
        <v>21</v>
      </c>
      <c r="R532" t="str">
        <f>IFERROR(VLOOKUP('nCino | Field Mappings'!$A532,'nCino | Object Info'!$A:$H,6,FALSE),"(not found)")</f>
        <v>rskcsp_ds_css_collateral_plgd_staging</v>
      </c>
      <c r="S532" t="str">
        <f t="shared" si="156"/>
        <v>LLC_BI__Collateral_Value__c</v>
      </c>
      <c r="T532" s="8" t="str">
        <f t="shared" si="157"/>
        <v>n/a</v>
      </c>
      <c r="U532" s="8" t="str">
        <f t="shared" si="158"/>
        <v>yes</v>
      </c>
      <c r="V532" s="2" t="str">
        <f>IFERROR(VLOOKUP($N532,'nCino | BigQuery Type Lookup'!$A:$F,3,FALSE),"(not found)")</f>
        <v>NUMERIC</v>
      </c>
      <c r="W532" s="8" t="str">
        <f>IFERROR(VLOOKUP($N532,'nCino | BigQuery Type Lookup'!$A:$F,4,FALSE),"(not found)")</f>
        <v>n/a</v>
      </c>
      <c r="X532" s="8">
        <f>IFERROR(VLOOKUP($N532,'nCino | BigQuery Type Lookup'!$A:$F,5,FALSE),"(not found)")</f>
        <v>18</v>
      </c>
      <c r="Y532" s="8">
        <f>IFERROR(VLOOKUP($N532,'nCino | BigQuery Type Lookup'!$A:$F,6,FALSE),"(not found)")</f>
        <v>2</v>
      </c>
      <c r="Z532" t="str">
        <f>IFERROR(VLOOKUP('nCino | Field Mappings'!$A532,'nCino | Object Info'!$A:$H,7,FALSE),"(not found)")</f>
        <v>rskcsp_ds_css_collateral_plgd_curated</v>
      </c>
      <c r="AA532" t="str">
        <f t="shared" si="159"/>
        <v>LLC_BI__Collateral_Value__c</v>
      </c>
      <c r="AB532" s="8" t="str">
        <f t="shared" si="160"/>
        <v>n/a</v>
      </c>
      <c r="AC532" s="8" t="str">
        <f t="shared" si="161"/>
        <v>yes</v>
      </c>
      <c r="AD532" s="2" t="str">
        <f t="shared" si="162"/>
        <v>NUMERIC</v>
      </c>
      <c r="AE532" s="8" t="str">
        <f t="shared" si="167"/>
        <v>n/a</v>
      </c>
      <c r="AF532" s="8">
        <f t="shared" si="168"/>
        <v>18</v>
      </c>
      <c r="AG532" s="8">
        <f t="shared" si="169"/>
        <v>2</v>
      </c>
      <c r="AH532" t="str">
        <f>IFERROR(VLOOKUP('nCino | Field Mappings'!$A532,'nCino | Object Info'!$A:$H,8,FALSE),"(not found)")</f>
        <v>rskcsp_ds_css_collateral_plgd_consumption</v>
      </c>
      <c r="AI532" t="str">
        <f t="shared" si="163"/>
        <v>LLC_BI__Collateral_Value__c</v>
      </c>
      <c r="AJ532" s="8" t="str">
        <f t="shared" si="164"/>
        <v>n/a</v>
      </c>
      <c r="AK532" s="8" t="str">
        <f t="shared" si="165"/>
        <v>yes</v>
      </c>
      <c r="AL532" s="2" t="str">
        <f t="shared" si="166"/>
        <v>NUMERIC</v>
      </c>
      <c r="AM532" s="8" t="str">
        <f t="shared" si="170"/>
        <v>n/a</v>
      </c>
      <c r="AN532" s="8">
        <f t="shared" si="171"/>
        <v>18</v>
      </c>
      <c r="AO532" s="8">
        <f t="shared" si="172"/>
        <v>2</v>
      </c>
    </row>
    <row r="533" spans="1:41">
      <c r="A533" s="2" t="s">
        <v>86</v>
      </c>
      <c r="B533" s="2" t="s">
        <v>87</v>
      </c>
      <c r="C533" s="1" t="s">
        <v>1526</v>
      </c>
      <c r="D533" s="1" t="s">
        <v>1527</v>
      </c>
      <c r="E533" s="1" t="s">
        <v>1528</v>
      </c>
      <c r="F533" s="2" t="str">
        <f>IF(ISERROR(VLOOKUP($C533,'DMW | Collateral Fields'!$K:$L, 1, FALSE)),"No", "Yes")</f>
        <v>Yes</v>
      </c>
      <c r="G533" s="1" t="str">
        <f>IFERROR(VLOOKUP($C533,'DMW | Collateral Fields'!$K:$L, 2, FALSE),"(not found)")</f>
        <v xml:space="preserve"> Current Lendable Value of the collateral based on the Advance Rate.</v>
      </c>
      <c r="H533" s="2" t="s">
        <v>136</v>
      </c>
      <c r="I533" s="2" t="s">
        <v>144</v>
      </c>
      <c r="J533" s="1" t="s">
        <v>215</v>
      </c>
      <c r="K533" s="2">
        <v>0</v>
      </c>
      <c r="L533" s="2">
        <v>18</v>
      </c>
      <c r="M533" s="2">
        <v>2</v>
      </c>
      <c r="N533" s="2" t="str">
        <f t="shared" si="154"/>
        <v>currency|0|18|2</v>
      </c>
      <c r="O533" t="str">
        <f>IFERROR(VLOOKUP('nCino | Field Mappings'!$A533,'nCino | Object Info'!$A:$H,5,FALSE),"(not found)")</f>
        <v>rskcsp_ds_css_collateral_plgd</v>
      </c>
      <c r="P533" t="str">
        <f t="shared" si="155"/>
        <v>LLC_BI__Current_Lendable_Value__c</v>
      </c>
      <c r="Q533" s="8">
        <f>IFERROR(VLOOKUP($N533,'nCino | BigQuery Type Lookup'!$A:$F,2,FALSE),"(not found)")</f>
        <v>21</v>
      </c>
      <c r="R533" t="str">
        <f>IFERROR(VLOOKUP('nCino | Field Mappings'!$A533,'nCino | Object Info'!$A:$H,6,FALSE),"(not found)")</f>
        <v>rskcsp_ds_css_collateral_plgd_staging</v>
      </c>
      <c r="S533" t="str">
        <f t="shared" si="156"/>
        <v>LLC_BI__Current_Lendable_Value__c</v>
      </c>
      <c r="T533" s="8" t="str">
        <f t="shared" si="157"/>
        <v>n/a</v>
      </c>
      <c r="U533" s="8" t="str">
        <f t="shared" si="158"/>
        <v>yes</v>
      </c>
      <c r="V533" s="2" t="str">
        <f>IFERROR(VLOOKUP($N533,'nCino | BigQuery Type Lookup'!$A:$F,3,FALSE),"(not found)")</f>
        <v>NUMERIC</v>
      </c>
      <c r="W533" s="8" t="str">
        <f>IFERROR(VLOOKUP($N533,'nCino | BigQuery Type Lookup'!$A:$F,4,FALSE),"(not found)")</f>
        <v>n/a</v>
      </c>
      <c r="X533" s="8">
        <f>IFERROR(VLOOKUP($N533,'nCino | BigQuery Type Lookup'!$A:$F,5,FALSE),"(not found)")</f>
        <v>18</v>
      </c>
      <c r="Y533" s="8">
        <f>IFERROR(VLOOKUP($N533,'nCino | BigQuery Type Lookup'!$A:$F,6,FALSE),"(not found)")</f>
        <v>2</v>
      </c>
      <c r="Z533" t="str">
        <f>IFERROR(VLOOKUP('nCino | Field Mappings'!$A533,'nCino | Object Info'!$A:$H,7,FALSE),"(not found)")</f>
        <v>rskcsp_ds_css_collateral_plgd_curated</v>
      </c>
      <c r="AA533" t="str">
        <f t="shared" si="159"/>
        <v>LLC_BI__Current_Lendable_Value__c</v>
      </c>
      <c r="AB533" s="8" t="str">
        <f t="shared" si="160"/>
        <v>n/a</v>
      </c>
      <c r="AC533" s="8" t="str">
        <f t="shared" si="161"/>
        <v>yes</v>
      </c>
      <c r="AD533" s="2" t="str">
        <f t="shared" si="162"/>
        <v>NUMERIC</v>
      </c>
      <c r="AE533" s="8" t="str">
        <f t="shared" si="167"/>
        <v>n/a</v>
      </c>
      <c r="AF533" s="8">
        <f t="shared" si="168"/>
        <v>18</v>
      </c>
      <c r="AG533" s="8">
        <f t="shared" si="169"/>
        <v>2</v>
      </c>
      <c r="AH533" t="str">
        <f>IFERROR(VLOOKUP('nCino | Field Mappings'!$A533,'nCino | Object Info'!$A:$H,8,FALSE),"(not found)")</f>
        <v>rskcsp_ds_css_collateral_plgd_consumption</v>
      </c>
      <c r="AI533" t="str">
        <f t="shared" si="163"/>
        <v>LLC_BI__Current_Lendable_Value__c</v>
      </c>
      <c r="AJ533" s="8" t="str">
        <f t="shared" si="164"/>
        <v>n/a</v>
      </c>
      <c r="AK533" s="8" t="str">
        <f t="shared" si="165"/>
        <v>yes</v>
      </c>
      <c r="AL533" s="2" t="str">
        <f t="shared" si="166"/>
        <v>NUMERIC</v>
      </c>
      <c r="AM533" s="8" t="str">
        <f t="shared" si="170"/>
        <v>n/a</v>
      </c>
      <c r="AN533" s="8">
        <f t="shared" si="171"/>
        <v>18</v>
      </c>
      <c r="AO533" s="8">
        <f t="shared" si="172"/>
        <v>2</v>
      </c>
    </row>
    <row r="534" spans="1:41">
      <c r="A534" s="2" t="s">
        <v>86</v>
      </c>
      <c r="B534" s="2" t="s">
        <v>87</v>
      </c>
      <c r="C534" s="1" t="s">
        <v>1529</v>
      </c>
      <c r="D534" s="1" t="s">
        <v>362</v>
      </c>
      <c r="E534" s="1" t="s">
        <v>363</v>
      </c>
      <c r="F534" s="2" t="str">
        <f>IF(ISERROR(VLOOKUP($C534,'DMW | Collateral Fields'!$K:$L, 1, FALSE)),"No", "Yes")</f>
        <v>Yes</v>
      </c>
      <c r="G534" s="1" t="str">
        <f>IFERROR(VLOOKUP($C534,'DMW | Collateral Fields'!$K:$L, 2, FALSE),"(not found)")</f>
        <v>The date the loan has been paid out and the piece of Collateral is no longer pledged.</v>
      </c>
      <c r="H534" s="2" t="s">
        <v>136</v>
      </c>
      <c r="I534" s="2" t="s">
        <v>144</v>
      </c>
      <c r="J534" s="1" t="s">
        <v>202</v>
      </c>
      <c r="K534" s="2">
        <v>0</v>
      </c>
      <c r="L534" s="2">
        <v>0</v>
      </c>
      <c r="M534" s="2">
        <v>0</v>
      </c>
      <c r="N534" s="2" t="str">
        <f t="shared" si="154"/>
        <v>date|0|0|0</v>
      </c>
      <c r="O534" t="str">
        <f>IFERROR(VLOOKUP('nCino | Field Mappings'!$A534,'nCino | Object Info'!$A:$H,5,FALSE),"(not found)")</f>
        <v>rskcsp_ds_css_collateral_plgd</v>
      </c>
      <c r="P534" t="str">
        <f t="shared" si="155"/>
        <v>LLC_BI__End_Date__c</v>
      </c>
      <c r="Q534" s="8">
        <f>IFERROR(VLOOKUP($N534,'nCino | BigQuery Type Lookup'!$A:$F,2,FALSE),"(not found)")</f>
        <v>8</v>
      </c>
      <c r="R534" t="str">
        <f>IFERROR(VLOOKUP('nCino | Field Mappings'!$A534,'nCino | Object Info'!$A:$H,6,FALSE),"(not found)")</f>
        <v>rskcsp_ds_css_collateral_plgd_staging</v>
      </c>
      <c r="S534" t="str">
        <f t="shared" si="156"/>
        <v>LLC_BI__End_Date__c</v>
      </c>
      <c r="T534" s="8" t="str">
        <f t="shared" si="157"/>
        <v>n/a</v>
      </c>
      <c r="U534" s="8" t="str">
        <f t="shared" si="158"/>
        <v>yes</v>
      </c>
      <c r="V534" s="2" t="str">
        <f>IFERROR(VLOOKUP($N534,'nCino | BigQuery Type Lookup'!$A:$F,3,FALSE),"(not found)")</f>
        <v>DATE</v>
      </c>
      <c r="W534" s="8" t="str">
        <f>IFERROR(VLOOKUP($N534,'nCino | BigQuery Type Lookup'!$A:$F,4,FALSE),"(not found)")</f>
        <v>n/a</v>
      </c>
      <c r="X534" s="8" t="str">
        <f>IFERROR(VLOOKUP($N534,'nCino | BigQuery Type Lookup'!$A:$F,5,FALSE),"(not found)")</f>
        <v>n/a</v>
      </c>
      <c r="Y534" s="8" t="str">
        <f>IFERROR(VLOOKUP($N534,'nCino | BigQuery Type Lookup'!$A:$F,6,FALSE),"(not found)")</f>
        <v>n/a</v>
      </c>
      <c r="Z534" t="str">
        <f>IFERROR(VLOOKUP('nCino | Field Mappings'!$A534,'nCino | Object Info'!$A:$H,7,FALSE),"(not found)")</f>
        <v>rskcsp_ds_css_collateral_plgd_curated</v>
      </c>
      <c r="AA534" t="str">
        <f t="shared" si="159"/>
        <v>LLC_BI__End_Date__c</v>
      </c>
      <c r="AB534" s="8" t="str">
        <f t="shared" si="160"/>
        <v>n/a</v>
      </c>
      <c r="AC534" s="8" t="str">
        <f t="shared" si="161"/>
        <v>yes</v>
      </c>
      <c r="AD534" s="2" t="str">
        <f t="shared" si="162"/>
        <v>DATE</v>
      </c>
      <c r="AE534" s="8" t="str">
        <f t="shared" si="167"/>
        <v>n/a</v>
      </c>
      <c r="AF534" s="8" t="str">
        <f t="shared" si="168"/>
        <v>n/a</v>
      </c>
      <c r="AG534" s="8" t="str">
        <f t="shared" si="169"/>
        <v>n/a</v>
      </c>
      <c r="AH534" t="str">
        <f>IFERROR(VLOOKUP('nCino | Field Mappings'!$A534,'nCino | Object Info'!$A:$H,8,FALSE),"(not found)")</f>
        <v>rskcsp_ds_css_collateral_plgd_consumption</v>
      </c>
      <c r="AI534" t="str">
        <f t="shared" si="163"/>
        <v>LLC_BI__End_Date__c</v>
      </c>
      <c r="AJ534" s="8" t="str">
        <f t="shared" si="164"/>
        <v>n/a</v>
      </c>
      <c r="AK534" s="8" t="str">
        <f t="shared" si="165"/>
        <v>yes</v>
      </c>
      <c r="AL534" s="2" t="str">
        <f t="shared" si="166"/>
        <v>DATE</v>
      </c>
      <c r="AM534" s="8" t="str">
        <f t="shared" si="170"/>
        <v>n/a</v>
      </c>
      <c r="AN534" s="8" t="str">
        <f t="shared" si="171"/>
        <v>n/a</v>
      </c>
      <c r="AO534" s="8" t="str">
        <f t="shared" si="172"/>
        <v>n/a</v>
      </c>
    </row>
    <row r="535" spans="1:41">
      <c r="A535" s="2" t="s">
        <v>86</v>
      </c>
      <c r="B535" s="2" t="s">
        <v>87</v>
      </c>
      <c r="C535" s="1" t="s">
        <v>1530</v>
      </c>
      <c r="D535" s="1" t="s">
        <v>939</v>
      </c>
      <c r="E535" s="1" t="s">
        <v>940</v>
      </c>
      <c r="F535" s="2" t="str">
        <f>IF(ISERROR(VLOOKUP($C535,'DMW | Collateral Fields'!$K:$L, 1, FALSE)),"No", "Yes")</f>
        <v>Yes</v>
      </c>
      <c r="G535" s="1" t="str">
        <f>IFERROR(VLOOKUP($C535,'DMW | Collateral Fields'!$K:$L, 2, FALSE),"(not found)")</f>
        <v>The value of the first lien position. This field is populated by the system.</v>
      </c>
      <c r="H535" s="2" t="s">
        <v>136</v>
      </c>
      <c r="I535" s="2" t="s">
        <v>144</v>
      </c>
      <c r="J535" s="1" t="s">
        <v>215</v>
      </c>
      <c r="K535" s="2">
        <v>0</v>
      </c>
      <c r="L535" s="2">
        <v>18</v>
      </c>
      <c r="M535" s="2">
        <v>2</v>
      </c>
      <c r="N535" s="2" t="str">
        <f t="shared" si="154"/>
        <v>currency|0|18|2</v>
      </c>
      <c r="O535" t="str">
        <f>IFERROR(VLOOKUP('nCino | Field Mappings'!$A535,'nCino | Object Info'!$A:$H,5,FALSE),"(not found)")</f>
        <v>rskcsp_ds_css_collateral_plgd</v>
      </c>
      <c r="P535" t="str">
        <f t="shared" si="155"/>
        <v>LLC_BI__First_Lien_Position_Value__c</v>
      </c>
      <c r="Q535" s="8">
        <f>IFERROR(VLOOKUP($N535,'nCino | BigQuery Type Lookup'!$A:$F,2,FALSE),"(not found)")</f>
        <v>21</v>
      </c>
      <c r="R535" t="str">
        <f>IFERROR(VLOOKUP('nCino | Field Mappings'!$A535,'nCino | Object Info'!$A:$H,6,FALSE),"(not found)")</f>
        <v>rskcsp_ds_css_collateral_plgd_staging</v>
      </c>
      <c r="S535" t="str">
        <f t="shared" si="156"/>
        <v>LLC_BI__First_Lien_Position_Value__c</v>
      </c>
      <c r="T535" s="8" t="str">
        <f t="shared" si="157"/>
        <v>n/a</v>
      </c>
      <c r="U535" s="8" t="str">
        <f t="shared" si="158"/>
        <v>yes</v>
      </c>
      <c r="V535" s="2" t="str">
        <f>IFERROR(VLOOKUP($N535,'nCino | BigQuery Type Lookup'!$A:$F,3,FALSE),"(not found)")</f>
        <v>NUMERIC</v>
      </c>
      <c r="W535" s="8" t="str">
        <f>IFERROR(VLOOKUP($N535,'nCino | BigQuery Type Lookup'!$A:$F,4,FALSE),"(not found)")</f>
        <v>n/a</v>
      </c>
      <c r="X535" s="8">
        <f>IFERROR(VLOOKUP($N535,'nCino | BigQuery Type Lookup'!$A:$F,5,FALSE),"(not found)")</f>
        <v>18</v>
      </c>
      <c r="Y535" s="8">
        <f>IFERROR(VLOOKUP($N535,'nCino | BigQuery Type Lookup'!$A:$F,6,FALSE),"(not found)")</f>
        <v>2</v>
      </c>
      <c r="Z535" t="str">
        <f>IFERROR(VLOOKUP('nCino | Field Mappings'!$A535,'nCino | Object Info'!$A:$H,7,FALSE),"(not found)")</f>
        <v>rskcsp_ds_css_collateral_plgd_curated</v>
      </c>
      <c r="AA535" t="str">
        <f t="shared" si="159"/>
        <v>LLC_BI__First_Lien_Position_Value__c</v>
      </c>
      <c r="AB535" s="8" t="str">
        <f t="shared" si="160"/>
        <v>n/a</v>
      </c>
      <c r="AC535" s="8" t="str">
        <f t="shared" si="161"/>
        <v>yes</v>
      </c>
      <c r="AD535" s="2" t="str">
        <f t="shared" si="162"/>
        <v>NUMERIC</v>
      </c>
      <c r="AE535" s="8" t="str">
        <f t="shared" si="167"/>
        <v>n/a</v>
      </c>
      <c r="AF535" s="8">
        <f t="shared" si="168"/>
        <v>18</v>
      </c>
      <c r="AG535" s="8">
        <f t="shared" si="169"/>
        <v>2</v>
      </c>
      <c r="AH535" t="str">
        <f>IFERROR(VLOOKUP('nCino | Field Mappings'!$A535,'nCino | Object Info'!$A:$H,8,FALSE),"(not found)")</f>
        <v>rskcsp_ds_css_collateral_plgd_consumption</v>
      </c>
      <c r="AI535" t="str">
        <f t="shared" si="163"/>
        <v>LLC_BI__First_Lien_Position_Value__c</v>
      </c>
      <c r="AJ535" s="8" t="str">
        <f t="shared" si="164"/>
        <v>n/a</v>
      </c>
      <c r="AK535" s="8" t="str">
        <f t="shared" si="165"/>
        <v>yes</v>
      </c>
      <c r="AL535" s="2" t="str">
        <f t="shared" si="166"/>
        <v>NUMERIC</v>
      </c>
      <c r="AM535" s="8" t="str">
        <f t="shared" si="170"/>
        <v>n/a</v>
      </c>
      <c r="AN535" s="8">
        <f t="shared" si="171"/>
        <v>18</v>
      </c>
      <c r="AO535" s="8">
        <f t="shared" si="172"/>
        <v>2</v>
      </c>
    </row>
    <row r="536" spans="1:41">
      <c r="A536" s="2" t="s">
        <v>86</v>
      </c>
      <c r="B536" s="2" t="s">
        <v>87</v>
      </c>
      <c r="C536" s="1" t="s">
        <v>1531</v>
      </c>
      <c r="D536" s="1" t="s">
        <v>1473</v>
      </c>
      <c r="E536" s="1" t="s">
        <v>1474</v>
      </c>
      <c r="F536" s="2" t="str">
        <f>IF(ISERROR(VLOOKUP($C536,'DMW | Collateral Fields'!$K:$L, 1, FALSE)),"No", "Yes")</f>
        <v>Yes</v>
      </c>
      <c r="G536" s="1" t="str">
        <f>IFERROR(VLOOKUP($C536,'DMW | Collateral Fields'!$K:$L, 2, FALSE),"(not found)")</f>
        <v>This field is populated via apex to exclude this pledge from calculations.</v>
      </c>
      <c r="H536" s="2" t="s">
        <v>136</v>
      </c>
      <c r="I536" s="2" t="s">
        <v>131</v>
      </c>
      <c r="J536" s="1" t="s">
        <v>137</v>
      </c>
      <c r="K536" s="2">
        <v>0</v>
      </c>
      <c r="L536" s="2">
        <v>0</v>
      </c>
      <c r="M536" s="2">
        <v>0</v>
      </c>
      <c r="N536" s="2" t="str">
        <f t="shared" si="154"/>
        <v>boolean|0|0|0</v>
      </c>
      <c r="O536" t="str">
        <f>IFERROR(VLOOKUP('nCino | Field Mappings'!$A536,'nCino | Object Info'!$A:$H,5,FALSE),"(not found)")</f>
        <v>rskcsp_ds_css_collateral_plgd</v>
      </c>
      <c r="P536" t="str">
        <f t="shared" si="155"/>
        <v>LLC_BI__Is_Excluded__c</v>
      </c>
      <c r="Q536" s="8">
        <f>IFERROR(VLOOKUP($N536,'nCino | BigQuery Type Lookup'!$A:$F,2,FALSE),"(not found)")</f>
        <v>1</v>
      </c>
      <c r="R536" t="str">
        <f>IFERROR(VLOOKUP('nCino | Field Mappings'!$A536,'nCino | Object Info'!$A:$H,6,FALSE),"(not found)")</f>
        <v>rskcsp_ds_css_collateral_plgd_staging</v>
      </c>
      <c r="S536" t="str">
        <f t="shared" si="156"/>
        <v>LLC_BI__Is_Excluded__c</v>
      </c>
      <c r="T536" s="8" t="str">
        <f t="shared" si="157"/>
        <v>n/a</v>
      </c>
      <c r="U536" s="8" t="str">
        <f t="shared" si="158"/>
        <v>no</v>
      </c>
      <c r="V536" s="2" t="str">
        <f>IFERROR(VLOOKUP($N536,'nCino | BigQuery Type Lookup'!$A:$F,3,FALSE),"(not found)")</f>
        <v>BOOL</v>
      </c>
      <c r="W536" s="8" t="str">
        <f>IFERROR(VLOOKUP($N536,'nCino | BigQuery Type Lookup'!$A:$F,4,FALSE),"(not found)")</f>
        <v>n/a</v>
      </c>
      <c r="X536" s="8" t="str">
        <f>IFERROR(VLOOKUP($N536,'nCino | BigQuery Type Lookup'!$A:$F,5,FALSE),"(not found)")</f>
        <v>n/a</v>
      </c>
      <c r="Y536" s="8" t="str">
        <f>IFERROR(VLOOKUP($N536,'nCino | BigQuery Type Lookup'!$A:$F,6,FALSE),"(not found)")</f>
        <v>n/a</v>
      </c>
      <c r="Z536" t="str">
        <f>IFERROR(VLOOKUP('nCino | Field Mappings'!$A536,'nCino | Object Info'!$A:$H,7,FALSE),"(not found)")</f>
        <v>rskcsp_ds_css_collateral_plgd_curated</v>
      </c>
      <c r="AA536" t="str">
        <f t="shared" si="159"/>
        <v>LLC_BI__Is_Excluded__c</v>
      </c>
      <c r="AB536" s="8" t="str">
        <f t="shared" si="160"/>
        <v>n/a</v>
      </c>
      <c r="AC536" s="8" t="str">
        <f t="shared" si="161"/>
        <v>no</v>
      </c>
      <c r="AD536" s="2" t="str">
        <f t="shared" si="162"/>
        <v>BOOL</v>
      </c>
      <c r="AE536" s="8" t="str">
        <f t="shared" si="167"/>
        <v>n/a</v>
      </c>
      <c r="AF536" s="8" t="str">
        <f t="shared" si="168"/>
        <v>n/a</v>
      </c>
      <c r="AG536" s="8" t="str">
        <f t="shared" si="169"/>
        <v>n/a</v>
      </c>
      <c r="AH536" t="str">
        <f>IFERROR(VLOOKUP('nCino | Field Mappings'!$A536,'nCino | Object Info'!$A:$H,8,FALSE),"(not found)")</f>
        <v>rskcsp_ds_css_collateral_plgd_consumption</v>
      </c>
      <c r="AI536" t="str">
        <f t="shared" si="163"/>
        <v>LLC_BI__Is_Excluded__c</v>
      </c>
      <c r="AJ536" s="8" t="str">
        <f t="shared" si="164"/>
        <v>n/a</v>
      </c>
      <c r="AK536" s="8" t="str">
        <f t="shared" si="165"/>
        <v>no</v>
      </c>
      <c r="AL536" s="2" t="str">
        <f t="shared" si="166"/>
        <v>BOOL</v>
      </c>
      <c r="AM536" s="8" t="str">
        <f t="shared" si="170"/>
        <v>n/a</v>
      </c>
      <c r="AN536" s="8" t="str">
        <f t="shared" si="171"/>
        <v>n/a</v>
      </c>
      <c r="AO536" s="8" t="str">
        <f t="shared" si="172"/>
        <v>n/a</v>
      </c>
    </row>
    <row r="537" spans="1:41">
      <c r="A537" s="2" t="s">
        <v>86</v>
      </c>
      <c r="B537" s="2" t="s">
        <v>87</v>
      </c>
      <c r="C537" s="1" t="s">
        <v>1532</v>
      </c>
      <c r="D537" s="1" t="s">
        <v>1533</v>
      </c>
      <c r="E537" s="1" t="s">
        <v>1534</v>
      </c>
      <c r="F537" s="2" t="str">
        <f>IF(ISERROR(VLOOKUP($C537,'DMW | Collateral Fields'!$K:$L, 1, FALSE)),"No", "Yes")</f>
        <v>Yes</v>
      </c>
      <c r="G537" s="1" t="str">
        <f>IFERROR(VLOOKUP($C537,'DMW | Collateral Fields'!$K:$L, 2, FALSE),"(not found)")</f>
        <v>The lien position that will be taken on Collateral.</v>
      </c>
      <c r="H537" s="2" t="s">
        <v>136</v>
      </c>
      <c r="I537" s="2" t="s">
        <v>144</v>
      </c>
      <c r="J537" s="1" t="s">
        <v>145</v>
      </c>
      <c r="K537" s="2">
        <v>255</v>
      </c>
      <c r="L537" s="2">
        <v>0</v>
      </c>
      <c r="M537" s="2">
        <v>0</v>
      </c>
      <c r="N537" s="2" t="str">
        <f t="shared" si="154"/>
        <v>picklist|255|0|0</v>
      </c>
      <c r="O537" t="str">
        <f>IFERROR(VLOOKUP('nCino | Field Mappings'!$A537,'nCino | Object Info'!$A:$H,5,FALSE),"(not found)")</f>
        <v>rskcsp_ds_css_collateral_plgd</v>
      </c>
      <c r="P537" t="str">
        <f t="shared" si="155"/>
        <v>LLC_BI__Lien_Position__c</v>
      </c>
      <c r="Q537" s="8">
        <f>IFERROR(VLOOKUP($N537,'nCino | BigQuery Type Lookup'!$A:$F,2,FALSE),"(not found)")</f>
        <v>255</v>
      </c>
      <c r="R537" t="str">
        <f>IFERROR(VLOOKUP('nCino | Field Mappings'!$A537,'nCino | Object Info'!$A:$H,6,FALSE),"(not found)")</f>
        <v>rskcsp_ds_css_collateral_plgd_staging</v>
      </c>
      <c r="S537" t="str">
        <f t="shared" si="156"/>
        <v>LLC_BI__Lien_Position__c</v>
      </c>
      <c r="T537" s="8" t="str">
        <f t="shared" si="157"/>
        <v>n/a</v>
      </c>
      <c r="U537" s="8" t="str">
        <f t="shared" si="158"/>
        <v>yes</v>
      </c>
      <c r="V537" s="2" t="str">
        <f>IFERROR(VLOOKUP($N537,'nCino | BigQuery Type Lookup'!$A:$F,3,FALSE),"(not found)")</f>
        <v>STRING</v>
      </c>
      <c r="W537" s="8">
        <f>IFERROR(VLOOKUP($N537,'nCino | BigQuery Type Lookup'!$A:$F,4,FALSE),"(not found)")</f>
        <v>255</v>
      </c>
      <c r="X537" s="8" t="str">
        <f>IFERROR(VLOOKUP($N537,'nCino | BigQuery Type Lookup'!$A:$F,5,FALSE),"(not found)")</f>
        <v>n/a</v>
      </c>
      <c r="Y537" s="8" t="str">
        <f>IFERROR(VLOOKUP($N537,'nCino | BigQuery Type Lookup'!$A:$F,6,FALSE),"(not found)")</f>
        <v>n/a</v>
      </c>
      <c r="Z537" t="str">
        <f>IFERROR(VLOOKUP('nCino | Field Mappings'!$A537,'nCino | Object Info'!$A:$H,7,FALSE),"(not found)")</f>
        <v>rskcsp_ds_css_collateral_plgd_curated</v>
      </c>
      <c r="AA537" t="str">
        <f t="shared" si="159"/>
        <v>LLC_BI__Lien_Position__c</v>
      </c>
      <c r="AB537" s="8" t="str">
        <f t="shared" si="160"/>
        <v>n/a</v>
      </c>
      <c r="AC537" s="8" t="str">
        <f t="shared" si="161"/>
        <v>yes</v>
      </c>
      <c r="AD537" s="2" t="str">
        <f t="shared" si="162"/>
        <v>STRING</v>
      </c>
      <c r="AE537" s="8">
        <f t="shared" si="167"/>
        <v>255</v>
      </c>
      <c r="AF537" s="8" t="str">
        <f t="shared" si="168"/>
        <v>n/a</v>
      </c>
      <c r="AG537" s="8" t="str">
        <f t="shared" si="169"/>
        <v>n/a</v>
      </c>
      <c r="AH537" t="str">
        <f>IFERROR(VLOOKUP('nCino | Field Mappings'!$A537,'nCino | Object Info'!$A:$H,8,FALSE),"(not found)")</f>
        <v>rskcsp_ds_css_collateral_plgd_consumption</v>
      </c>
      <c r="AI537" t="str">
        <f t="shared" si="163"/>
        <v>LLC_BI__Lien_Position__c</v>
      </c>
      <c r="AJ537" s="8" t="str">
        <f t="shared" si="164"/>
        <v>n/a</v>
      </c>
      <c r="AK537" s="8" t="str">
        <f t="shared" si="165"/>
        <v>yes</v>
      </c>
      <c r="AL537" s="2" t="str">
        <f t="shared" si="166"/>
        <v>STRING</v>
      </c>
      <c r="AM537" s="8">
        <f t="shared" si="170"/>
        <v>255</v>
      </c>
      <c r="AN537" s="8" t="str">
        <f t="shared" si="171"/>
        <v>n/a</v>
      </c>
      <c r="AO537" s="8" t="str">
        <f t="shared" si="172"/>
        <v>n/a</v>
      </c>
    </row>
    <row r="538" spans="1:41">
      <c r="A538" s="2" t="s">
        <v>86</v>
      </c>
      <c r="B538" s="2" t="s">
        <v>87</v>
      </c>
      <c r="C538" s="1" t="s">
        <v>1535</v>
      </c>
      <c r="D538" s="1" t="s">
        <v>1482</v>
      </c>
      <c r="E538" s="1" t="s">
        <v>1483</v>
      </c>
      <c r="F538" s="2" t="str">
        <f>IF(ISERROR(VLOOKUP($C538,'DMW | Collateral Fields'!$K:$L, 1, FALSE)),"No", "Yes")</f>
        <v>Yes</v>
      </c>
      <c r="G538" s="1" t="str">
        <f>IFERROR(VLOOKUP($C538,'DMW | Collateral Fields'!$K:$L, 2, FALSE),"(not found)")</f>
        <v>The Loan that the collateral is related to.</v>
      </c>
      <c r="H538" s="2" t="s">
        <v>153</v>
      </c>
      <c r="I538" s="2" t="s">
        <v>131</v>
      </c>
      <c r="J538" s="1" t="s">
        <v>1484</v>
      </c>
      <c r="K538" s="2">
        <v>18</v>
      </c>
      <c r="L538" s="2">
        <v>0</v>
      </c>
      <c r="M538" s="2">
        <v>0</v>
      </c>
      <c r="N538" s="2" t="str">
        <f t="shared" si="154"/>
        <v>reference(LLC_BI__Loan__c)|18|0|0</v>
      </c>
      <c r="O538" t="str">
        <f>IFERROR(VLOOKUP('nCino | Field Mappings'!$A538,'nCino | Object Info'!$A:$H,5,FALSE),"(not found)")</f>
        <v>rskcsp_ds_css_collateral_plgd</v>
      </c>
      <c r="P538" t="str">
        <f t="shared" si="155"/>
        <v>LLC_BI__Loan__c</v>
      </c>
      <c r="Q538" s="8">
        <f>IFERROR(VLOOKUP($N538,'nCino | BigQuery Type Lookup'!$A:$F,2,FALSE),"(not found)")</f>
        <v>18</v>
      </c>
      <c r="R538" t="str">
        <f>IFERROR(VLOOKUP('nCino | Field Mappings'!$A538,'nCino | Object Info'!$A:$H,6,FALSE),"(not found)")</f>
        <v>rskcsp_ds_css_collateral_plgd_staging</v>
      </c>
      <c r="S538" t="str">
        <f t="shared" si="156"/>
        <v>LLC_BI__Loan__c</v>
      </c>
      <c r="T538" s="8" t="str">
        <f t="shared" si="157"/>
        <v>Foreign</v>
      </c>
      <c r="U538" s="8" t="str">
        <f t="shared" si="158"/>
        <v>no</v>
      </c>
      <c r="V538" s="2" t="str">
        <f>IFERROR(VLOOKUP($N538,'nCino | BigQuery Type Lookup'!$A:$F,3,FALSE),"(not found)")</f>
        <v>STRING</v>
      </c>
      <c r="W538" s="8">
        <f>IFERROR(VLOOKUP($N538,'nCino | BigQuery Type Lookup'!$A:$F,4,FALSE),"(not found)")</f>
        <v>18</v>
      </c>
      <c r="X538" s="8" t="str">
        <f>IFERROR(VLOOKUP($N538,'nCino | BigQuery Type Lookup'!$A:$F,5,FALSE),"(not found)")</f>
        <v>n/a</v>
      </c>
      <c r="Y538" s="8" t="str">
        <f>IFERROR(VLOOKUP($N538,'nCino | BigQuery Type Lookup'!$A:$F,6,FALSE),"(not found)")</f>
        <v>n/a</v>
      </c>
      <c r="Z538" t="str">
        <f>IFERROR(VLOOKUP('nCino | Field Mappings'!$A538,'nCino | Object Info'!$A:$H,7,FALSE),"(not found)")</f>
        <v>rskcsp_ds_css_collateral_plgd_curated</v>
      </c>
      <c r="AA538" t="str">
        <f t="shared" si="159"/>
        <v>LLC_BI__Loan__c</v>
      </c>
      <c r="AB538" s="8" t="str">
        <f t="shared" si="160"/>
        <v>Foreign</v>
      </c>
      <c r="AC538" s="8" t="str">
        <f t="shared" si="161"/>
        <v>no</v>
      </c>
      <c r="AD538" s="2" t="str">
        <f t="shared" si="162"/>
        <v>STRING</v>
      </c>
      <c r="AE538" s="8">
        <f t="shared" si="167"/>
        <v>18</v>
      </c>
      <c r="AF538" s="8" t="str">
        <f t="shared" si="168"/>
        <v>n/a</v>
      </c>
      <c r="AG538" s="8" t="str">
        <f t="shared" si="169"/>
        <v>n/a</v>
      </c>
      <c r="AH538" t="str">
        <f>IFERROR(VLOOKUP('nCino | Field Mappings'!$A538,'nCino | Object Info'!$A:$H,8,FALSE),"(not found)")</f>
        <v>rskcsp_ds_css_collateral_plgd_consumption</v>
      </c>
      <c r="AI538" t="str">
        <f t="shared" si="163"/>
        <v>LLC_BI__Loan__c</v>
      </c>
      <c r="AJ538" s="8" t="str">
        <f t="shared" si="164"/>
        <v>Foreign</v>
      </c>
      <c r="AK538" s="8" t="str">
        <f t="shared" si="165"/>
        <v>no</v>
      </c>
      <c r="AL538" s="2" t="str">
        <f t="shared" si="166"/>
        <v>STRING</v>
      </c>
      <c r="AM538" s="8">
        <f t="shared" si="170"/>
        <v>18</v>
      </c>
      <c r="AN538" s="8" t="str">
        <f t="shared" si="171"/>
        <v>n/a</v>
      </c>
      <c r="AO538" s="8" t="str">
        <f t="shared" si="172"/>
        <v>n/a</v>
      </c>
    </row>
    <row r="539" spans="1:41">
      <c r="A539" s="2" t="s">
        <v>86</v>
      </c>
      <c r="B539" s="2" t="s">
        <v>87</v>
      </c>
      <c r="C539" s="1" t="s">
        <v>1536</v>
      </c>
      <c r="D539" s="1" t="s">
        <v>1537</v>
      </c>
      <c r="E539" s="1" t="s">
        <v>1538</v>
      </c>
      <c r="F539" s="2" t="str">
        <f>IF(ISERROR(VLOOKUP($C539,'DMW | Collateral Fields'!$K:$L, 1, FALSE)),"No", "Yes")</f>
        <v>Yes</v>
      </c>
      <c r="G539" s="1" t="str">
        <f>IFERROR(VLOOKUP($C539,'DMW | Collateral Fields'!$K:$L, 2, FALSE),"(not found)")</f>
        <v>The Lendable Value present on the collateral at the time the loan is booked.</v>
      </c>
      <c r="H539" s="2" t="s">
        <v>136</v>
      </c>
      <c r="I539" s="2" t="s">
        <v>144</v>
      </c>
      <c r="J539" s="1" t="s">
        <v>215</v>
      </c>
      <c r="K539" s="2">
        <v>0</v>
      </c>
      <c r="L539" s="2">
        <v>18</v>
      </c>
      <c r="M539" s="2">
        <v>2</v>
      </c>
      <c r="N539" s="2" t="str">
        <f t="shared" si="154"/>
        <v>currency|0|18|2</v>
      </c>
      <c r="O539" t="str">
        <f>IFERROR(VLOOKUP('nCino | Field Mappings'!$A539,'nCino | Object Info'!$A:$H,5,FALSE),"(not found)")</f>
        <v>rskcsp_ds_css_collateral_plgd</v>
      </c>
      <c r="P539" t="str">
        <f t="shared" si="155"/>
        <v>LLC_BI__Original_Lendable_Value__c</v>
      </c>
      <c r="Q539" s="8">
        <f>IFERROR(VLOOKUP($N539,'nCino | BigQuery Type Lookup'!$A:$F,2,FALSE),"(not found)")</f>
        <v>21</v>
      </c>
      <c r="R539" t="str">
        <f>IFERROR(VLOOKUP('nCino | Field Mappings'!$A539,'nCino | Object Info'!$A:$H,6,FALSE),"(not found)")</f>
        <v>rskcsp_ds_css_collateral_plgd_staging</v>
      </c>
      <c r="S539" t="str">
        <f t="shared" si="156"/>
        <v>LLC_BI__Original_Lendable_Value__c</v>
      </c>
      <c r="T539" s="8" t="str">
        <f t="shared" si="157"/>
        <v>n/a</v>
      </c>
      <c r="U539" s="8" t="str">
        <f t="shared" si="158"/>
        <v>yes</v>
      </c>
      <c r="V539" s="2" t="str">
        <f>IFERROR(VLOOKUP($N539,'nCino | BigQuery Type Lookup'!$A:$F,3,FALSE),"(not found)")</f>
        <v>NUMERIC</v>
      </c>
      <c r="W539" s="8" t="str">
        <f>IFERROR(VLOOKUP($N539,'nCino | BigQuery Type Lookup'!$A:$F,4,FALSE),"(not found)")</f>
        <v>n/a</v>
      </c>
      <c r="X539" s="8">
        <f>IFERROR(VLOOKUP($N539,'nCino | BigQuery Type Lookup'!$A:$F,5,FALSE),"(not found)")</f>
        <v>18</v>
      </c>
      <c r="Y539" s="8">
        <f>IFERROR(VLOOKUP($N539,'nCino | BigQuery Type Lookup'!$A:$F,6,FALSE),"(not found)")</f>
        <v>2</v>
      </c>
      <c r="Z539" t="str">
        <f>IFERROR(VLOOKUP('nCino | Field Mappings'!$A539,'nCino | Object Info'!$A:$H,7,FALSE),"(not found)")</f>
        <v>rskcsp_ds_css_collateral_plgd_curated</v>
      </c>
      <c r="AA539" t="str">
        <f t="shared" si="159"/>
        <v>LLC_BI__Original_Lendable_Value__c</v>
      </c>
      <c r="AB539" s="8" t="str">
        <f t="shared" si="160"/>
        <v>n/a</v>
      </c>
      <c r="AC539" s="8" t="str">
        <f t="shared" si="161"/>
        <v>yes</v>
      </c>
      <c r="AD539" s="2" t="str">
        <f t="shared" si="162"/>
        <v>NUMERIC</v>
      </c>
      <c r="AE539" s="8" t="str">
        <f t="shared" si="167"/>
        <v>n/a</v>
      </c>
      <c r="AF539" s="8">
        <f t="shared" si="168"/>
        <v>18</v>
      </c>
      <c r="AG539" s="8">
        <f t="shared" si="169"/>
        <v>2</v>
      </c>
      <c r="AH539" t="str">
        <f>IFERROR(VLOOKUP('nCino | Field Mappings'!$A539,'nCino | Object Info'!$A:$H,8,FALSE),"(not found)")</f>
        <v>rskcsp_ds_css_collateral_plgd_consumption</v>
      </c>
      <c r="AI539" t="str">
        <f t="shared" si="163"/>
        <v>LLC_BI__Original_Lendable_Value__c</v>
      </c>
      <c r="AJ539" s="8" t="str">
        <f t="shared" si="164"/>
        <v>n/a</v>
      </c>
      <c r="AK539" s="8" t="str">
        <f t="shared" si="165"/>
        <v>yes</v>
      </c>
      <c r="AL539" s="2" t="str">
        <f t="shared" si="166"/>
        <v>NUMERIC</v>
      </c>
      <c r="AM539" s="8" t="str">
        <f t="shared" si="170"/>
        <v>n/a</v>
      </c>
      <c r="AN539" s="8">
        <f t="shared" si="171"/>
        <v>18</v>
      </c>
      <c r="AO539" s="8">
        <f t="shared" si="172"/>
        <v>2</v>
      </c>
    </row>
    <row r="540" spans="1:41">
      <c r="A540" s="2" t="s">
        <v>86</v>
      </c>
      <c r="B540" s="2" t="s">
        <v>87</v>
      </c>
      <c r="C540" s="1" t="s">
        <v>1539</v>
      </c>
      <c r="D540" s="1" t="s">
        <v>942</v>
      </c>
      <c r="E540" s="1" t="s">
        <v>943</v>
      </c>
      <c r="F540" s="2" t="str">
        <f>IF(ISERROR(VLOOKUP($C540,'DMW | Collateral Fields'!$K:$L, 1, FALSE)),"No", "Yes")</f>
        <v>Yes</v>
      </c>
      <c r="G540" s="1" t="str">
        <f>IFERROR(VLOOKUP($C540,'DMW | Collateral Fields'!$K:$L, 2, FALSE),"(not found)")</f>
        <v>The value of the other lien positions. This value is populated by the system.</v>
      </c>
      <c r="H540" s="2" t="s">
        <v>136</v>
      </c>
      <c r="I540" s="2" t="s">
        <v>144</v>
      </c>
      <c r="J540" s="1" t="s">
        <v>215</v>
      </c>
      <c r="K540" s="2">
        <v>0</v>
      </c>
      <c r="L540" s="2">
        <v>18</v>
      </c>
      <c r="M540" s="2">
        <v>2</v>
      </c>
      <c r="N540" s="2" t="str">
        <f t="shared" si="154"/>
        <v>currency|0|18|2</v>
      </c>
      <c r="O540" t="str">
        <f>IFERROR(VLOOKUP('nCino | Field Mappings'!$A540,'nCino | Object Info'!$A:$H,5,FALSE),"(not found)")</f>
        <v>rskcsp_ds_css_collateral_plgd</v>
      </c>
      <c r="P540" t="str">
        <f t="shared" si="155"/>
        <v>LLC_BI__Other_Lien_Position_Value__c</v>
      </c>
      <c r="Q540" s="8">
        <f>IFERROR(VLOOKUP($N540,'nCino | BigQuery Type Lookup'!$A:$F,2,FALSE),"(not found)")</f>
        <v>21</v>
      </c>
      <c r="R540" t="str">
        <f>IFERROR(VLOOKUP('nCino | Field Mappings'!$A540,'nCino | Object Info'!$A:$H,6,FALSE),"(not found)")</f>
        <v>rskcsp_ds_css_collateral_plgd_staging</v>
      </c>
      <c r="S540" t="str">
        <f t="shared" si="156"/>
        <v>LLC_BI__Other_Lien_Position_Value__c</v>
      </c>
      <c r="T540" s="8" t="str">
        <f t="shared" si="157"/>
        <v>n/a</v>
      </c>
      <c r="U540" s="8" t="str">
        <f t="shared" si="158"/>
        <v>yes</v>
      </c>
      <c r="V540" s="2" t="str">
        <f>IFERROR(VLOOKUP($N540,'nCino | BigQuery Type Lookup'!$A:$F,3,FALSE),"(not found)")</f>
        <v>NUMERIC</v>
      </c>
      <c r="W540" s="8" t="str">
        <f>IFERROR(VLOOKUP($N540,'nCino | BigQuery Type Lookup'!$A:$F,4,FALSE),"(not found)")</f>
        <v>n/a</v>
      </c>
      <c r="X540" s="8">
        <f>IFERROR(VLOOKUP($N540,'nCino | BigQuery Type Lookup'!$A:$F,5,FALSE),"(not found)")</f>
        <v>18</v>
      </c>
      <c r="Y540" s="8">
        <f>IFERROR(VLOOKUP($N540,'nCino | BigQuery Type Lookup'!$A:$F,6,FALSE),"(not found)")</f>
        <v>2</v>
      </c>
      <c r="Z540" t="str">
        <f>IFERROR(VLOOKUP('nCino | Field Mappings'!$A540,'nCino | Object Info'!$A:$H,7,FALSE),"(not found)")</f>
        <v>rskcsp_ds_css_collateral_plgd_curated</v>
      </c>
      <c r="AA540" t="str">
        <f t="shared" si="159"/>
        <v>LLC_BI__Other_Lien_Position_Value__c</v>
      </c>
      <c r="AB540" s="8" t="str">
        <f t="shared" si="160"/>
        <v>n/a</v>
      </c>
      <c r="AC540" s="8" t="str">
        <f t="shared" si="161"/>
        <v>yes</v>
      </c>
      <c r="AD540" s="2" t="str">
        <f t="shared" si="162"/>
        <v>NUMERIC</v>
      </c>
      <c r="AE540" s="8" t="str">
        <f t="shared" si="167"/>
        <v>n/a</v>
      </c>
      <c r="AF540" s="8">
        <f t="shared" si="168"/>
        <v>18</v>
      </c>
      <c r="AG540" s="8">
        <f t="shared" si="169"/>
        <v>2</v>
      </c>
      <c r="AH540" t="str">
        <f>IFERROR(VLOOKUP('nCino | Field Mappings'!$A540,'nCino | Object Info'!$A:$H,8,FALSE),"(not found)")</f>
        <v>rskcsp_ds_css_collateral_plgd_consumption</v>
      </c>
      <c r="AI540" t="str">
        <f t="shared" si="163"/>
        <v>LLC_BI__Other_Lien_Position_Value__c</v>
      </c>
      <c r="AJ540" s="8" t="str">
        <f t="shared" si="164"/>
        <v>n/a</v>
      </c>
      <c r="AK540" s="8" t="str">
        <f t="shared" si="165"/>
        <v>yes</v>
      </c>
      <c r="AL540" s="2" t="str">
        <f t="shared" si="166"/>
        <v>NUMERIC</v>
      </c>
      <c r="AM540" s="8" t="str">
        <f t="shared" si="170"/>
        <v>n/a</v>
      </c>
      <c r="AN540" s="8">
        <f t="shared" si="171"/>
        <v>18</v>
      </c>
      <c r="AO540" s="8">
        <f t="shared" si="172"/>
        <v>2</v>
      </c>
    </row>
    <row r="541" spans="1:41">
      <c r="A541" s="2" t="s">
        <v>86</v>
      </c>
      <c r="B541" s="2" t="s">
        <v>87</v>
      </c>
      <c r="C541" s="1" t="s">
        <v>1540</v>
      </c>
      <c r="D541" s="1" t="s">
        <v>1541</v>
      </c>
      <c r="E541" s="1" t="s">
        <v>1542</v>
      </c>
      <c r="F541" s="2" t="str">
        <f>IF(ISERROR(VLOOKUP($C541,'DMW | Collateral Fields'!$K:$L, 1, FALSE)),"No", "Yes")</f>
        <v>Yes</v>
      </c>
      <c r="G541" s="1" t="str">
        <f>IFERROR(VLOOKUP($C541,'DMW | Collateral Fields'!$K:$L, 2, FALSE),"(not found)")</f>
        <v>The reason for overriding the Advance Rate. This is required if the Advance Rate has been overridden. User updated.</v>
      </c>
      <c r="H541" s="2" t="s">
        <v>136</v>
      </c>
      <c r="I541" s="2" t="s">
        <v>144</v>
      </c>
      <c r="J541" s="1" t="s">
        <v>208</v>
      </c>
      <c r="K541" s="2">
        <v>32768</v>
      </c>
      <c r="L541" s="2">
        <v>0</v>
      </c>
      <c r="M541" s="2">
        <v>0</v>
      </c>
      <c r="N541" s="2" t="str">
        <f t="shared" si="154"/>
        <v>textarea|32768|0|0</v>
      </c>
      <c r="O541" t="str">
        <f>IFERROR(VLOOKUP('nCino | Field Mappings'!$A541,'nCino | Object Info'!$A:$H,5,FALSE),"(not found)")</f>
        <v>rskcsp_ds_css_collateral_plgd</v>
      </c>
      <c r="P541" t="str">
        <f t="shared" si="155"/>
        <v>LLC_BI__Override_Reason__c</v>
      </c>
      <c r="Q541" s="8">
        <f>IFERROR(VLOOKUP($N541,'nCino | BigQuery Type Lookup'!$A:$F,2,FALSE),"(not found)")</f>
        <v>32768</v>
      </c>
      <c r="R541" t="str">
        <f>IFERROR(VLOOKUP('nCino | Field Mappings'!$A541,'nCino | Object Info'!$A:$H,6,FALSE),"(not found)")</f>
        <v>rskcsp_ds_css_collateral_plgd_staging</v>
      </c>
      <c r="S541" t="str">
        <f t="shared" si="156"/>
        <v>LLC_BI__Override_Reason__c</v>
      </c>
      <c r="T541" s="8" t="str">
        <f t="shared" si="157"/>
        <v>n/a</v>
      </c>
      <c r="U541" s="8" t="str">
        <f t="shared" si="158"/>
        <v>yes</v>
      </c>
      <c r="V541" s="2" t="str">
        <f>IFERROR(VLOOKUP($N541,'nCino | BigQuery Type Lookup'!$A:$F,3,FALSE),"(not found)")</f>
        <v>STRING</v>
      </c>
      <c r="W541" s="8">
        <f>IFERROR(VLOOKUP($N541,'nCino | BigQuery Type Lookup'!$A:$F,4,FALSE),"(not found)")</f>
        <v>32768</v>
      </c>
      <c r="X541" s="8" t="str">
        <f>IFERROR(VLOOKUP($N541,'nCino | BigQuery Type Lookup'!$A:$F,5,FALSE),"(not found)")</f>
        <v>n/a</v>
      </c>
      <c r="Y541" s="8" t="str">
        <f>IFERROR(VLOOKUP($N541,'nCino | BigQuery Type Lookup'!$A:$F,6,FALSE),"(not found)")</f>
        <v>n/a</v>
      </c>
      <c r="Z541" t="str">
        <f>IFERROR(VLOOKUP('nCino | Field Mappings'!$A541,'nCino | Object Info'!$A:$H,7,FALSE),"(not found)")</f>
        <v>rskcsp_ds_css_collateral_plgd_curated</v>
      </c>
      <c r="AA541" t="str">
        <f t="shared" si="159"/>
        <v>LLC_BI__Override_Reason__c</v>
      </c>
      <c r="AB541" s="8" t="str">
        <f t="shared" si="160"/>
        <v>n/a</v>
      </c>
      <c r="AC541" s="8" t="str">
        <f t="shared" si="161"/>
        <v>yes</v>
      </c>
      <c r="AD541" s="2" t="str">
        <f t="shared" si="162"/>
        <v>STRING</v>
      </c>
      <c r="AE541" s="8">
        <f t="shared" si="167"/>
        <v>32768</v>
      </c>
      <c r="AF541" s="8" t="str">
        <f t="shared" si="168"/>
        <v>n/a</v>
      </c>
      <c r="AG541" s="8" t="str">
        <f t="shared" si="169"/>
        <v>n/a</v>
      </c>
      <c r="AH541" t="str">
        <f>IFERROR(VLOOKUP('nCino | Field Mappings'!$A541,'nCino | Object Info'!$A:$H,8,FALSE),"(not found)")</f>
        <v>rskcsp_ds_css_collateral_plgd_consumption</v>
      </c>
      <c r="AI541" t="str">
        <f t="shared" si="163"/>
        <v>LLC_BI__Override_Reason__c</v>
      </c>
      <c r="AJ541" s="8" t="str">
        <f t="shared" si="164"/>
        <v>n/a</v>
      </c>
      <c r="AK541" s="8" t="str">
        <f t="shared" si="165"/>
        <v>yes</v>
      </c>
      <c r="AL541" s="2" t="str">
        <f t="shared" si="166"/>
        <v>STRING</v>
      </c>
      <c r="AM541" s="8">
        <f t="shared" si="170"/>
        <v>32768</v>
      </c>
      <c r="AN541" s="8" t="str">
        <f t="shared" si="171"/>
        <v>n/a</v>
      </c>
      <c r="AO541" s="8" t="str">
        <f t="shared" si="172"/>
        <v>n/a</v>
      </c>
    </row>
    <row r="542" spans="1:41">
      <c r="A542" s="2" t="s">
        <v>86</v>
      </c>
      <c r="B542" s="2" t="s">
        <v>87</v>
      </c>
      <c r="C542" s="1" t="s">
        <v>1543</v>
      </c>
      <c r="D542" s="1" t="s">
        <v>945</v>
      </c>
      <c r="E542" s="1" t="s">
        <v>946</v>
      </c>
      <c r="F542" s="2" t="str">
        <f>IF(ISERROR(VLOOKUP($C542,'DMW | Collateral Fields'!$K:$L, 1, FALSE)),"No", "Yes")</f>
        <v>Yes</v>
      </c>
      <c r="G542" s="1" t="str">
        <f>IFERROR(VLOOKUP($C542,'DMW | Collateral Fields'!$K:$L, 2, FALSE),"(not found)")</f>
        <v>The value of the second lien position. This field is populated by the system.</v>
      </c>
      <c r="H542" s="2" t="s">
        <v>136</v>
      </c>
      <c r="I542" s="2" t="s">
        <v>144</v>
      </c>
      <c r="J542" s="1" t="s">
        <v>215</v>
      </c>
      <c r="K542" s="2">
        <v>0</v>
      </c>
      <c r="L542" s="2">
        <v>18</v>
      </c>
      <c r="M542" s="2">
        <v>2</v>
      </c>
      <c r="N542" s="2" t="str">
        <f t="shared" si="154"/>
        <v>currency|0|18|2</v>
      </c>
      <c r="O542" t="str">
        <f>IFERROR(VLOOKUP('nCino | Field Mappings'!$A542,'nCino | Object Info'!$A:$H,5,FALSE),"(not found)")</f>
        <v>rskcsp_ds_css_collateral_plgd</v>
      </c>
      <c r="P542" t="str">
        <f t="shared" si="155"/>
        <v>LLC_BI__Second_Lien_Position_Value__c</v>
      </c>
      <c r="Q542" s="8">
        <f>IFERROR(VLOOKUP($N542,'nCino | BigQuery Type Lookup'!$A:$F,2,FALSE),"(not found)")</f>
        <v>21</v>
      </c>
      <c r="R542" t="str">
        <f>IFERROR(VLOOKUP('nCino | Field Mappings'!$A542,'nCino | Object Info'!$A:$H,6,FALSE),"(not found)")</f>
        <v>rskcsp_ds_css_collateral_plgd_staging</v>
      </c>
      <c r="S542" t="str">
        <f t="shared" si="156"/>
        <v>LLC_BI__Second_Lien_Position_Value__c</v>
      </c>
      <c r="T542" s="8" t="str">
        <f t="shared" si="157"/>
        <v>n/a</v>
      </c>
      <c r="U542" s="8" t="str">
        <f t="shared" si="158"/>
        <v>yes</v>
      </c>
      <c r="V542" s="2" t="str">
        <f>IFERROR(VLOOKUP($N542,'nCino | BigQuery Type Lookup'!$A:$F,3,FALSE),"(not found)")</f>
        <v>NUMERIC</v>
      </c>
      <c r="W542" s="8" t="str">
        <f>IFERROR(VLOOKUP($N542,'nCino | BigQuery Type Lookup'!$A:$F,4,FALSE),"(not found)")</f>
        <v>n/a</v>
      </c>
      <c r="X542" s="8">
        <f>IFERROR(VLOOKUP($N542,'nCino | BigQuery Type Lookup'!$A:$F,5,FALSE),"(not found)")</f>
        <v>18</v>
      </c>
      <c r="Y542" s="8">
        <f>IFERROR(VLOOKUP($N542,'nCino | BigQuery Type Lookup'!$A:$F,6,FALSE),"(not found)")</f>
        <v>2</v>
      </c>
      <c r="Z542" t="str">
        <f>IFERROR(VLOOKUP('nCino | Field Mappings'!$A542,'nCino | Object Info'!$A:$H,7,FALSE),"(not found)")</f>
        <v>rskcsp_ds_css_collateral_plgd_curated</v>
      </c>
      <c r="AA542" t="str">
        <f t="shared" si="159"/>
        <v>LLC_BI__Second_Lien_Position_Value__c</v>
      </c>
      <c r="AB542" s="8" t="str">
        <f t="shared" si="160"/>
        <v>n/a</v>
      </c>
      <c r="AC542" s="8" t="str">
        <f t="shared" si="161"/>
        <v>yes</v>
      </c>
      <c r="AD542" s="2" t="str">
        <f t="shared" si="162"/>
        <v>NUMERIC</v>
      </c>
      <c r="AE542" s="8" t="str">
        <f t="shared" si="167"/>
        <v>n/a</v>
      </c>
      <c r="AF542" s="8">
        <f t="shared" si="168"/>
        <v>18</v>
      </c>
      <c r="AG542" s="8">
        <f t="shared" si="169"/>
        <v>2</v>
      </c>
      <c r="AH542" t="str">
        <f>IFERROR(VLOOKUP('nCino | Field Mappings'!$A542,'nCino | Object Info'!$A:$H,8,FALSE),"(not found)")</f>
        <v>rskcsp_ds_css_collateral_plgd_consumption</v>
      </c>
      <c r="AI542" t="str">
        <f t="shared" si="163"/>
        <v>LLC_BI__Second_Lien_Position_Value__c</v>
      </c>
      <c r="AJ542" s="8" t="str">
        <f t="shared" si="164"/>
        <v>n/a</v>
      </c>
      <c r="AK542" s="8" t="str">
        <f t="shared" si="165"/>
        <v>yes</v>
      </c>
      <c r="AL542" s="2" t="str">
        <f t="shared" si="166"/>
        <v>NUMERIC</v>
      </c>
      <c r="AM542" s="8" t="str">
        <f t="shared" si="170"/>
        <v>n/a</v>
      </c>
      <c r="AN542" s="8">
        <f t="shared" si="171"/>
        <v>18</v>
      </c>
      <c r="AO542" s="8">
        <f t="shared" si="172"/>
        <v>2</v>
      </c>
    </row>
    <row r="543" spans="1:41">
      <c r="A543" s="2" t="s">
        <v>86</v>
      </c>
      <c r="B543" s="2" t="s">
        <v>87</v>
      </c>
      <c r="C543" s="1" t="s">
        <v>1544</v>
      </c>
      <c r="D543" s="1" t="s">
        <v>374</v>
      </c>
      <c r="E543" s="1" t="s">
        <v>375</v>
      </c>
      <c r="F543" s="2" t="str">
        <f>IF(ISERROR(VLOOKUP($C543,'DMW | Collateral Fields'!$K:$L, 1, FALSE)),"No", "Yes")</f>
        <v>Yes</v>
      </c>
      <c r="G543" s="1" t="str">
        <f>IFERROR(VLOOKUP($C543,'DMW | Collateral Fields'!$K:$L, 2, FALSE),"(not found)")</f>
        <v>The date the collateral is pledged against a loan.</v>
      </c>
      <c r="H543" s="2" t="s">
        <v>136</v>
      </c>
      <c r="I543" s="2" t="s">
        <v>144</v>
      </c>
      <c r="J543" s="1" t="s">
        <v>202</v>
      </c>
      <c r="K543" s="2">
        <v>0</v>
      </c>
      <c r="L543" s="2">
        <v>0</v>
      </c>
      <c r="M543" s="2">
        <v>0</v>
      </c>
      <c r="N543" s="2" t="str">
        <f t="shared" si="154"/>
        <v>date|0|0|0</v>
      </c>
      <c r="O543" t="str">
        <f>IFERROR(VLOOKUP('nCino | Field Mappings'!$A543,'nCino | Object Info'!$A:$H,5,FALSE),"(not found)")</f>
        <v>rskcsp_ds_css_collateral_plgd</v>
      </c>
      <c r="P543" t="str">
        <f t="shared" si="155"/>
        <v>LLC_BI__Start_Date__c</v>
      </c>
      <c r="Q543" s="8">
        <f>IFERROR(VLOOKUP($N543,'nCino | BigQuery Type Lookup'!$A:$F,2,FALSE),"(not found)")</f>
        <v>8</v>
      </c>
      <c r="R543" t="str">
        <f>IFERROR(VLOOKUP('nCino | Field Mappings'!$A543,'nCino | Object Info'!$A:$H,6,FALSE),"(not found)")</f>
        <v>rskcsp_ds_css_collateral_plgd_staging</v>
      </c>
      <c r="S543" t="str">
        <f t="shared" si="156"/>
        <v>LLC_BI__Start_Date__c</v>
      </c>
      <c r="T543" s="8" t="str">
        <f t="shared" si="157"/>
        <v>n/a</v>
      </c>
      <c r="U543" s="8" t="str">
        <f t="shared" si="158"/>
        <v>yes</v>
      </c>
      <c r="V543" s="2" t="str">
        <f>IFERROR(VLOOKUP($N543,'nCino | BigQuery Type Lookup'!$A:$F,3,FALSE),"(not found)")</f>
        <v>DATE</v>
      </c>
      <c r="W543" s="8" t="str">
        <f>IFERROR(VLOOKUP($N543,'nCino | BigQuery Type Lookup'!$A:$F,4,FALSE),"(not found)")</f>
        <v>n/a</v>
      </c>
      <c r="X543" s="8" t="str">
        <f>IFERROR(VLOOKUP($N543,'nCino | BigQuery Type Lookup'!$A:$F,5,FALSE),"(not found)")</f>
        <v>n/a</v>
      </c>
      <c r="Y543" s="8" t="str">
        <f>IFERROR(VLOOKUP($N543,'nCino | BigQuery Type Lookup'!$A:$F,6,FALSE),"(not found)")</f>
        <v>n/a</v>
      </c>
      <c r="Z543" t="str">
        <f>IFERROR(VLOOKUP('nCino | Field Mappings'!$A543,'nCino | Object Info'!$A:$H,7,FALSE),"(not found)")</f>
        <v>rskcsp_ds_css_collateral_plgd_curated</v>
      </c>
      <c r="AA543" t="str">
        <f t="shared" si="159"/>
        <v>LLC_BI__Start_Date__c</v>
      </c>
      <c r="AB543" s="8" t="str">
        <f t="shared" si="160"/>
        <v>n/a</v>
      </c>
      <c r="AC543" s="8" t="str">
        <f t="shared" si="161"/>
        <v>yes</v>
      </c>
      <c r="AD543" s="2" t="str">
        <f t="shared" si="162"/>
        <v>DATE</v>
      </c>
      <c r="AE543" s="8" t="str">
        <f t="shared" si="167"/>
        <v>n/a</v>
      </c>
      <c r="AF543" s="8" t="str">
        <f t="shared" si="168"/>
        <v>n/a</v>
      </c>
      <c r="AG543" s="8" t="str">
        <f t="shared" si="169"/>
        <v>n/a</v>
      </c>
      <c r="AH543" t="str">
        <f>IFERROR(VLOOKUP('nCino | Field Mappings'!$A543,'nCino | Object Info'!$A:$H,8,FALSE),"(not found)")</f>
        <v>rskcsp_ds_css_collateral_plgd_consumption</v>
      </c>
      <c r="AI543" t="str">
        <f t="shared" si="163"/>
        <v>LLC_BI__Start_Date__c</v>
      </c>
      <c r="AJ543" s="8" t="str">
        <f t="shared" si="164"/>
        <v>n/a</v>
      </c>
      <c r="AK543" s="8" t="str">
        <f t="shared" si="165"/>
        <v>yes</v>
      </c>
      <c r="AL543" s="2" t="str">
        <f t="shared" si="166"/>
        <v>DATE</v>
      </c>
      <c r="AM543" s="8" t="str">
        <f t="shared" si="170"/>
        <v>n/a</v>
      </c>
      <c r="AN543" s="8" t="str">
        <f t="shared" si="171"/>
        <v>n/a</v>
      </c>
      <c r="AO543" s="8" t="str">
        <f t="shared" si="172"/>
        <v>n/a</v>
      </c>
    </row>
    <row r="544" spans="1:41">
      <c r="A544" s="2" t="s">
        <v>86</v>
      </c>
      <c r="B544" s="2" t="s">
        <v>87</v>
      </c>
      <c r="C544" s="1" t="s">
        <v>1545</v>
      </c>
      <c r="D544" s="1" t="s">
        <v>948</v>
      </c>
      <c r="E544" s="1" t="s">
        <v>949</v>
      </c>
      <c r="F544" s="2" t="str">
        <f>IF(ISERROR(VLOOKUP($C544,'DMW | Collateral Fields'!$K:$L, 1, FALSE)),"No", "Yes")</f>
        <v>Yes</v>
      </c>
      <c r="G544" s="1" t="str">
        <f>IFERROR(VLOOKUP($C544,'DMW | Collateral Fields'!$K:$L, 2, FALSE),"(not found)")</f>
        <v>The value of the third lien position. This field is populated by the system.</v>
      </c>
      <c r="H544" s="2" t="s">
        <v>136</v>
      </c>
      <c r="I544" s="2" t="s">
        <v>144</v>
      </c>
      <c r="J544" s="1" t="s">
        <v>215</v>
      </c>
      <c r="K544" s="2">
        <v>0</v>
      </c>
      <c r="L544" s="2">
        <v>18</v>
      </c>
      <c r="M544" s="2">
        <v>2</v>
      </c>
      <c r="N544" s="2" t="str">
        <f t="shared" si="154"/>
        <v>currency|0|18|2</v>
      </c>
      <c r="O544" t="str">
        <f>IFERROR(VLOOKUP('nCino | Field Mappings'!$A544,'nCino | Object Info'!$A:$H,5,FALSE),"(not found)")</f>
        <v>rskcsp_ds_css_collateral_plgd</v>
      </c>
      <c r="P544" t="str">
        <f t="shared" si="155"/>
        <v>LLC_BI__Third_Lien_Position_Value__c</v>
      </c>
      <c r="Q544" s="8">
        <f>IFERROR(VLOOKUP($N544,'nCino | BigQuery Type Lookup'!$A:$F,2,FALSE),"(not found)")</f>
        <v>21</v>
      </c>
      <c r="R544" t="str">
        <f>IFERROR(VLOOKUP('nCino | Field Mappings'!$A544,'nCino | Object Info'!$A:$H,6,FALSE),"(not found)")</f>
        <v>rskcsp_ds_css_collateral_plgd_staging</v>
      </c>
      <c r="S544" t="str">
        <f t="shared" si="156"/>
        <v>LLC_BI__Third_Lien_Position_Value__c</v>
      </c>
      <c r="T544" s="8" t="str">
        <f t="shared" si="157"/>
        <v>n/a</v>
      </c>
      <c r="U544" s="8" t="str">
        <f t="shared" si="158"/>
        <v>yes</v>
      </c>
      <c r="V544" s="2" t="str">
        <f>IFERROR(VLOOKUP($N544,'nCino | BigQuery Type Lookup'!$A:$F,3,FALSE),"(not found)")</f>
        <v>NUMERIC</v>
      </c>
      <c r="W544" s="8" t="str">
        <f>IFERROR(VLOOKUP($N544,'nCino | BigQuery Type Lookup'!$A:$F,4,FALSE),"(not found)")</f>
        <v>n/a</v>
      </c>
      <c r="X544" s="8">
        <f>IFERROR(VLOOKUP($N544,'nCino | BigQuery Type Lookup'!$A:$F,5,FALSE),"(not found)")</f>
        <v>18</v>
      </c>
      <c r="Y544" s="8">
        <f>IFERROR(VLOOKUP($N544,'nCino | BigQuery Type Lookup'!$A:$F,6,FALSE),"(not found)")</f>
        <v>2</v>
      </c>
      <c r="Z544" t="str">
        <f>IFERROR(VLOOKUP('nCino | Field Mappings'!$A544,'nCino | Object Info'!$A:$H,7,FALSE),"(not found)")</f>
        <v>rskcsp_ds_css_collateral_plgd_curated</v>
      </c>
      <c r="AA544" t="str">
        <f t="shared" si="159"/>
        <v>LLC_BI__Third_Lien_Position_Value__c</v>
      </c>
      <c r="AB544" s="8" t="str">
        <f t="shared" si="160"/>
        <v>n/a</v>
      </c>
      <c r="AC544" s="8" t="str">
        <f t="shared" si="161"/>
        <v>yes</v>
      </c>
      <c r="AD544" s="2" t="str">
        <f t="shared" si="162"/>
        <v>NUMERIC</v>
      </c>
      <c r="AE544" s="8" t="str">
        <f t="shared" si="167"/>
        <v>n/a</v>
      </c>
      <c r="AF544" s="8">
        <f t="shared" si="168"/>
        <v>18</v>
      </c>
      <c r="AG544" s="8">
        <f t="shared" si="169"/>
        <v>2</v>
      </c>
      <c r="AH544" t="str">
        <f>IFERROR(VLOOKUP('nCino | Field Mappings'!$A544,'nCino | Object Info'!$A:$H,8,FALSE),"(not found)")</f>
        <v>rskcsp_ds_css_collateral_plgd_consumption</v>
      </c>
      <c r="AI544" t="str">
        <f t="shared" si="163"/>
        <v>LLC_BI__Third_Lien_Position_Value__c</v>
      </c>
      <c r="AJ544" s="8" t="str">
        <f t="shared" si="164"/>
        <v>n/a</v>
      </c>
      <c r="AK544" s="8" t="str">
        <f t="shared" si="165"/>
        <v>yes</v>
      </c>
      <c r="AL544" s="2" t="str">
        <f t="shared" si="166"/>
        <v>NUMERIC</v>
      </c>
      <c r="AM544" s="8" t="str">
        <f t="shared" si="170"/>
        <v>n/a</v>
      </c>
      <c r="AN544" s="8">
        <f t="shared" si="171"/>
        <v>18</v>
      </c>
      <c r="AO544" s="8">
        <f t="shared" si="172"/>
        <v>2</v>
      </c>
    </row>
    <row r="545" spans="1:41">
      <c r="A545" s="2" t="s">
        <v>86</v>
      </c>
      <c r="B545" s="2" t="s">
        <v>87</v>
      </c>
      <c r="C545" s="1" t="s">
        <v>1546</v>
      </c>
      <c r="D545" s="1" t="s">
        <v>1547</v>
      </c>
      <c r="E545" s="1" t="s">
        <v>1548</v>
      </c>
      <c r="F545" s="2" t="str">
        <f>IF(ISERROR(VLOOKUP($C545,'DMW | Collateral Fields'!$K:$L, 1, FALSE)),"No", "Yes")</f>
        <v>Yes</v>
      </c>
      <c r="G545" s="1" t="str">
        <f>IFERROR(VLOOKUP($C545,'DMW | Collateral Fields'!$K:$L, 2, FALSE),"(not found)")</f>
        <v>The sum of all prior liens.</v>
      </c>
      <c r="H545" s="2" t="s">
        <v>136</v>
      </c>
      <c r="I545" s="2" t="s">
        <v>144</v>
      </c>
      <c r="J545" s="1" t="s">
        <v>215</v>
      </c>
      <c r="K545" s="2">
        <v>0</v>
      </c>
      <c r="L545" s="2">
        <v>18</v>
      </c>
      <c r="M545" s="2">
        <v>2</v>
      </c>
      <c r="N545" s="2" t="str">
        <f t="shared" si="154"/>
        <v>currency|0|18|2</v>
      </c>
      <c r="O545" t="str">
        <f>IFERROR(VLOOKUP('nCino | Field Mappings'!$A545,'nCino | Object Info'!$A:$H,5,FALSE),"(not found)")</f>
        <v>rskcsp_ds_css_collateral_plgd</v>
      </c>
      <c r="P545" t="str">
        <f t="shared" si="155"/>
        <v>LLC_BI__Total_Prior_Lien_Amount__c</v>
      </c>
      <c r="Q545" s="8">
        <f>IFERROR(VLOOKUP($N545,'nCino | BigQuery Type Lookup'!$A:$F,2,FALSE),"(not found)")</f>
        <v>21</v>
      </c>
      <c r="R545" t="str">
        <f>IFERROR(VLOOKUP('nCino | Field Mappings'!$A545,'nCino | Object Info'!$A:$H,6,FALSE),"(not found)")</f>
        <v>rskcsp_ds_css_collateral_plgd_staging</v>
      </c>
      <c r="S545" t="str">
        <f t="shared" si="156"/>
        <v>LLC_BI__Total_Prior_Lien_Amount__c</v>
      </c>
      <c r="T545" s="8" t="str">
        <f t="shared" si="157"/>
        <v>n/a</v>
      </c>
      <c r="U545" s="8" t="str">
        <f t="shared" si="158"/>
        <v>yes</v>
      </c>
      <c r="V545" s="2" t="str">
        <f>IFERROR(VLOOKUP($N545,'nCino | BigQuery Type Lookup'!$A:$F,3,FALSE),"(not found)")</f>
        <v>NUMERIC</v>
      </c>
      <c r="W545" s="8" t="str">
        <f>IFERROR(VLOOKUP($N545,'nCino | BigQuery Type Lookup'!$A:$F,4,FALSE),"(not found)")</f>
        <v>n/a</v>
      </c>
      <c r="X545" s="8">
        <f>IFERROR(VLOOKUP($N545,'nCino | BigQuery Type Lookup'!$A:$F,5,FALSE),"(not found)")</f>
        <v>18</v>
      </c>
      <c r="Y545" s="8">
        <f>IFERROR(VLOOKUP($N545,'nCino | BigQuery Type Lookup'!$A:$F,6,FALSE),"(not found)")</f>
        <v>2</v>
      </c>
      <c r="Z545" t="str">
        <f>IFERROR(VLOOKUP('nCino | Field Mappings'!$A545,'nCino | Object Info'!$A:$H,7,FALSE),"(not found)")</f>
        <v>rskcsp_ds_css_collateral_plgd_curated</v>
      </c>
      <c r="AA545" t="str">
        <f t="shared" si="159"/>
        <v>LLC_BI__Total_Prior_Lien_Amount__c</v>
      </c>
      <c r="AB545" s="8" t="str">
        <f t="shared" si="160"/>
        <v>n/a</v>
      </c>
      <c r="AC545" s="8" t="str">
        <f t="shared" si="161"/>
        <v>yes</v>
      </c>
      <c r="AD545" s="2" t="str">
        <f t="shared" si="162"/>
        <v>NUMERIC</v>
      </c>
      <c r="AE545" s="8" t="str">
        <f t="shared" si="167"/>
        <v>n/a</v>
      </c>
      <c r="AF545" s="8">
        <f t="shared" si="168"/>
        <v>18</v>
      </c>
      <c r="AG545" s="8">
        <f t="shared" si="169"/>
        <v>2</v>
      </c>
      <c r="AH545" t="str">
        <f>IFERROR(VLOOKUP('nCino | Field Mappings'!$A545,'nCino | Object Info'!$A:$H,8,FALSE),"(not found)")</f>
        <v>rskcsp_ds_css_collateral_plgd_consumption</v>
      </c>
      <c r="AI545" t="str">
        <f t="shared" si="163"/>
        <v>LLC_BI__Total_Prior_Lien_Amount__c</v>
      </c>
      <c r="AJ545" s="8" t="str">
        <f t="shared" si="164"/>
        <v>n/a</v>
      </c>
      <c r="AK545" s="8" t="str">
        <f t="shared" si="165"/>
        <v>yes</v>
      </c>
      <c r="AL545" s="2" t="str">
        <f t="shared" si="166"/>
        <v>NUMERIC</v>
      </c>
      <c r="AM545" s="8" t="str">
        <f t="shared" si="170"/>
        <v>n/a</v>
      </c>
      <c r="AN545" s="8">
        <f t="shared" si="171"/>
        <v>18</v>
      </c>
      <c r="AO545" s="8">
        <f t="shared" si="172"/>
        <v>2</v>
      </c>
    </row>
    <row r="546" spans="1:41">
      <c r="A546" s="2" t="s">
        <v>86</v>
      </c>
      <c r="B546" s="2" t="s">
        <v>87</v>
      </c>
      <c r="C546" s="1" t="s">
        <v>1549</v>
      </c>
      <c r="D546" s="1" t="s">
        <v>1550</v>
      </c>
      <c r="E546" s="1" t="s">
        <v>1551</v>
      </c>
      <c r="F546" s="2" t="str">
        <f>IF(ISERROR(VLOOKUP($C546,'DMW | Collateral Fields'!$K:$L, 1, FALSE)),"No", "Yes")</f>
        <v>Yes</v>
      </c>
      <c r="G546" s="1" t="str">
        <f>IFERROR(VLOOKUP($C546,'DMW | Collateral Fields'!$K:$L, 2, FALSE),"(not found)")</f>
        <v>Formula to calculate the total superior lien amount. The total amount of all liens with a higher position.</v>
      </c>
      <c r="H546" s="2" t="s">
        <v>136</v>
      </c>
      <c r="I546" s="2" t="s">
        <v>144</v>
      </c>
      <c r="J546" s="1" t="s">
        <v>215</v>
      </c>
      <c r="K546" s="2">
        <v>0</v>
      </c>
      <c r="L546" s="2">
        <v>18</v>
      </c>
      <c r="M546" s="2">
        <v>2</v>
      </c>
      <c r="N546" s="2" t="str">
        <f t="shared" si="154"/>
        <v>currency|0|18|2</v>
      </c>
      <c r="O546" t="str">
        <f>IFERROR(VLOOKUP('nCino | Field Mappings'!$A546,'nCino | Object Info'!$A:$H,5,FALSE),"(not found)")</f>
        <v>rskcsp_ds_css_collateral_plgd</v>
      </c>
      <c r="P546" t="str">
        <f t="shared" si="155"/>
        <v>LLC_BI__Total_Superior_Lien_Amount__c</v>
      </c>
      <c r="Q546" s="8">
        <f>IFERROR(VLOOKUP($N546,'nCino | BigQuery Type Lookup'!$A:$F,2,FALSE),"(not found)")</f>
        <v>21</v>
      </c>
      <c r="R546" t="str">
        <f>IFERROR(VLOOKUP('nCino | Field Mappings'!$A546,'nCino | Object Info'!$A:$H,6,FALSE),"(not found)")</f>
        <v>rskcsp_ds_css_collateral_plgd_staging</v>
      </c>
      <c r="S546" t="str">
        <f t="shared" si="156"/>
        <v>LLC_BI__Total_Superior_Lien_Amount__c</v>
      </c>
      <c r="T546" s="8" t="str">
        <f t="shared" si="157"/>
        <v>n/a</v>
      </c>
      <c r="U546" s="8" t="str">
        <f t="shared" si="158"/>
        <v>yes</v>
      </c>
      <c r="V546" s="2" t="str">
        <f>IFERROR(VLOOKUP($N546,'nCino | BigQuery Type Lookup'!$A:$F,3,FALSE),"(not found)")</f>
        <v>NUMERIC</v>
      </c>
      <c r="W546" s="8" t="str">
        <f>IFERROR(VLOOKUP($N546,'nCino | BigQuery Type Lookup'!$A:$F,4,FALSE),"(not found)")</f>
        <v>n/a</v>
      </c>
      <c r="X546" s="8">
        <f>IFERROR(VLOOKUP($N546,'nCino | BigQuery Type Lookup'!$A:$F,5,FALSE),"(not found)")</f>
        <v>18</v>
      </c>
      <c r="Y546" s="8">
        <f>IFERROR(VLOOKUP($N546,'nCino | BigQuery Type Lookup'!$A:$F,6,FALSE),"(not found)")</f>
        <v>2</v>
      </c>
      <c r="Z546" t="str">
        <f>IFERROR(VLOOKUP('nCino | Field Mappings'!$A546,'nCino | Object Info'!$A:$H,7,FALSE),"(not found)")</f>
        <v>rskcsp_ds_css_collateral_plgd_curated</v>
      </c>
      <c r="AA546" t="str">
        <f t="shared" si="159"/>
        <v>LLC_BI__Total_Superior_Lien_Amount__c</v>
      </c>
      <c r="AB546" s="8" t="str">
        <f t="shared" si="160"/>
        <v>n/a</v>
      </c>
      <c r="AC546" s="8" t="str">
        <f t="shared" si="161"/>
        <v>yes</v>
      </c>
      <c r="AD546" s="2" t="str">
        <f t="shared" si="162"/>
        <v>NUMERIC</v>
      </c>
      <c r="AE546" s="8" t="str">
        <f t="shared" si="167"/>
        <v>n/a</v>
      </c>
      <c r="AF546" s="8">
        <f t="shared" si="168"/>
        <v>18</v>
      </c>
      <c r="AG546" s="8">
        <f t="shared" si="169"/>
        <v>2</v>
      </c>
      <c r="AH546" t="str">
        <f>IFERROR(VLOOKUP('nCino | Field Mappings'!$A546,'nCino | Object Info'!$A:$H,8,FALSE),"(not found)")</f>
        <v>rskcsp_ds_css_collateral_plgd_consumption</v>
      </c>
      <c r="AI546" t="str">
        <f t="shared" si="163"/>
        <v>LLC_BI__Total_Superior_Lien_Amount__c</v>
      </c>
      <c r="AJ546" s="8" t="str">
        <f t="shared" si="164"/>
        <v>n/a</v>
      </c>
      <c r="AK546" s="8" t="str">
        <f t="shared" si="165"/>
        <v>yes</v>
      </c>
      <c r="AL546" s="2" t="str">
        <f t="shared" si="166"/>
        <v>NUMERIC</v>
      </c>
      <c r="AM546" s="8" t="str">
        <f t="shared" si="170"/>
        <v>n/a</v>
      </c>
      <c r="AN546" s="8">
        <f t="shared" si="171"/>
        <v>18</v>
      </c>
      <c r="AO546" s="8">
        <f t="shared" si="172"/>
        <v>2</v>
      </c>
    </row>
    <row r="547" spans="1:41">
      <c r="A547" s="2" t="s">
        <v>86</v>
      </c>
      <c r="B547" s="2" t="s">
        <v>87</v>
      </c>
      <c r="C547" s="1" t="s">
        <v>1552</v>
      </c>
      <c r="D547" s="1" t="s">
        <v>1553</v>
      </c>
      <c r="E547" s="1" t="s">
        <v>1554</v>
      </c>
      <c r="F547" s="2" t="str">
        <f>IF(ISERROR(VLOOKUP($C547,'DMW | Collateral Fields'!$K:$L, 1, FALSE)),"No", "Yes")</f>
        <v>No</v>
      </c>
      <c r="G547" s="1" t="str">
        <f>IFERROR(VLOOKUP($C547,'DMW | Collateral Fields'!$K:$L, 2, FALSE),"(not found)")</f>
        <v>(not found)</v>
      </c>
      <c r="H547" s="2" t="s">
        <v>136</v>
      </c>
      <c r="I547" s="2" t="s">
        <v>144</v>
      </c>
      <c r="J547" s="1" t="s">
        <v>140</v>
      </c>
      <c r="K547" s="2">
        <v>255</v>
      </c>
      <c r="L547" s="2">
        <v>0</v>
      </c>
      <c r="M547" s="2">
        <v>0</v>
      </c>
      <c r="N547" s="2" t="str">
        <f t="shared" si="154"/>
        <v>string|255|0|0</v>
      </c>
      <c r="O547" t="str">
        <f>IFERROR(VLOOKUP('nCino | Field Mappings'!$A547,'nCino | Object Info'!$A:$H,5,FALSE),"(not found)")</f>
        <v>rskcsp_ds_css_collateral_plgd</v>
      </c>
      <c r="P547" t="str">
        <f t="shared" si="155"/>
        <v>LLC_BI__Unique_Id__c</v>
      </c>
      <c r="Q547" s="8">
        <f>IFERROR(VLOOKUP($N547,'nCino | BigQuery Type Lookup'!$A:$F,2,FALSE),"(not found)")</f>
        <v>255</v>
      </c>
      <c r="R547" t="str">
        <f>IFERROR(VLOOKUP('nCino | Field Mappings'!$A547,'nCino | Object Info'!$A:$H,6,FALSE),"(not found)")</f>
        <v>rskcsp_ds_css_collateral_plgd_staging</v>
      </c>
      <c r="S547" t="str">
        <f t="shared" si="156"/>
        <v>LLC_BI__Unique_Id__c</v>
      </c>
      <c r="T547" s="8" t="str">
        <f t="shared" si="157"/>
        <v>n/a</v>
      </c>
      <c r="U547" s="8" t="str">
        <f t="shared" si="158"/>
        <v>yes</v>
      </c>
      <c r="V547" s="2" t="str">
        <f>IFERROR(VLOOKUP($N547,'nCino | BigQuery Type Lookup'!$A:$F,3,FALSE),"(not found)")</f>
        <v>STRING</v>
      </c>
      <c r="W547" s="8">
        <f>IFERROR(VLOOKUP($N547,'nCino | BigQuery Type Lookup'!$A:$F,4,FALSE),"(not found)")</f>
        <v>255</v>
      </c>
      <c r="X547" s="8" t="str">
        <f>IFERROR(VLOOKUP($N547,'nCino | BigQuery Type Lookup'!$A:$F,5,FALSE),"(not found)")</f>
        <v>n/a</v>
      </c>
      <c r="Y547" s="8" t="str">
        <f>IFERROR(VLOOKUP($N547,'nCino | BigQuery Type Lookup'!$A:$F,6,FALSE),"(not found)")</f>
        <v>n/a</v>
      </c>
      <c r="Z547" t="str">
        <f>IFERROR(VLOOKUP('nCino | Field Mappings'!$A547,'nCino | Object Info'!$A:$H,7,FALSE),"(not found)")</f>
        <v>rskcsp_ds_css_collateral_plgd_curated</v>
      </c>
      <c r="AA547" t="str">
        <f t="shared" si="159"/>
        <v>LLC_BI__Unique_Id__c</v>
      </c>
      <c r="AB547" s="8" t="str">
        <f t="shared" si="160"/>
        <v>n/a</v>
      </c>
      <c r="AC547" s="8" t="str">
        <f t="shared" si="161"/>
        <v>yes</v>
      </c>
      <c r="AD547" s="2" t="str">
        <f t="shared" si="162"/>
        <v>STRING</v>
      </c>
      <c r="AE547" s="8">
        <f t="shared" si="167"/>
        <v>255</v>
      </c>
      <c r="AF547" s="8" t="str">
        <f t="shared" si="168"/>
        <v>n/a</v>
      </c>
      <c r="AG547" s="8" t="str">
        <f t="shared" si="169"/>
        <v>n/a</v>
      </c>
      <c r="AH547" t="str">
        <f>IFERROR(VLOOKUP('nCino | Field Mappings'!$A547,'nCino | Object Info'!$A:$H,8,FALSE),"(not found)")</f>
        <v>rskcsp_ds_css_collateral_plgd_consumption</v>
      </c>
      <c r="AI547" t="str">
        <f t="shared" si="163"/>
        <v>LLC_BI__Unique_Id__c</v>
      </c>
      <c r="AJ547" s="8" t="str">
        <f t="shared" si="164"/>
        <v>n/a</v>
      </c>
      <c r="AK547" s="8" t="str">
        <f t="shared" si="165"/>
        <v>yes</v>
      </c>
      <c r="AL547" s="2" t="str">
        <f t="shared" si="166"/>
        <v>STRING</v>
      </c>
      <c r="AM547" s="8">
        <f t="shared" si="170"/>
        <v>255</v>
      </c>
      <c r="AN547" s="8" t="str">
        <f t="shared" si="171"/>
        <v>n/a</v>
      </c>
      <c r="AO547" s="8" t="str">
        <f t="shared" si="172"/>
        <v>n/a</v>
      </c>
    </row>
    <row r="548" spans="1:41">
      <c r="A548" s="2" t="s">
        <v>86</v>
      </c>
      <c r="B548" s="2" t="s">
        <v>87</v>
      </c>
      <c r="C548" s="1" t="s">
        <v>1555</v>
      </c>
      <c r="D548" s="1" t="s">
        <v>1556</v>
      </c>
      <c r="E548" s="1" t="s">
        <v>130</v>
      </c>
      <c r="F548" s="2" t="str">
        <f>IF(ISERROR(VLOOKUP($C548,'DMW | Collateral Fields'!$K:$L, 1, FALSE)),"No", "Yes")</f>
        <v>Yes</v>
      </c>
      <c r="G548" s="1" t="str">
        <f>IFERROR(VLOOKUP($C548,'DMW | Collateral Fields'!$K:$L, 2, FALSE),"(not found)")</f>
        <v>This field defaults to false. It checks to see if is true on other pledge records for the same piece of collateral. If true on other pledge records, it will not let the user pledge it again as primary because a loan cannot have more than one piece of collateral indicated as primary.</v>
      </c>
      <c r="H548" s="2" t="s">
        <v>136</v>
      </c>
      <c r="I548" s="2" t="s">
        <v>131</v>
      </c>
      <c r="J548" s="1" t="s">
        <v>137</v>
      </c>
      <c r="K548" s="2">
        <v>0</v>
      </c>
      <c r="L548" s="2">
        <v>0</v>
      </c>
      <c r="M548" s="2">
        <v>0</v>
      </c>
      <c r="N548" s="2" t="str">
        <f t="shared" si="154"/>
        <v>boolean|0|0|0</v>
      </c>
      <c r="O548" t="str">
        <f>IFERROR(VLOOKUP('nCino | Field Mappings'!$A548,'nCino | Object Info'!$A:$H,5,FALSE),"(not found)")</f>
        <v>rskcsp_ds_css_collateral_plgd</v>
      </c>
      <c r="P548" t="str">
        <f t="shared" si="155"/>
        <v>LLC_BI__Is_Primary__c</v>
      </c>
      <c r="Q548" s="8">
        <f>IFERROR(VLOOKUP($N548,'nCino | BigQuery Type Lookup'!$A:$F,2,FALSE),"(not found)")</f>
        <v>1</v>
      </c>
      <c r="R548" t="str">
        <f>IFERROR(VLOOKUP('nCino | Field Mappings'!$A548,'nCino | Object Info'!$A:$H,6,FALSE),"(not found)")</f>
        <v>rskcsp_ds_css_collateral_plgd_staging</v>
      </c>
      <c r="S548" t="str">
        <f t="shared" si="156"/>
        <v>LLC_BI__Is_Primary__c</v>
      </c>
      <c r="T548" s="8" t="str">
        <f t="shared" si="157"/>
        <v>n/a</v>
      </c>
      <c r="U548" s="8" t="str">
        <f t="shared" si="158"/>
        <v>no</v>
      </c>
      <c r="V548" s="2" t="str">
        <f>IFERROR(VLOOKUP($N548,'nCino | BigQuery Type Lookup'!$A:$F,3,FALSE),"(not found)")</f>
        <v>BOOL</v>
      </c>
      <c r="W548" s="8" t="str">
        <f>IFERROR(VLOOKUP($N548,'nCino | BigQuery Type Lookup'!$A:$F,4,FALSE),"(not found)")</f>
        <v>n/a</v>
      </c>
      <c r="X548" s="8" t="str">
        <f>IFERROR(VLOOKUP($N548,'nCino | BigQuery Type Lookup'!$A:$F,5,FALSE),"(not found)")</f>
        <v>n/a</v>
      </c>
      <c r="Y548" s="8" t="str">
        <f>IFERROR(VLOOKUP($N548,'nCino | BigQuery Type Lookup'!$A:$F,6,FALSE),"(not found)")</f>
        <v>n/a</v>
      </c>
      <c r="Z548" t="str">
        <f>IFERROR(VLOOKUP('nCino | Field Mappings'!$A548,'nCino | Object Info'!$A:$H,7,FALSE),"(not found)")</f>
        <v>rskcsp_ds_css_collateral_plgd_curated</v>
      </c>
      <c r="AA548" t="str">
        <f t="shared" si="159"/>
        <v>LLC_BI__Is_Primary__c</v>
      </c>
      <c r="AB548" s="8" t="str">
        <f t="shared" si="160"/>
        <v>n/a</v>
      </c>
      <c r="AC548" s="8" t="str">
        <f t="shared" si="161"/>
        <v>no</v>
      </c>
      <c r="AD548" s="2" t="str">
        <f t="shared" si="162"/>
        <v>BOOL</v>
      </c>
      <c r="AE548" s="8" t="str">
        <f t="shared" si="167"/>
        <v>n/a</v>
      </c>
      <c r="AF548" s="8" t="str">
        <f t="shared" si="168"/>
        <v>n/a</v>
      </c>
      <c r="AG548" s="8" t="str">
        <f t="shared" si="169"/>
        <v>n/a</v>
      </c>
      <c r="AH548" t="str">
        <f>IFERROR(VLOOKUP('nCino | Field Mappings'!$A548,'nCino | Object Info'!$A:$H,8,FALSE),"(not found)")</f>
        <v>rskcsp_ds_css_collateral_plgd_consumption</v>
      </c>
      <c r="AI548" t="str">
        <f t="shared" si="163"/>
        <v>LLC_BI__Is_Primary__c</v>
      </c>
      <c r="AJ548" s="8" t="str">
        <f t="shared" si="164"/>
        <v>n/a</v>
      </c>
      <c r="AK548" s="8" t="str">
        <f t="shared" si="165"/>
        <v>no</v>
      </c>
      <c r="AL548" s="2" t="str">
        <f t="shared" si="166"/>
        <v>BOOL</v>
      </c>
      <c r="AM548" s="8" t="str">
        <f t="shared" si="170"/>
        <v>n/a</v>
      </c>
      <c r="AN548" s="8" t="str">
        <f t="shared" si="171"/>
        <v>n/a</v>
      </c>
      <c r="AO548" s="8" t="str">
        <f t="shared" si="172"/>
        <v>n/a</v>
      </c>
    </row>
    <row r="549" spans="1:41">
      <c r="A549" s="2" t="s">
        <v>86</v>
      </c>
      <c r="B549" s="2" t="s">
        <v>87</v>
      </c>
      <c r="C549" s="1" t="s">
        <v>1557</v>
      </c>
      <c r="D549" s="1" t="s">
        <v>1558</v>
      </c>
      <c r="E549" s="1" t="s">
        <v>211</v>
      </c>
      <c r="F549" s="2" t="str">
        <f>IF(ISERROR(VLOOKUP($C549,'DMW | Collateral Fields'!$K:$L, 1, FALSE)),"No", "Yes")</f>
        <v>Yes</v>
      </c>
      <c r="G549" s="1" t="str">
        <f>IFERROR(VLOOKUP($C549,'DMW | Collateral Fields'!$K:$L, 2, FALSE),"(not found)")</f>
        <v>This field is optional and user input. This is the full address for the Collateral. The field should be encrypted using Platform Encryption. The field will only be populated when Platform encryption is enabled for the nCino Platform.</v>
      </c>
      <c r="H549" s="2" t="s">
        <v>136</v>
      </c>
      <c r="I549" s="2" t="s">
        <v>144</v>
      </c>
      <c r="J549" s="1" t="s">
        <v>140</v>
      </c>
      <c r="K549" s="2">
        <v>255</v>
      </c>
      <c r="L549" s="2">
        <v>0</v>
      </c>
      <c r="M549" s="2">
        <v>0</v>
      </c>
      <c r="N549" s="2" t="str">
        <f t="shared" si="154"/>
        <v>string|255|0|0</v>
      </c>
      <c r="O549" t="str">
        <f>IFERROR(VLOOKUP('nCino | Field Mappings'!$A549,'nCino | Object Info'!$A:$H,5,FALSE),"(not found)")</f>
        <v>rskcsp_ds_css_collateral_plgd</v>
      </c>
      <c r="P549" t="str">
        <f t="shared" si="155"/>
        <v>LLC_BI__Collateral_Full_Address_PE__c</v>
      </c>
      <c r="Q549" s="8">
        <f>IFERROR(VLOOKUP($N549,'nCino | BigQuery Type Lookup'!$A:$F,2,FALSE),"(not found)")</f>
        <v>255</v>
      </c>
      <c r="R549" t="str">
        <f>IFERROR(VLOOKUP('nCino | Field Mappings'!$A549,'nCino | Object Info'!$A:$H,6,FALSE),"(not found)")</f>
        <v>rskcsp_ds_css_collateral_plgd_staging</v>
      </c>
      <c r="S549" t="str">
        <f t="shared" si="156"/>
        <v>LLC_BI__Collateral_Full_Address_PE__c</v>
      </c>
      <c r="T549" s="8" t="str">
        <f t="shared" si="157"/>
        <v>n/a</v>
      </c>
      <c r="U549" s="8" t="str">
        <f t="shared" si="158"/>
        <v>yes</v>
      </c>
      <c r="V549" s="2" t="str">
        <f>IFERROR(VLOOKUP($N549,'nCino | BigQuery Type Lookup'!$A:$F,3,FALSE),"(not found)")</f>
        <v>STRING</v>
      </c>
      <c r="W549" s="8">
        <f>IFERROR(VLOOKUP($N549,'nCino | BigQuery Type Lookup'!$A:$F,4,FALSE),"(not found)")</f>
        <v>255</v>
      </c>
      <c r="X549" s="8" t="str">
        <f>IFERROR(VLOOKUP($N549,'nCino | BigQuery Type Lookup'!$A:$F,5,FALSE),"(not found)")</f>
        <v>n/a</v>
      </c>
      <c r="Y549" s="8" t="str">
        <f>IFERROR(VLOOKUP($N549,'nCino | BigQuery Type Lookup'!$A:$F,6,FALSE),"(not found)")</f>
        <v>n/a</v>
      </c>
      <c r="Z549" t="str">
        <f>IFERROR(VLOOKUP('nCino | Field Mappings'!$A549,'nCino | Object Info'!$A:$H,7,FALSE),"(not found)")</f>
        <v>rskcsp_ds_css_collateral_plgd_curated</v>
      </c>
      <c r="AA549" t="str">
        <f t="shared" si="159"/>
        <v>LLC_BI__Collateral_Full_Address_PE__c</v>
      </c>
      <c r="AB549" s="8" t="str">
        <f t="shared" si="160"/>
        <v>n/a</v>
      </c>
      <c r="AC549" s="8" t="str">
        <f t="shared" si="161"/>
        <v>yes</v>
      </c>
      <c r="AD549" s="2" t="str">
        <f t="shared" si="162"/>
        <v>STRING</v>
      </c>
      <c r="AE549" s="8">
        <f t="shared" si="167"/>
        <v>255</v>
      </c>
      <c r="AF549" s="8" t="str">
        <f t="shared" si="168"/>
        <v>n/a</v>
      </c>
      <c r="AG549" s="8" t="str">
        <f t="shared" si="169"/>
        <v>n/a</v>
      </c>
      <c r="AH549" t="str">
        <f>IFERROR(VLOOKUP('nCino | Field Mappings'!$A549,'nCino | Object Info'!$A:$H,8,FALSE),"(not found)")</f>
        <v>rskcsp_ds_css_collateral_plgd_consumption</v>
      </c>
      <c r="AI549" t="str">
        <f t="shared" si="163"/>
        <v>LLC_BI__Collateral_Full_Address_PE__c</v>
      </c>
      <c r="AJ549" s="8" t="str">
        <f t="shared" si="164"/>
        <v>n/a</v>
      </c>
      <c r="AK549" s="8" t="str">
        <f t="shared" si="165"/>
        <v>yes</v>
      </c>
      <c r="AL549" s="2" t="str">
        <f t="shared" si="166"/>
        <v>STRING</v>
      </c>
      <c r="AM549" s="8">
        <f t="shared" si="170"/>
        <v>255</v>
      </c>
      <c r="AN549" s="8" t="str">
        <f t="shared" si="171"/>
        <v>n/a</v>
      </c>
      <c r="AO549" s="8" t="str">
        <f t="shared" si="172"/>
        <v>n/a</v>
      </c>
    </row>
    <row r="550" spans="1:41">
      <c r="A550" s="2" t="s">
        <v>86</v>
      </c>
      <c r="B550" s="2" t="s">
        <v>87</v>
      </c>
      <c r="C550" s="1" t="s">
        <v>1559</v>
      </c>
      <c r="D550" s="1" t="s">
        <v>1560</v>
      </c>
      <c r="E550" s="1" t="s">
        <v>1561</v>
      </c>
      <c r="F550" s="2" t="str">
        <f>IF(ISERROR(VLOOKUP($C550,'DMW | Collateral Fields'!$K:$L, 1, FALSE)),"No", "Yes")</f>
        <v>Yes</v>
      </c>
      <c r="G550" s="1" t="str">
        <f>IFERROR(VLOOKUP($C550,'DMW | Collateral Fields'!$K:$L, 2, FALSE),"(not found)")</f>
        <v>This field is a lookup key</v>
      </c>
      <c r="H550" s="2" t="s">
        <v>136</v>
      </c>
      <c r="I550" s="2" t="s">
        <v>144</v>
      </c>
      <c r="J550" s="1" t="s">
        <v>140</v>
      </c>
      <c r="K550" s="2">
        <v>255</v>
      </c>
      <c r="L550" s="2">
        <v>0</v>
      </c>
      <c r="M550" s="2">
        <v>0</v>
      </c>
      <c r="N550" s="2" t="str">
        <f t="shared" si="154"/>
        <v>string|255|0|0</v>
      </c>
      <c r="O550" t="str">
        <f>IFERROR(VLOOKUP('nCino | Field Mappings'!$A550,'nCino | Object Info'!$A:$H,5,FALSE),"(not found)")</f>
        <v>rskcsp_ds_css_collateral_plgd</v>
      </c>
      <c r="P550" t="str">
        <f t="shared" si="155"/>
        <v>LLC_BI__LookupKey__c</v>
      </c>
      <c r="Q550" s="8">
        <f>IFERROR(VLOOKUP($N550,'nCino | BigQuery Type Lookup'!$A:$F,2,FALSE),"(not found)")</f>
        <v>255</v>
      </c>
      <c r="R550" t="str">
        <f>IFERROR(VLOOKUP('nCino | Field Mappings'!$A550,'nCino | Object Info'!$A:$H,6,FALSE),"(not found)")</f>
        <v>rskcsp_ds_css_collateral_plgd_staging</v>
      </c>
      <c r="S550" t="str">
        <f t="shared" si="156"/>
        <v>LLC_BI__LookupKey__c</v>
      </c>
      <c r="T550" s="8" t="str">
        <f t="shared" si="157"/>
        <v>n/a</v>
      </c>
      <c r="U550" s="8" t="str">
        <f t="shared" si="158"/>
        <v>yes</v>
      </c>
      <c r="V550" s="2" t="str">
        <f>IFERROR(VLOOKUP($N550,'nCino | BigQuery Type Lookup'!$A:$F,3,FALSE),"(not found)")</f>
        <v>STRING</v>
      </c>
      <c r="W550" s="8">
        <f>IFERROR(VLOOKUP($N550,'nCino | BigQuery Type Lookup'!$A:$F,4,FALSE),"(not found)")</f>
        <v>255</v>
      </c>
      <c r="X550" s="8" t="str">
        <f>IFERROR(VLOOKUP($N550,'nCino | BigQuery Type Lookup'!$A:$F,5,FALSE),"(not found)")</f>
        <v>n/a</v>
      </c>
      <c r="Y550" s="8" t="str">
        <f>IFERROR(VLOOKUP($N550,'nCino | BigQuery Type Lookup'!$A:$F,6,FALSE),"(not found)")</f>
        <v>n/a</v>
      </c>
      <c r="Z550" t="str">
        <f>IFERROR(VLOOKUP('nCino | Field Mappings'!$A550,'nCino | Object Info'!$A:$H,7,FALSE),"(not found)")</f>
        <v>rskcsp_ds_css_collateral_plgd_curated</v>
      </c>
      <c r="AA550" t="str">
        <f t="shared" si="159"/>
        <v>LLC_BI__LookupKey__c</v>
      </c>
      <c r="AB550" s="8" t="str">
        <f t="shared" si="160"/>
        <v>n/a</v>
      </c>
      <c r="AC550" s="8" t="str">
        <f t="shared" si="161"/>
        <v>yes</v>
      </c>
      <c r="AD550" s="2" t="str">
        <f t="shared" si="162"/>
        <v>STRING</v>
      </c>
      <c r="AE550" s="8">
        <f t="shared" si="167"/>
        <v>255</v>
      </c>
      <c r="AF550" s="8" t="str">
        <f t="shared" si="168"/>
        <v>n/a</v>
      </c>
      <c r="AG550" s="8" t="str">
        <f t="shared" si="169"/>
        <v>n/a</v>
      </c>
      <c r="AH550" t="str">
        <f>IFERROR(VLOOKUP('nCino | Field Mappings'!$A550,'nCino | Object Info'!$A:$H,8,FALSE),"(not found)")</f>
        <v>rskcsp_ds_css_collateral_plgd_consumption</v>
      </c>
      <c r="AI550" t="str">
        <f t="shared" si="163"/>
        <v>LLC_BI__LookupKey__c</v>
      </c>
      <c r="AJ550" s="8" t="str">
        <f t="shared" si="164"/>
        <v>n/a</v>
      </c>
      <c r="AK550" s="8" t="str">
        <f t="shared" si="165"/>
        <v>yes</v>
      </c>
      <c r="AL550" s="2" t="str">
        <f t="shared" si="166"/>
        <v>STRING</v>
      </c>
      <c r="AM550" s="8">
        <f t="shared" si="170"/>
        <v>255</v>
      </c>
      <c r="AN550" s="8" t="str">
        <f t="shared" si="171"/>
        <v>n/a</v>
      </c>
      <c r="AO550" s="8" t="str">
        <f t="shared" si="172"/>
        <v>n/a</v>
      </c>
    </row>
    <row r="551" spans="1:41">
      <c r="A551" s="2" t="s">
        <v>86</v>
      </c>
      <c r="B551" s="2" t="s">
        <v>87</v>
      </c>
      <c r="C551" s="1" t="s">
        <v>1562</v>
      </c>
      <c r="D551" s="1" t="s">
        <v>1563</v>
      </c>
      <c r="E551" s="1" t="s">
        <v>1564</v>
      </c>
      <c r="F551" s="2" t="str">
        <f>IF(ISERROR(VLOOKUP($C551,'DMW | Collateral Fields'!$K:$L, 1, FALSE)),"No", "Yes")</f>
        <v>Yes</v>
      </c>
      <c r="G551" s="1" t="str">
        <f>IFERROR(VLOOKUP($C551,'DMW | Collateral Fields'!$K:$L, 2, FALSE),"(not found)")</f>
        <v>The reason for overriding the Advance Rate. This is required if the Advance Rate has been overridden. User updated.</v>
      </c>
      <c r="H551" s="2" t="s">
        <v>136</v>
      </c>
      <c r="I551" s="2" t="s">
        <v>144</v>
      </c>
      <c r="J551" s="1" t="s">
        <v>174</v>
      </c>
      <c r="K551" s="2">
        <v>0</v>
      </c>
      <c r="L551" s="2">
        <v>18</v>
      </c>
      <c r="M551" s="2">
        <v>0</v>
      </c>
      <c r="N551" s="2" t="str">
        <f t="shared" si="154"/>
        <v>double|0|18|0</v>
      </c>
      <c r="O551" t="str">
        <f>IFERROR(VLOOKUP('nCino | Field Mappings'!$A551,'nCino | Object Info'!$A:$H,5,FALSE),"(not found)")</f>
        <v>rskcsp_ds_css_collateral_plgd</v>
      </c>
      <c r="P551" t="str">
        <f t="shared" si="155"/>
        <v>LLC_BI__Pledged_Rollup_Count__c</v>
      </c>
      <c r="Q551" s="8">
        <f>IFERROR(VLOOKUP($N551,'nCino | BigQuery Type Lookup'!$A:$F,2,FALSE),"(not found)")</f>
        <v>18</v>
      </c>
      <c r="R551" t="str">
        <f>IFERROR(VLOOKUP('nCino | Field Mappings'!$A551,'nCino | Object Info'!$A:$H,6,FALSE),"(not found)")</f>
        <v>rskcsp_ds_css_collateral_plgd_staging</v>
      </c>
      <c r="S551" t="str">
        <f t="shared" si="156"/>
        <v>LLC_BI__Pledged_Rollup_Count__c</v>
      </c>
      <c r="T551" s="8" t="str">
        <f t="shared" si="157"/>
        <v>n/a</v>
      </c>
      <c r="U551" s="8" t="str">
        <f t="shared" si="158"/>
        <v>yes</v>
      </c>
      <c r="V551" s="2" t="str">
        <f>IFERROR(VLOOKUP($N551,'nCino | BigQuery Type Lookup'!$A:$F,3,FALSE),"(not found)")</f>
        <v>INT64</v>
      </c>
      <c r="W551" s="8" t="str">
        <f>IFERROR(VLOOKUP($N551,'nCino | BigQuery Type Lookup'!$A:$F,4,FALSE),"(not found)")</f>
        <v>n/a</v>
      </c>
      <c r="X551" s="8" t="str">
        <f>IFERROR(VLOOKUP($N551,'nCino | BigQuery Type Lookup'!$A:$F,5,FALSE),"(not found)")</f>
        <v>n/a</v>
      </c>
      <c r="Y551" s="8" t="str">
        <f>IFERROR(VLOOKUP($N551,'nCino | BigQuery Type Lookup'!$A:$F,6,FALSE),"(not found)")</f>
        <v>n/a</v>
      </c>
      <c r="Z551" t="str">
        <f>IFERROR(VLOOKUP('nCino | Field Mappings'!$A551,'nCino | Object Info'!$A:$H,7,FALSE),"(not found)")</f>
        <v>rskcsp_ds_css_collateral_plgd_curated</v>
      </c>
      <c r="AA551" t="str">
        <f t="shared" si="159"/>
        <v>LLC_BI__Pledged_Rollup_Count__c</v>
      </c>
      <c r="AB551" s="8" t="str">
        <f t="shared" si="160"/>
        <v>n/a</v>
      </c>
      <c r="AC551" s="8" t="str">
        <f t="shared" si="161"/>
        <v>yes</v>
      </c>
      <c r="AD551" s="2" t="str">
        <f t="shared" si="162"/>
        <v>INT64</v>
      </c>
      <c r="AE551" s="8" t="str">
        <f t="shared" si="167"/>
        <v>n/a</v>
      </c>
      <c r="AF551" s="8" t="str">
        <f t="shared" si="168"/>
        <v>n/a</v>
      </c>
      <c r="AG551" s="8" t="str">
        <f t="shared" si="169"/>
        <v>n/a</v>
      </c>
      <c r="AH551" t="str">
        <f>IFERROR(VLOOKUP('nCino | Field Mappings'!$A551,'nCino | Object Info'!$A:$H,8,FALSE),"(not found)")</f>
        <v>rskcsp_ds_css_collateral_plgd_consumption</v>
      </c>
      <c r="AI551" t="str">
        <f t="shared" si="163"/>
        <v>LLC_BI__Pledged_Rollup_Count__c</v>
      </c>
      <c r="AJ551" s="8" t="str">
        <f t="shared" si="164"/>
        <v>n/a</v>
      </c>
      <c r="AK551" s="8" t="str">
        <f t="shared" si="165"/>
        <v>yes</v>
      </c>
      <c r="AL551" s="2" t="str">
        <f t="shared" si="166"/>
        <v>INT64</v>
      </c>
      <c r="AM551" s="8" t="str">
        <f t="shared" si="170"/>
        <v>n/a</v>
      </c>
      <c r="AN551" s="8" t="str">
        <f t="shared" si="171"/>
        <v>n/a</v>
      </c>
      <c r="AO551" s="8" t="str">
        <f t="shared" si="172"/>
        <v>n/a</v>
      </c>
    </row>
    <row r="552" spans="1:41">
      <c r="A552" s="2" t="s">
        <v>86</v>
      </c>
      <c r="B552" s="2" t="s">
        <v>87</v>
      </c>
      <c r="C552" s="1" t="s">
        <v>1565</v>
      </c>
      <c r="D552" s="1" t="s">
        <v>1566</v>
      </c>
      <c r="E552" s="1" t="s">
        <v>1567</v>
      </c>
      <c r="F552" s="2" t="str">
        <f>IF(ISERROR(VLOOKUP($C552,'DMW | Collateral Fields'!$K:$L, 1, FALSE)),"No", "Yes")</f>
        <v>Yes</v>
      </c>
      <c r="G552" s="1" t="str">
        <f>IFERROR(VLOOKUP($C552,'DMW | Collateral Fields'!$K:$L, 2, FALSE),"(not found)")</f>
        <v>This field is manually selected and specifies the pledge status as either Active (currently being used) or Inactive (no longer being used).</v>
      </c>
      <c r="H552" s="2" t="s">
        <v>136</v>
      </c>
      <c r="I552" s="2" t="s">
        <v>144</v>
      </c>
      <c r="J552" s="1" t="s">
        <v>145</v>
      </c>
      <c r="K552" s="2">
        <v>255</v>
      </c>
      <c r="L552" s="2">
        <v>0</v>
      </c>
      <c r="M552" s="2">
        <v>0</v>
      </c>
      <c r="N552" s="2" t="str">
        <f t="shared" si="154"/>
        <v>picklist|255|0|0</v>
      </c>
      <c r="O552" t="str">
        <f>IFERROR(VLOOKUP('nCino | Field Mappings'!$A552,'nCino | Object Info'!$A:$H,5,FALSE),"(not found)")</f>
        <v>rskcsp_ds_css_collateral_plgd</v>
      </c>
      <c r="P552" t="str">
        <f t="shared" si="155"/>
        <v>LLC_BI__Pledged_Status__c</v>
      </c>
      <c r="Q552" s="8">
        <f>IFERROR(VLOOKUP($N552,'nCino | BigQuery Type Lookup'!$A:$F,2,FALSE),"(not found)")</f>
        <v>255</v>
      </c>
      <c r="R552" t="str">
        <f>IFERROR(VLOOKUP('nCino | Field Mappings'!$A552,'nCino | Object Info'!$A:$H,6,FALSE),"(not found)")</f>
        <v>rskcsp_ds_css_collateral_plgd_staging</v>
      </c>
      <c r="S552" t="str">
        <f t="shared" si="156"/>
        <v>LLC_BI__Pledged_Status__c</v>
      </c>
      <c r="T552" s="8" t="str">
        <f t="shared" si="157"/>
        <v>n/a</v>
      </c>
      <c r="U552" s="8" t="str">
        <f t="shared" si="158"/>
        <v>yes</v>
      </c>
      <c r="V552" s="2" t="str">
        <f>IFERROR(VLOOKUP($N552,'nCino | BigQuery Type Lookup'!$A:$F,3,FALSE),"(not found)")</f>
        <v>STRING</v>
      </c>
      <c r="W552" s="8">
        <f>IFERROR(VLOOKUP($N552,'nCino | BigQuery Type Lookup'!$A:$F,4,FALSE),"(not found)")</f>
        <v>255</v>
      </c>
      <c r="X552" s="8" t="str">
        <f>IFERROR(VLOOKUP($N552,'nCino | BigQuery Type Lookup'!$A:$F,5,FALSE),"(not found)")</f>
        <v>n/a</v>
      </c>
      <c r="Y552" s="8" t="str">
        <f>IFERROR(VLOOKUP($N552,'nCino | BigQuery Type Lookup'!$A:$F,6,FALSE),"(not found)")</f>
        <v>n/a</v>
      </c>
      <c r="Z552" t="str">
        <f>IFERROR(VLOOKUP('nCino | Field Mappings'!$A552,'nCino | Object Info'!$A:$H,7,FALSE),"(not found)")</f>
        <v>rskcsp_ds_css_collateral_plgd_curated</v>
      </c>
      <c r="AA552" t="str">
        <f t="shared" si="159"/>
        <v>LLC_BI__Pledged_Status__c</v>
      </c>
      <c r="AB552" s="8" t="str">
        <f t="shared" si="160"/>
        <v>n/a</v>
      </c>
      <c r="AC552" s="8" t="str">
        <f t="shared" si="161"/>
        <v>yes</v>
      </c>
      <c r="AD552" s="2" t="str">
        <f t="shared" si="162"/>
        <v>STRING</v>
      </c>
      <c r="AE552" s="8">
        <f t="shared" si="167"/>
        <v>255</v>
      </c>
      <c r="AF552" s="8" t="str">
        <f t="shared" si="168"/>
        <v>n/a</v>
      </c>
      <c r="AG552" s="8" t="str">
        <f t="shared" si="169"/>
        <v>n/a</v>
      </c>
      <c r="AH552" t="str">
        <f>IFERROR(VLOOKUP('nCino | Field Mappings'!$A552,'nCino | Object Info'!$A:$H,8,FALSE),"(not found)")</f>
        <v>rskcsp_ds_css_collateral_plgd_consumption</v>
      </c>
      <c r="AI552" t="str">
        <f t="shared" si="163"/>
        <v>LLC_BI__Pledged_Status__c</v>
      </c>
      <c r="AJ552" s="8" t="str">
        <f t="shared" si="164"/>
        <v>n/a</v>
      </c>
      <c r="AK552" s="8" t="str">
        <f t="shared" si="165"/>
        <v>yes</v>
      </c>
      <c r="AL552" s="2" t="str">
        <f t="shared" si="166"/>
        <v>STRING</v>
      </c>
      <c r="AM552" s="8">
        <f t="shared" si="170"/>
        <v>255</v>
      </c>
      <c r="AN552" s="8" t="str">
        <f t="shared" si="171"/>
        <v>n/a</v>
      </c>
      <c r="AO552" s="8" t="str">
        <f t="shared" si="172"/>
        <v>n/a</v>
      </c>
    </row>
    <row r="553" spans="1:41">
      <c r="A553" s="2" t="s">
        <v>86</v>
      </c>
      <c r="B553" s="2" t="s">
        <v>87</v>
      </c>
      <c r="C553" s="1" t="s">
        <v>1568</v>
      </c>
      <c r="D553" s="1" t="s">
        <v>1569</v>
      </c>
      <c r="E553" s="1" t="s">
        <v>1570</v>
      </c>
      <c r="F553" s="2" t="str">
        <f>IF(ISERROR(VLOOKUP($C553,'DMW | Collateral Fields'!$K:$L, 1, FALSE)),"No", "Yes")</f>
        <v>Yes</v>
      </c>
      <c r="G553" s="1" t="str">
        <f>IFERROR(VLOOKUP($C553,'DMW | Collateral Fields'!$K:$L, 2, FALSE),"(not found)")</f>
        <v>This field is automatically computed. Its value represents the total 'lendable' value of all collateral (the children of this collateral) directly pledged to the same loan as this (the parent) piece of collateral.</v>
      </c>
      <c r="H553" s="2" t="s">
        <v>136</v>
      </c>
      <c r="I553" s="2" t="s">
        <v>144</v>
      </c>
      <c r="J553" s="1" t="s">
        <v>215</v>
      </c>
      <c r="K553" s="2">
        <v>0</v>
      </c>
      <c r="L553" s="2">
        <v>18</v>
      </c>
      <c r="M553" s="2">
        <v>2</v>
      </c>
      <c r="N553" s="2" t="str">
        <f t="shared" si="154"/>
        <v>currency|0|18|2</v>
      </c>
      <c r="O553" t="str">
        <f>IFERROR(VLOOKUP('nCino | Field Mappings'!$A553,'nCino | Object Info'!$A:$H,5,FALSE),"(not found)")</f>
        <v>rskcsp_ds_css_collateral_plgd</v>
      </c>
      <c r="P553" t="str">
        <f t="shared" si="155"/>
        <v>LLC_BI__Total_Pledged_Rollup_Lendable_Value__c</v>
      </c>
      <c r="Q553" s="8">
        <f>IFERROR(VLOOKUP($N553,'nCino | BigQuery Type Lookup'!$A:$F,2,FALSE),"(not found)")</f>
        <v>21</v>
      </c>
      <c r="R553" t="str">
        <f>IFERROR(VLOOKUP('nCino | Field Mappings'!$A553,'nCino | Object Info'!$A:$H,6,FALSE),"(not found)")</f>
        <v>rskcsp_ds_css_collateral_plgd_staging</v>
      </c>
      <c r="S553" t="str">
        <f t="shared" si="156"/>
        <v>LLC_BI__Total_Pledged_Rollup_Lendable_Value__c</v>
      </c>
      <c r="T553" s="8" t="str">
        <f t="shared" si="157"/>
        <v>n/a</v>
      </c>
      <c r="U553" s="8" t="str">
        <f t="shared" si="158"/>
        <v>yes</v>
      </c>
      <c r="V553" s="2" t="str">
        <f>IFERROR(VLOOKUP($N553,'nCino | BigQuery Type Lookup'!$A:$F,3,FALSE),"(not found)")</f>
        <v>NUMERIC</v>
      </c>
      <c r="W553" s="8" t="str">
        <f>IFERROR(VLOOKUP($N553,'nCino | BigQuery Type Lookup'!$A:$F,4,FALSE),"(not found)")</f>
        <v>n/a</v>
      </c>
      <c r="X553" s="8">
        <f>IFERROR(VLOOKUP($N553,'nCino | BigQuery Type Lookup'!$A:$F,5,FALSE),"(not found)")</f>
        <v>18</v>
      </c>
      <c r="Y553" s="8">
        <f>IFERROR(VLOOKUP($N553,'nCino | BigQuery Type Lookup'!$A:$F,6,FALSE),"(not found)")</f>
        <v>2</v>
      </c>
      <c r="Z553" t="str">
        <f>IFERROR(VLOOKUP('nCino | Field Mappings'!$A553,'nCino | Object Info'!$A:$H,7,FALSE),"(not found)")</f>
        <v>rskcsp_ds_css_collateral_plgd_curated</v>
      </c>
      <c r="AA553" t="str">
        <f t="shared" si="159"/>
        <v>LLC_BI__Total_Pledged_Rollup_Lendable_Value__c</v>
      </c>
      <c r="AB553" s="8" t="str">
        <f t="shared" si="160"/>
        <v>n/a</v>
      </c>
      <c r="AC553" s="8" t="str">
        <f t="shared" si="161"/>
        <v>yes</v>
      </c>
      <c r="AD553" s="2" t="str">
        <f t="shared" si="162"/>
        <v>NUMERIC</v>
      </c>
      <c r="AE553" s="8" t="str">
        <f t="shared" si="167"/>
        <v>n/a</v>
      </c>
      <c r="AF553" s="8">
        <f t="shared" si="168"/>
        <v>18</v>
      </c>
      <c r="AG553" s="8">
        <f t="shared" si="169"/>
        <v>2</v>
      </c>
      <c r="AH553" t="str">
        <f>IFERROR(VLOOKUP('nCino | Field Mappings'!$A553,'nCino | Object Info'!$A:$H,8,FALSE),"(not found)")</f>
        <v>rskcsp_ds_css_collateral_plgd_consumption</v>
      </c>
      <c r="AI553" t="str">
        <f t="shared" si="163"/>
        <v>LLC_BI__Total_Pledged_Rollup_Lendable_Value__c</v>
      </c>
      <c r="AJ553" s="8" t="str">
        <f t="shared" si="164"/>
        <v>n/a</v>
      </c>
      <c r="AK553" s="8" t="str">
        <f t="shared" si="165"/>
        <v>yes</v>
      </c>
      <c r="AL553" s="2" t="str">
        <f t="shared" si="166"/>
        <v>NUMERIC</v>
      </c>
      <c r="AM553" s="8" t="str">
        <f t="shared" si="170"/>
        <v>n/a</v>
      </c>
      <c r="AN553" s="8">
        <f t="shared" si="171"/>
        <v>18</v>
      </c>
      <c r="AO553" s="8">
        <f t="shared" si="172"/>
        <v>2</v>
      </c>
    </row>
    <row r="554" spans="1:41">
      <c r="A554" s="2" t="s">
        <v>86</v>
      </c>
      <c r="B554" s="2" t="s">
        <v>87</v>
      </c>
      <c r="C554" s="1" t="s">
        <v>1571</v>
      </c>
      <c r="D554" s="1" t="s">
        <v>1572</v>
      </c>
      <c r="E554" s="1" t="s">
        <v>1573</v>
      </c>
      <c r="F554" s="2" t="str">
        <f>IF(ISERROR(VLOOKUP($C554,'DMW | Collateral Fields'!$K:$L, 1, FALSE)),"No", "Yes")</f>
        <v>Yes</v>
      </c>
      <c r="G554" s="1" t="str">
        <f>IFERROR(VLOOKUP($C554,'DMW | Collateral Fields'!$K:$L, 2, FALSE),"(not found)")</f>
        <v>This field is automatically computed. Its value represents the total 'value' of all collateral (the children of this collateral) directly pledged to the same loan as this (the parent) piece of collateral</v>
      </c>
      <c r="H554" s="2" t="s">
        <v>136</v>
      </c>
      <c r="I554" s="2" t="s">
        <v>144</v>
      </c>
      <c r="J554" s="1" t="s">
        <v>215</v>
      </c>
      <c r="K554" s="2">
        <v>0</v>
      </c>
      <c r="L554" s="2">
        <v>18</v>
      </c>
      <c r="M554" s="2">
        <v>2</v>
      </c>
      <c r="N554" s="2" t="str">
        <f t="shared" si="154"/>
        <v>currency|0|18|2</v>
      </c>
      <c r="O554" t="str">
        <f>IFERROR(VLOOKUP('nCino | Field Mappings'!$A554,'nCino | Object Info'!$A:$H,5,FALSE),"(not found)")</f>
        <v>rskcsp_ds_css_collateral_plgd</v>
      </c>
      <c r="P554" t="str">
        <f t="shared" si="155"/>
        <v>LLC_BI__Total_Pledged_Rollup_Value__c</v>
      </c>
      <c r="Q554" s="8">
        <f>IFERROR(VLOOKUP($N554,'nCino | BigQuery Type Lookup'!$A:$F,2,FALSE),"(not found)")</f>
        <v>21</v>
      </c>
      <c r="R554" t="str">
        <f>IFERROR(VLOOKUP('nCino | Field Mappings'!$A554,'nCino | Object Info'!$A:$H,6,FALSE),"(not found)")</f>
        <v>rskcsp_ds_css_collateral_plgd_staging</v>
      </c>
      <c r="S554" t="str">
        <f t="shared" si="156"/>
        <v>LLC_BI__Total_Pledged_Rollup_Value__c</v>
      </c>
      <c r="T554" s="8" t="str">
        <f t="shared" si="157"/>
        <v>n/a</v>
      </c>
      <c r="U554" s="8" t="str">
        <f t="shared" si="158"/>
        <v>yes</v>
      </c>
      <c r="V554" s="2" t="str">
        <f>IFERROR(VLOOKUP($N554,'nCino | BigQuery Type Lookup'!$A:$F,3,FALSE),"(not found)")</f>
        <v>NUMERIC</v>
      </c>
      <c r="W554" s="8" t="str">
        <f>IFERROR(VLOOKUP($N554,'nCino | BigQuery Type Lookup'!$A:$F,4,FALSE),"(not found)")</f>
        <v>n/a</v>
      </c>
      <c r="X554" s="8">
        <f>IFERROR(VLOOKUP($N554,'nCino | BigQuery Type Lookup'!$A:$F,5,FALSE),"(not found)")</f>
        <v>18</v>
      </c>
      <c r="Y554" s="8">
        <f>IFERROR(VLOOKUP($N554,'nCino | BigQuery Type Lookup'!$A:$F,6,FALSE),"(not found)")</f>
        <v>2</v>
      </c>
      <c r="Z554" t="str">
        <f>IFERROR(VLOOKUP('nCino | Field Mappings'!$A554,'nCino | Object Info'!$A:$H,7,FALSE),"(not found)")</f>
        <v>rskcsp_ds_css_collateral_plgd_curated</v>
      </c>
      <c r="AA554" t="str">
        <f t="shared" si="159"/>
        <v>LLC_BI__Total_Pledged_Rollup_Value__c</v>
      </c>
      <c r="AB554" s="8" t="str">
        <f t="shared" si="160"/>
        <v>n/a</v>
      </c>
      <c r="AC554" s="8" t="str">
        <f t="shared" si="161"/>
        <v>yes</v>
      </c>
      <c r="AD554" s="2" t="str">
        <f t="shared" si="162"/>
        <v>NUMERIC</v>
      </c>
      <c r="AE554" s="8" t="str">
        <f t="shared" si="167"/>
        <v>n/a</v>
      </c>
      <c r="AF554" s="8">
        <f t="shared" si="168"/>
        <v>18</v>
      </c>
      <c r="AG554" s="8">
        <f t="shared" si="169"/>
        <v>2</v>
      </c>
      <c r="AH554" t="str">
        <f>IFERROR(VLOOKUP('nCino | Field Mappings'!$A554,'nCino | Object Info'!$A:$H,8,FALSE),"(not found)")</f>
        <v>rskcsp_ds_css_collateral_plgd_consumption</v>
      </c>
      <c r="AI554" t="str">
        <f t="shared" si="163"/>
        <v>LLC_BI__Total_Pledged_Rollup_Value__c</v>
      </c>
      <c r="AJ554" s="8" t="str">
        <f t="shared" si="164"/>
        <v>n/a</v>
      </c>
      <c r="AK554" s="8" t="str">
        <f t="shared" si="165"/>
        <v>yes</v>
      </c>
      <c r="AL554" s="2" t="str">
        <f t="shared" si="166"/>
        <v>NUMERIC</v>
      </c>
      <c r="AM554" s="8" t="str">
        <f t="shared" si="170"/>
        <v>n/a</v>
      </c>
      <c r="AN554" s="8">
        <f t="shared" si="171"/>
        <v>18</v>
      </c>
      <c r="AO554" s="8">
        <f t="shared" si="172"/>
        <v>2</v>
      </c>
    </row>
    <row r="555" spans="1:41">
      <c r="A555" s="2" t="s">
        <v>86</v>
      </c>
      <c r="B555" s="2" t="s">
        <v>87</v>
      </c>
      <c r="C555" s="1" t="s">
        <v>1574</v>
      </c>
      <c r="D555" s="1" t="s">
        <v>1048</v>
      </c>
      <c r="E555" s="1" t="s">
        <v>1049</v>
      </c>
      <c r="F555" s="2" t="str">
        <f>IF(ISERROR(VLOOKUP($C555,'DMW | Collateral Fields'!$K:$L, 1, FALSE)),"No", "Yes")</f>
        <v>Yes</v>
      </c>
      <c r="G555" s="1" t="str">
        <f>IFERROR(VLOOKUP($C555,'DMW | Collateral Fields'!$K:$L, 2, FALSE),"(not found)")</f>
        <v>This field is automatically populated via apex to indicate that this collateral is a leased asset.</v>
      </c>
      <c r="H555" s="2" t="s">
        <v>136</v>
      </c>
      <c r="I555" s="2" t="s">
        <v>131</v>
      </c>
      <c r="J555" s="1" t="s">
        <v>137</v>
      </c>
      <c r="K555" s="2">
        <v>0</v>
      </c>
      <c r="L555" s="2">
        <v>0</v>
      </c>
      <c r="M555" s="2">
        <v>0</v>
      </c>
      <c r="N555" s="2" t="str">
        <f t="shared" si="154"/>
        <v>boolean|0|0|0</v>
      </c>
      <c r="O555" t="str">
        <f>IFERROR(VLOOKUP('nCino | Field Mappings'!$A555,'nCino | Object Info'!$A:$H,5,FALSE),"(not found)")</f>
        <v>rskcsp_ds_css_collateral_plgd</v>
      </c>
      <c r="P555" t="str">
        <f t="shared" si="155"/>
        <v>LLC_BI__Is_Leased_Asset__c</v>
      </c>
      <c r="Q555" s="8">
        <f>IFERROR(VLOOKUP($N555,'nCino | BigQuery Type Lookup'!$A:$F,2,FALSE),"(not found)")</f>
        <v>1</v>
      </c>
      <c r="R555" t="str">
        <f>IFERROR(VLOOKUP('nCino | Field Mappings'!$A555,'nCino | Object Info'!$A:$H,6,FALSE),"(not found)")</f>
        <v>rskcsp_ds_css_collateral_plgd_staging</v>
      </c>
      <c r="S555" t="str">
        <f t="shared" si="156"/>
        <v>LLC_BI__Is_Leased_Asset__c</v>
      </c>
      <c r="T555" s="8" t="str">
        <f t="shared" si="157"/>
        <v>n/a</v>
      </c>
      <c r="U555" s="8" t="str">
        <f t="shared" si="158"/>
        <v>no</v>
      </c>
      <c r="V555" s="2" t="str">
        <f>IFERROR(VLOOKUP($N555,'nCino | BigQuery Type Lookup'!$A:$F,3,FALSE),"(not found)")</f>
        <v>BOOL</v>
      </c>
      <c r="W555" s="8" t="str">
        <f>IFERROR(VLOOKUP($N555,'nCino | BigQuery Type Lookup'!$A:$F,4,FALSE),"(not found)")</f>
        <v>n/a</v>
      </c>
      <c r="X555" s="8" t="str">
        <f>IFERROR(VLOOKUP($N555,'nCino | BigQuery Type Lookup'!$A:$F,5,FALSE),"(not found)")</f>
        <v>n/a</v>
      </c>
      <c r="Y555" s="8" t="str">
        <f>IFERROR(VLOOKUP($N555,'nCino | BigQuery Type Lookup'!$A:$F,6,FALSE),"(not found)")</f>
        <v>n/a</v>
      </c>
      <c r="Z555" t="str">
        <f>IFERROR(VLOOKUP('nCino | Field Mappings'!$A555,'nCino | Object Info'!$A:$H,7,FALSE),"(not found)")</f>
        <v>rskcsp_ds_css_collateral_plgd_curated</v>
      </c>
      <c r="AA555" t="str">
        <f t="shared" si="159"/>
        <v>LLC_BI__Is_Leased_Asset__c</v>
      </c>
      <c r="AB555" s="8" t="str">
        <f t="shared" si="160"/>
        <v>n/a</v>
      </c>
      <c r="AC555" s="8" t="str">
        <f t="shared" si="161"/>
        <v>no</v>
      </c>
      <c r="AD555" s="2" t="str">
        <f t="shared" si="162"/>
        <v>BOOL</v>
      </c>
      <c r="AE555" s="8" t="str">
        <f t="shared" si="167"/>
        <v>n/a</v>
      </c>
      <c r="AF555" s="8" t="str">
        <f t="shared" si="168"/>
        <v>n/a</v>
      </c>
      <c r="AG555" s="8" t="str">
        <f t="shared" si="169"/>
        <v>n/a</v>
      </c>
      <c r="AH555" t="str">
        <f>IFERROR(VLOOKUP('nCino | Field Mappings'!$A555,'nCino | Object Info'!$A:$H,8,FALSE),"(not found)")</f>
        <v>rskcsp_ds_css_collateral_plgd_consumption</v>
      </c>
      <c r="AI555" t="str">
        <f t="shared" si="163"/>
        <v>LLC_BI__Is_Leased_Asset__c</v>
      </c>
      <c r="AJ555" s="8" t="str">
        <f t="shared" si="164"/>
        <v>n/a</v>
      </c>
      <c r="AK555" s="8" t="str">
        <f t="shared" si="165"/>
        <v>no</v>
      </c>
      <c r="AL555" s="2" t="str">
        <f t="shared" si="166"/>
        <v>BOOL</v>
      </c>
      <c r="AM555" s="8" t="str">
        <f t="shared" si="170"/>
        <v>n/a</v>
      </c>
      <c r="AN555" s="8" t="str">
        <f t="shared" si="171"/>
        <v>n/a</v>
      </c>
      <c r="AO555" s="8" t="str">
        <f t="shared" si="172"/>
        <v>n/a</v>
      </c>
    </row>
    <row r="556" spans="1:41">
      <c r="A556" s="2" t="s">
        <v>86</v>
      </c>
      <c r="B556" s="2" t="s">
        <v>87</v>
      </c>
      <c r="C556" s="1" t="s">
        <v>1575</v>
      </c>
      <c r="D556" s="1" t="s">
        <v>1576</v>
      </c>
      <c r="E556" s="1" t="s">
        <v>1577</v>
      </c>
      <c r="F556" s="2" t="str">
        <f>IF(ISERROR(VLOOKUP($C556,'DMW | Collateral Fields'!$K:$L, 1, FALSE)),"No", "Yes")</f>
        <v>Yes</v>
      </c>
      <c r="G556" s="1" t="str">
        <f>IFERROR(VLOOKUP($C556,'DMW | Collateral Fields'!$K:$L, 2, FALSE),"(not found)")</f>
        <v xml:space="preserve">
The system automatically populates this field with the original amount of the loan associated to this piece of collateral.</v>
      </c>
      <c r="H556" s="2" t="s">
        <v>136</v>
      </c>
      <c r="I556" s="2" t="s">
        <v>144</v>
      </c>
      <c r="J556" s="1" t="s">
        <v>215</v>
      </c>
      <c r="K556" s="2">
        <v>0</v>
      </c>
      <c r="L556" s="2">
        <v>18</v>
      </c>
      <c r="M556" s="2">
        <v>2</v>
      </c>
      <c r="N556" s="2" t="str">
        <f t="shared" si="154"/>
        <v>currency|0|18|2</v>
      </c>
      <c r="O556" t="str">
        <f>IFERROR(VLOOKUP('nCino | Field Mappings'!$A556,'nCino | Object Info'!$A:$H,5,FALSE),"(not found)")</f>
        <v>rskcsp_ds_css_collateral_plgd</v>
      </c>
      <c r="P556" t="str">
        <f t="shared" si="155"/>
        <v>LLC_BI__Original_Loan_Amount__c</v>
      </c>
      <c r="Q556" s="8">
        <f>IFERROR(VLOOKUP($N556,'nCino | BigQuery Type Lookup'!$A:$F,2,FALSE),"(not found)")</f>
        <v>21</v>
      </c>
      <c r="R556" t="str">
        <f>IFERROR(VLOOKUP('nCino | Field Mappings'!$A556,'nCino | Object Info'!$A:$H,6,FALSE),"(not found)")</f>
        <v>rskcsp_ds_css_collateral_plgd_staging</v>
      </c>
      <c r="S556" t="str">
        <f t="shared" si="156"/>
        <v>LLC_BI__Original_Loan_Amount__c</v>
      </c>
      <c r="T556" s="8" t="str">
        <f t="shared" si="157"/>
        <v>n/a</v>
      </c>
      <c r="U556" s="8" t="str">
        <f t="shared" si="158"/>
        <v>yes</v>
      </c>
      <c r="V556" s="2" t="str">
        <f>IFERROR(VLOOKUP($N556,'nCino | BigQuery Type Lookup'!$A:$F,3,FALSE),"(not found)")</f>
        <v>NUMERIC</v>
      </c>
      <c r="W556" s="8" t="str">
        <f>IFERROR(VLOOKUP($N556,'nCino | BigQuery Type Lookup'!$A:$F,4,FALSE),"(not found)")</f>
        <v>n/a</v>
      </c>
      <c r="X556" s="8">
        <f>IFERROR(VLOOKUP($N556,'nCino | BigQuery Type Lookup'!$A:$F,5,FALSE),"(not found)")</f>
        <v>18</v>
      </c>
      <c r="Y556" s="8">
        <f>IFERROR(VLOOKUP($N556,'nCino | BigQuery Type Lookup'!$A:$F,6,FALSE),"(not found)")</f>
        <v>2</v>
      </c>
      <c r="Z556" t="str">
        <f>IFERROR(VLOOKUP('nCino | Field Mappings'!$A556,'nCino | Object Info'!$A:$H,7,FALSE),"(not found)")</f>
        <v>rskcsp_ds_css_collateral_plgd_curated</v>
      </c>
      <c r="AA556" t="str">
        <f t="shared" si="159"/>
        <v>LLC_BI__Original_Loan_Amount__c</v>
      </c>
      <c r="AB556" s="8" t="str">
        <f t="shared" si="160"/>
        <v>n/a</v>
      </c>
      <c r="AC556" s="8" t="str">
        <f t="shared" si="161"/>
        <v>yes</v>
      </c>
      <c r="AD556" s="2" t="str">
        <f t="shared" si="162"/>
        <v>NUMERIC</v>
      </c>
      <c r="AE556" s="8" t="str">
        <f t="shared" si="167"/>
        <v>n/a</v>
      </c>
      <c r="AF556" s="8">
        <f t="shared" si="168"/>
        <v>18</v>
      </c>
      <c r="AG556" s="8">
        <f t="shared" si="169"/>
        <v>2</v>
      </c>
      <c r="AH556" t="str">
        <f>IFERROR(VLOOKUP('nCino | Field Mappings'!$A556,'nCino | Object Info'!$A:$H,8,FALSE),"(not found)")</f>
        <v>rskcsp_ds_css_collateral_plgd_consumption</v>
      </c>
      <c r="AI556" t="str">
        <f t="shared" si="163"/>
        <v>LLC_BI__Original_Loan_Amount__c</v>
      </c>
      <c r="AJ556" s="8" t="str">
        <f t="shared" si="164"/>
        <v>n/a</v>
      </c>
      <c r="AK556" s="8" t="str">
        <f t="shared" si="165"/>
        <v>yes</v>
      </c>
      <c r="AL556" s="2" t="str">
        <f t="shared" si="166"/>
        <v>NUMERIC</v>
      </c>
      <c r="AM556" s="8" t="str">
        <f t="shared" si="170"/>
        <v>n/a</v>
      </c>
      <c r="AN556" s="8">
        <f t="shared" si="171"/>
        <v>18</v>
      </c>
      <c r="AO556" s="8">
        <f t="shared" si="172"/>
        <v>2</v>
      </c>
    </row>
    <row r="557" spans="1:41">
      <c r="A557" s="2" t="s">
        <v>86</v>
      </c>
      <c r="B557" s="2" t="s">
        <v>87</v>
      </c>
      <c r="C557" s="1" t="s">
        <v>1578</v>
      </c>
      <c r="D557" s="1" t="s">
        <v>1579</v>
      </c>
      <c r="E557" s="1" t="s">
        <v>1580</v>
      </c>
      <c r="F557" s="2" t="str">
        <f>IF(ISERROR(VLOOKUP($C557,'DMW | Collateral Fields'!$K:$L, 1, FALSE)),"No", "Yes")</f>
        <v>Yes</v>
      </c>
      <c r="G557" s="1" t="str">
        <f>IFERROR(VLOOKUP($C557,'DMW | Collateral Fields'!$K:$L, 2, FALSE),"(not found)")</f>
        <v>The system selects this checkbox formula field to determine if collateral should be included in count rollup summaries. If the collateral has a Pledged Status of Active or Pending, the system selects this checkbox. If the collateral has a Pledged Status of Inactive, the system does not select this checkbox.</v>
      </c>
      <c r="H557" s="2" t="s">
        <v>136</v>
      </c>
      <c r="I557" s="2" t="s">
        <v>131</v>
      </c>
      <c r="J557" s="1" t="s">
        <v>137</v>
      </c>
      <c r="K557" s="2">
        <v>0</v>
      </c>
      <c r="L557" s="2">
        <v>0</v>
      </c>
      <c r="M557" s="2">
        <v>0</v>
      </c>
      <c r="N557" s="2" t="str">
        <f t="shared" si="154"/>
        <v>boolean|0|0|0</v>
      </c>
      <c r="O557" t="str">
        <f>IFERROR(VLOOKUP('nCino | Field Mappings'!$A557,'nCino | Object Info'!$A:$H,5,FALSE),"(not found)")</f>
        <v>rskcsp_ds_css_collateral_plgd</v>
      </c>
      <c r="P557" t="str">
        <f t="shared" si="155"/>
        <v>LLC_BI__Is_Collateral_Count_Rollup_Eligible__c</v>
      </c>
      <c r="Q557" s="8">
        <f>IFERROR(VLOOKUP($N557,'nCino | BigQuery Type Lookup'!$A:$F,2,FALSE),"(not found)")</f>
        <v>1</v>
      </c>
      <c r="R557" t="str">
        <f>IFERROR(VLOOKUP('nCino | Field Mappings'!$A557,'nCino | Object Info'!$A:$H,6,FALSE),"(not found)")</f>
        <v>rskcsp_ds_css_collateral_plgd_staging</v>
      </c>
      <c r="S557" t="str">
        <f t="shared" si="156"/>
        <v>LLC_BI__Is_Collateral_Count_Rollup_Eligible__c</v>
      </c>
      <c r="T557" s="8" t="str">
        <f t="shared" si="157"/>
        <v>n/a</v>
      </c>
      <c r="U557" s="8" t="str">
        <f t="shared" si="158"/>
        <v>no</v>
      </c>
      <c r="V557" s="2" t="str">
        <f>IFERROR(VLOOKUP($N557,'nCino | BigQuery Type Lookup'!$A:$F,3,FALSE),"(not found)")</f>
        <v>BOOL</v>
      </c>
      <c r="W557" s="8" t="str">
        <f>IFERROR(VLOOKUP($N557,'nCino | BigQuery Type Lookup'!$A:$F,4,FALSE),"(not found)")</f>
        <v>n/a</v>
      </c>
      <c r="X557" s="8" t="str">
        <f>IFERROR(VLOOKUP($N557,'nCino | BigQuery Type Lookup'!$A:$F,5,FALSE),"(not found)")</f>
        <v>n/a</v>
      </c>
      <c r="Y557" s="8" t="str">
        <f>IFERROR(VLOOKUP($N557,'nCino | BigQuery Type Lookup'!$A:$F,6,FALSE),"(not found)")</f>
        <v>n/a</v>
      </c>
      <c r="Z557" t="str">
        <f>IFERROR(VLOOKUP('nCino | Field Mappings'!$A557,'nCino | Object Info'!$A:$H,7,FALSE),"(not found)")</f>
        <v>rskcsp_ds_css_collateral_plgd_curated</v>
      </c>
      <c r="AA557" t="str">
        <f t="shared" si="159"/>
        <v>LLC_BI__Is_Collateral_Count_Rollup_Eligible__c</v>
      </c>
      <c r="AB557" s="8" t="str">
        <f t="shared" si="160"/>
        <v>n/a</v>
      </c>
      <c r="AC557" s="8" t="str">
        <f t="shared" si="161"/>
        <v>no</v>
      </c>
      <c r="AD557" s="2" t="str">
        <f t="shared" si="162"/>
        <v>BOOL</v>
      </c>
      <c r="AE557" s="8" t="str">
        <f t="shared" si="167"/>
        <v>n/a</v>
      </c>
      <c r="AF557" s="8" t="str">
        <f t="shared" si="168"/>
        <v>n/a</v>
      </c>
      <c r="AG557" s="8" t="str">
        <f t="shared" si="169"/>
        <v>n/a</v>
      </c>
      <c r="AH557" t="str">
        <f>IFERROR(VLOOKUP('nCino | Field Mappings'!$A557,'nCino | Object Info'!$A:$H,8,FALSE),"(not found)")</f>
        <v>rskcsp_ds_css_collateral_plgd_consumption</v>
      </c>
      <c r="AI557" t="str">
        <f t="shared" si="163"/>
        <v>LLC_BI__Is_Collateral_Count_Rollup_Eligible__c</v>
      </c>
      <c r="AJ557" s="8" t="str">
        <f t="shared" si="164"/>
        <v>n/a</v>
      </c>
      <c r="AK557" s="8" t="str">
        <f t="shared" si="165"/>
        <v>no</v>
      </c>
      <c r="AL557" s="2" t="str">
        <f t="shared" si="166"/>
        <v>BOOL</v>
      </c>
      <c r="AM557" s="8" t="str">
        <f t="shared" si="170"/>
        <v>n/a</v>
      </c>
      <c r="AN557" s="8" t="str">
        <f t="shared" si="171"/>
        <v>n/a</v>
      </c>
      <c r="AO557" s="8" t="str">
        <f t="shared" si="172"/>
        <v>n/a</v>
      </c>
    </row>
    <row r="558" spans="1:41">
      <c r="A558" s="2" t="s">
        <v>86</v>
      </c>
      <c r="B558" s="2" t="s">
        <v>87</v>
      </c>
      <c r="C558" s="1" t="s">
        <v>1581</v>
      </c>
      <c r="D558" s="1" t="s">
        <v>1582</v>
      </c>
      <c r="E558" s="1" t="s">
        <v>1583</v>
      </c>
      <c r="F558" s="2" t="str">
        <f>IF(ISERROR(VLOOKUP($C558,'DMW | Collateral Fields'!$K:$L, 1, FALSE)),"No", "Yes")</f>
        <v>Yes</v>
      </c>
      <c r="G558" s="1" t="str">
        <f>IFERROR(VLOOKUP($C558,'DMW | Collateral Fields'!$K:$L, 2, FALSE),"(not found)")</f>
        <v>The system selects this checkbox formula field to determine if collateral should be included in value rollup summaries. If the collateral has a Pledged Status of Active or Pending, the system selects this checkbox. If the collateral has a Pledged Status of Inactive, the system does not select this checkbox.</v>
      </c>
      <c r="H558" s="2" t="s">
        <v>136</v>
      </c>
      <c r="I558" s="2" t="s">
        <v>131</v>
      </c>
      <c r="J558" s="1" t="s">
        <v>137</v>
      </c>
      <c r="K558" s="2">
        <v>0</v>
      </c>
      <c r="L558" s="2">
        <v>0</v>
      </c>
      <c r="M558" s="2">
        <v>0</v>
      </c>
      <c r="N558" s="2" t="str">
        <f t="shared" si="154"/>
        <v>boolean|0|0|0</v>
      </c>
      <c r="O558" t="str">
        <f>IFERROR(VLOOKUP('nCino | Field Mappings'!$A558,'nCino | Object Info'!$A:$H,5,FALSE),"(not found)")</f>
        <v>rskcsp_ds_css_collateral_plgd</v>
      </c>
      <c r="P558" t="str">
        <f t="shared" si="155"/>
        <v>LLC_BI__Is_Collateral_Value_Rollup_Eligible__c</v>
      </c>
      <c r="Q558" s="8">
        <f>IFERROR(VLOOKUP($N558,'nCino | BigQuery Type Lookup'!$A:$F,2,FALSE),"(not found)")</f>
        <v>1</v>
      </c>
      <c r="R558" t="str">
        <f>IFERROR(VLOOKUP('nCino | Field Mappings'!$A558,'nCino | Object Info'!$A:$H,6,FALSE),"(not found)")</f>
        <v>rskcsp_ds_css_collateral_plgd_staging</v>
      </c>
      <c r="S558" t="str">
        <f t="shared" si="156"/>
        <v>LLC_BI__Is_Collateral_Value_Rollup_Eligible__c</v>
      </c>
      <c r="T558" s="8" t="str">
        <f t="shared" si="157"/>
        <v>n/a</v>
      </c>
      <c r="U558" s="8" t="str">
        <f t="shared" si="158"/>
        <v>no</v>
      </c>
      <c r="V558" s="2" t="str">
        <f>IFERROR(VLOOKUP($N558,'nCino | BigQuery Type Lookup'!$A:$F,3,FALSE),"(not found)")</f>
        <v>BOOL</v>
      </c>
      <c r="W558" s="8" t="str">
        <f>IFERROR(VLOOKUP($N558,'nCino | BigQuery Type Lookup'!$A:$F,4,FALSE),"(not found)")</f>
        <v>n/a</v>
      </c>
      <c r="X558" s="8" t="str">
        <f>IFERROR(VLOOKUP($N558,'nCino | BigQuery Type Lookup'!$A:$F,5,FALSE),"(not found)")</f>
        <v>n/a</v>
      </c>
      <c r="Y558" s="8" t="str">
        <f>IFERROR(VLOOKUP($N558,'nCino | BigQuery Type Lookup'!$A:$F,6,FALSE),"(not found)")</f>
        <v>n/a</v>
      </c>
      <c r="Z558" t="str">
        <f>IFERROR(VLOOKUP('nCino | Field Mappings'!$A558,'nCino | Object Info'!$A:$H,7,FALSE),"(not found)")</f>
        <v>rskcsp_ds_css_collateral_plgd_curated</v>
      </c>
      <c r="AA558" t="str">
        <f t="shared" si="159"/>
        <v>LLC_BI__Is_Collateral_Value_Rollup_Eligible__c</v>
      </c>
      <c r="AB558" s="8" t="str">
        <f t="shared" si="160"/>
        <v>n/a</v>
      </c>
      <c r="AC558" s="8" t="str">
        <f t="shared" si="161"/>
        <v>no</v>
      </c>
      <c r="AD558" s="2" t="str">
        <f t="shared" si="162"/>
        <v>BOOL</v>
      </c>
      <c r="AE558" s="8" t="str">
        <f t="shared" si="167"/>
        <v>n/a</v>
      </c>
      <c r="AF558" s="8" t="str">
        <f t="shared" si="168"/>
        <v>n/a</v>
      </c>
      <c r="AG558" s="8" t="str">
        <f t="shared" si="169"/>
        <v>n/a</v>
      </c>
      <c r="AH558" t="str">
        <f>IFERROR(VLOOKUP('nCino | Field Mappings'!$A558,'nCino | Object Info'!$A:$H,8,FALSE),"(not found)")</f>
        <v>rskcsp_ds_css_collateral_plgd_consumption</v>
      </c>
      <c r="AI558" t="str">
        <f t="shared" si="163"/>
        <v>LLC_BI__Is_Collateral_Value_Rollup_Eligible__c</v>
      </c>
      <c r="AJ558" s="8" t="str">
        <f t="shared" si="164"/>
        <v>n/a</v>
      </c>
      <c r="AK558" s="8" t="str">
        <f t="shared" si="165"/>
        <v>no</v>
      </c>
      <c r="AL558" s="2" t="str">
        <f t="shared" si="166"/>
        <v>BOOL</v>
      </c>
      <c r="AM558" s="8" t="str">
        <f t="shared" si="170"/>
        <v>n/a</v>
      </c>
      <c r="AN558" s="8" t="str">
        <f t="shared" si="171"/>
        <v>n/a</v>
      </c>
      <c r="AO558" s="8" t="str">
        <f t="shared" si="172"/>
        <v>n/a</v>
      </c>
    </row>
    <row r="559" spans="1:41">
      <c r="A559" s="2" t="s">
        <v>86</v>
      </c>
      <c r="B559" s="2" t="s">
        <v>87</v>
      </c>
      <c r="C559" s="1" t="s">
        <v>1584</v>
      </c>
      <c r="D559" s="1" t="s">
        <v>1585</v>
      </c>
      <c r="E559" s="1" t="s">
        <v>1586</v>
      </c>
      <c r="F559" s="2" t="str">
        <f>IF(ISERROR(VLOOKUP($C559,'DMW | Collateral Fields'!$K:$L, 1, FALSE)),"No", "Yes")</f>
        <v>Yes</v>
      </c>
      <c r="G559" s="1" t="str">
        <f>IFERROR(VLOOKUP($C559,'DMW | Collateral Fields'!$K:$L, 2, FALSE),"(not found)")</f>
        <v>The system automatically populates this percentage field to set the advance rate for this collateral, based on transactional detail.</v>
      </c>
      <c r="H559" s="2" t="s">
        <v>136</v>
      </c>
      <c r="I559" s="2" t="s">
        <v>144</v>
      </c>
      <c r="J559" s="1" t="s">
        <v>294</v>
      </c>
      <c r="K559" s="2">
        <v>0</v>
      </c>
      <c r="L559" s="2">
        <v>18</v>
      </c>
      <c r="M559" s="2">
        <v>2</v>
      </c>
      <c r="N559" s="2" t="str">
        <f t="shared" si="154"/>
        <v>percent|0|18|2</v>
      </c>
      <c r="O559" t="str">
        <f>IFERROR(VLOOKUP('nCino | Field Mappings'!$A559,'nCino | Object Info'!$A:$H,5,FALSE),"(not found)")</f>
        <v>rskcsp_ds_css_collateral_plgd</v>
      </c>
      <c r="P559" t="str">
        <f t="shared" si="155"/>
        <v>LLC_BI__Auto_Applied_Advance_Rate__c</v>
      </c>
      <c r="Q559" s="8">
        <f>IFERROR(VLOOKUP($N559,'nCino | BigQuery Type Lookup'!$A:$F,2,FALSE),"(not found)")</f>
        <v>21</v>
      </c>
      <c r="R559" t="str">
        <f>IFERROR(VLOOKUP('nCino | Field Mappings'!$A559,'nCino | Object Info'!$A:$H,6,FALSE),"(not found)")</f>
        <v>rskcsp_ds_css_collateral_plgd_staging</v>
      </c>
      <c r="S559" t="str">
        <f t="shared" si="156"/>
        <v>LLC_BI__Auto_Applied_Advance_Rate__c</v>
      </c>
      <c r="T559" s="8" t="str">
        <f t="shared" si="157"/>
        <v>n/a</v>
      </c>
      <c r="U559" s="8" t="str">
        <f t="shared" si="158"/>
        <v>yes</v>
      </c>
      <c r="V559" s="2" t="str">
        <f>IFERROR(VLOOKUP($N559,'nCino | BigQuery Type Lookup'!$A:$F,3,FALSE),"(not found)")</f>
        <v>NUMERIC</v>
      </c>
      <c r="W559" s="8" t="str">
        <f>IFERROR(VLOOKUP($N559,'nCino | BigQuery Type Lookup'!$A:$F,4,FALSE),"(not found)")</f>
        <v>n/a</v>
      </c>
      <c r="X559" s="8">
        <f>IFERROR(VLOOKUP($N559,'nCino | BigQuery Type Lookup'!$A:$F,5,FALSE),"(not found)")</f>
        <v>18</v>
      </c>
      <c r="Y559" s="8">
        <f>IFERROR(VLOOKUP($N559,'nCino | BigQuery Type Lookup'!$A:$F,6,FALSE),"(not found)")</f>
        <v>2</v>
      </c>
      <c r="Z559" t="str">
        <f>IFERROR(VLOOKUP('nCino | Field Mappings'!$A559,'nCino | Object Info'!$A:$H,7,FALSE),"(not found)")</f>
        <v>rskcsp_ds_css_collateral_plgd_curated</v>
      </c>
      <c r="AA559" t="str">
        <f t="shared" si="159"/>
        <v>LLC_BI__Auto_Applied_Advance_Rate__c</v>
      </c>
      <c r="AB559" s="8" t="str">
        <f t="shared" si="160"/>
        <v>n/a</v>
      </c>
      <c r="AC559" s="8" t="str">
        <f t="shared" si="161"/>
        <v>yes</v>
      </c>
      <c r="AD559" s="2" t="str">
        <f t="shared" si="162"/>
        <v>NUMERIC</v>
      </c>
      <c r="AE559" s="8" t="str">
        <f t="shared" si="167"/>
        <v>n/a</v>
      </c>
      <c r="AF559" s="8">
        <f t="shared" si="168"/>
        <v>18</v>
      </c>
      <c r="AG559" s="8">
        <f t="shared" si="169"/>
        <v>2</v>
      </c>
      <c r="AH559" t="str">
        <f>IFERROR(VLOOKUP('nCino | Field Mappings'!$A559,'nCino | Object Info'!$A:$H,8,FALSE),"(not found)")</f>
        <v>rskcsp_ds_css_collateral_plgd_consumption</v>
      </c>
      <c r="AI559" t="str">
        <f t="shared" si="163"/>
        <v>LLC_BI__Auto_Applied_Advance_Rate__c</v>
      </c>
      <c r="AJ559" s="8" t="str">
        <f t="shared" si="164"/>
        <v>n/a</v>
      </c>
      <c r="AK559" s="8" t="str">
        <f t="shared" si="165"/>
        <v>yes</v>
      </c>
      <c r="AL559" s="2" t="str">
        <f t="shared" si="166"/>
        <v>NUMERIC</v>
      </c>
      <c r="AM559" s="8" t="str">
        <f t="shared" si="170"/>
        <v>n/a</v>
      </c>
      <c r="AN559" s="8">
        <f t="shared" si="171"/>
        <v>18</v>
      </c>
      <c r="AO559" s="8">
        <f t="shared" si="172"/>
        <v>2</v>
      </c>
    </row>
    <row r="560" spans="1:41">
      <c r="A560" s="2" t="s">
        <v>86</v>
      </c>
      <c r="B560" s="2" t="s">
        <v>87</v>
      </c>
      <c r="C560" s="1" t="s">
        <v>1587</v>
      </c>
      <c r="D560" s="1" t="s">
        <v>1588</v>
      </c>
      <c r="E560" s="1" t="s">
        <v>1589</v>
      </c>
      <c r="F560" s="2" t="str">
        <f>IF(ISERROR(VLOOKUP($C560,'DMW | Collateral Fields'!$K:$L, 1, FALSE)),"No", "Yes")</f>
        <v>Yes</v>
      </c>
      <c r="G560" s="1" t="str">
        <f>IFERROR(VLOOKUP($C560,'DMW | Collateral Fields'!$K:$L, 2, FALSE),"(not found)")</f>
        <v>The system automatically populates this text field to capture the Matrix Manager ID used to return the Auto Applied advance rate when a user creates a pledge. This field only populates if the system used Matrix Manager to set the advance rate.</v>
      </c>
      <c r="H560" s="2" t="s">
        <v>136</v>
      </c>
      <c r="I560" s="2" t="s">
        <v>144</v>
      </c>
      <c r="J560" s="1" t="s">
        <v>140</v>
      </c>
      <c r="K560" s="2">
        <v>18</v>
      </c>
      <c r="L560" s="2">
        <v>0</v>
      </c>
      <c r="M560" s="2">
        <v>0</v>
      </c>
      <c r="N560" s="2" t="str">
        <f t="shared" si="154"/>
        <v>string|18|0|0</v>
      </c>
      <c r="O560" t="str">
        <f>IFERROR(VLOOKUP('nCino | Field Mappings'!$A560,'nCino | Object Info'!$A:$H,5,FALSE),"(not found)")</f>
        <v>rskcsp_ds_css_collateral_plgd</v>
      </c>
      <c r="P560" t="str">
        <f t="shared" si="155"/>
        <v>LLC_BI__Matrix_ID__c</v>
      </c>
      <c r="Q560" s="8">
        <f>IFERROR(VLOOKUP($N560,'nCino | BigQuery Type Lookup'!$A:$F,2,FALSE),"(not found)")</f>
        <v>18</v>
      </c>
      <c r="R560" t="str">
        <f>IFERROR(VLOOKUP('nCino | Field Mappings'!$A560,'nCino | Object Info'!$A:$H,6,FALSE),"(not found)")</f>
        <v>rskcsp_ds_css_collateral_plgd_staging</v>
      </c>
      <c r="S560" t="str">
        <f t="shared" si="156"/>
        <v>LLC_BI__Matrix_ID__c</v>
      </c>
      <c r="T560" s="8" t="str">
        <f t="shared" si="157"/>
        <v>n/a</v>
      </c>
      <c r="U560" s="8" t="str">
        <f t="shared" si="158"/>
        <v>yes</v>
      </c>
      <c r="V560" s="2" t="str">
        <f>IFERROR(VLOOKUP($N560,'nCino | BigQuery Type Lookup'!$A:$F,3,FALSE),"(not found)")</f>
        <v>STRING</v>
      </c>
      <c r="W560" s="8">
        <f>IFERROR(VLOOKUP($N560,'nCino | BigQuery Type Lookup'!$A:$F,4,FALSE),"(not found)")</f>
        <v>18</v>
      </c>
      <c r="X560" s="8" t="str">
        <f>IFERROR(VLOOKUP($N560,'nCino | BigQuery Type Lookup'!$A:$F,5,FALSE),"(not found)")</f>
        <v>n/a</v>
      </c>
      <c r="Y560" s="8" t="str">
        <f>IFERROR(VLOOKUP($N560,'nCino | BigQuery Type Lookup'!$A:$F,6,FALSE),"(not found)")</f>
        <v>n/a</v>
      </c>
      <c r="Z560" t="str">
        <f>IFERROR(VLOOKUP('nCino | Field Mappings'!$A560,'nCino | Object Info'!$A:$H,7,FALSE),"(not found)")</f>
        <v>rskcsp_ds_css_collateral_plgd_curated</v>
      </c>
      <c r="AA560" t="str">
        <f t="shared" si="159"/>
        <v>LLC_BI__Matrix_ID__c</v>
      </c>
      <c r="AB560" s="8" t="str">
        <f t="shared" si="160"/>
        <v>n/a</v>
      </c>
      <c r="AC560" s="8" t="str">
        <f t="shared" si="161"/>
        <v>yes</v>
      </c>
      <c r="AD560" s="2" t="str">
        <f t="shared" si="162"/>
        <v>STRING</v>
      </c>
      <c r="AE560" s="8">
        <f t="shared" si="167"/>
        <v>18</v>
      </c>
      <c r="AF560" s="8" t="str">
        <f t="shared" si="168"/>
        <v>n/a</v>
      </c>
      <c r="AG560" s="8" t="str">
        <f t="shared" si="169"/>
        <v>n/a</v>
      </c>
      <c r="AH560" t="str">
        <f>IFERROR(VLOOKUP('nCino | Field Mappings'!$A560,'nCino | Object Info'!$A:$H,8,FALSE),"(not found)")</f>
        <v>rskcsp_ds_css_collateral_plgd_consumption</v>
      </c>
      <c r="AI560" t="str">
        <f t="shared" si="163"/>
        <v>LLC_BI__Matrix_ID__c</v>
      </c>
      <c r="AJ560" s="8" t="str">
        <f t="shared" si="164"/>
        <v>n/a</v>
      </c>
      <c r="AK560" s="8" t="str">
        <f t="shared" si="165"/>
        <v>yes</v>
      </c>
      <c r="AL560" s="2" t="str">
        <f t="shared" si="166"/>
        <v>STRING</v>
      </c>
      <c r="AM560" s="8">
        <f t="shared" si="170"/>
        <v>18</v>
      </c>
      <c r="AN560" s="8" t="str">
        <f t="shared" si="171"/>
        <v>n/a</v>
      </c>
      <c r="AO560" s="8" t="str">
        <f t="shared" si="172"/>
        <v>n/a</v>
      </c>
    </row>
    <row r="561" spans="1:41">
      <c r="A561" s="2" t="s">
        <v>86</v>
      </c>
      <c r="B561" s="2" t="s">
        <v>87</v>
      </c>
      <c r="C561" s="1" t="s">
        <v>1590</v>
      </c>
      <c r="D561" s="1" t="s">
        <v>1591</v>
      </c>
      <c r="E561" s="1" t="s">
        <v>1592</v>
      </c>
      <c r="F561" s="2" t="str">
        <f>IF(ISERROR(VLOOKUP($C561,'DMW | Collateral Fields'!$K:$L, 1, FALSE)),"No", "Yes")</f>
        <v>Yes</v>
      </c>
      <c r="G561" s="1" t="str">
        <f>IFERROR(VLOOKUP($C561,'DMW | Collateral Fields'!$K:$L, 2, FALSE),"(not found)")</f>
        <v>The system automatically populates this text field to notate the Matrix Manager version used to return the Auto Applied advance rate when a user creates a pledge. This field only populates if the system used Matrix Manager to set the advance rate.</v>
      </c>
      <c r="H561" s="2" t="s">
        <v>136</v>
      </c>
      <c r="I561" s="2" t="s">
        <v>144</v>
      </c>
      <c r="J561" s="1" t="s">
        <v>140</v>
      </c>
      <c r="K561" s="2">
        <v>18</v>
      </c>
      <c r="L561" s="2">
        <v>0</v>
      </c>
      <c r="M561" s="2">
        <v>0</v>
      </c>
      <c r="N561" s="2" t="str">
        <f t="shared" si="154"/>
        <v>string|18|0|0</v>
      </c>
      <c r="O561" t="str">
        <f>IFERROR(VLOOKUP('nCino | Field Mappings'!$A561,'nCino | Object Info'!$A:$H,5,FALSE),"(not found)")</f>
        <v>rskcsp_ds_css_collateral_plgd</v>
      </c>
      <c r="P561" t="str">
        <f t="shared" si="155"/>
        <v>LLC_BI__Matrix_Version__c</v>
      </c>
      <c r="Q561" s="8">
        <f>IFERROR(VLOOKUP($N561,'nCino | BigQuery Type Lookup'!$A:$F,2,FALSE),"(not found)")</f>
        <v>18</v>
      </c>
      <c r="R561" t="str">
        <f>IFERROR(VLOOKUP('nCino | Field Mappings'!$A561,'nCino | Object Info'!$A:$H,6,FALSE),"(not found)")</f>
        <v>rskcsp_ds_css_collateral_plgd_staging</v>
      </c>
      <c r="S561" t="str">
        <f t="shared" si="156"/>
        <v>LLC_BI__Matrix_Version__c</v>
      </c>
      <c r="T561" s="8" t="str">
        <f t="shared" si="157"/>
        <v>n/a</v>
      </c>
      <c r="U561" s="8" t="str">
        <f t="shared" si="158"/>
        <v>yes</v>
      </c>
      <c r="V561" s="2" t="str">
        <f>IFERROR(VLOOKUP($N561,'nCino | BigQuery Type Lookup'!$A:$F,3,FALSE),"(not found)")</f>
        <v>STRING</v>
      </c>
      <c r="W561" s="8">
        <f>IFERROR(VLOOKUP($N561,'nCino | BigQuery Type Lookup'!$A:$F,4,FALSE),"(not found)")</f>
        <v>18</v>
      </c>
      <c r="X561" s="8" t="str">
        <f>IFERROR(VLOOKUP($N561,'nCino | BigQuery Type Lookup'!$A:$F,5,FALSE),"(not found)")</f>
        <v>n/a</v>
      </c>
      <c r="Y561" s="8" t="str">
        <f>IFERROR(VLOOKUP($N561,'nCino | BigQuery Type Lookup'!$A:$F,6,FALSE),"(not found)")</f>
        <v>n/a</v>
      </c>
      <c r="Z561" t="str">
        <f>IFERROR(VLOOKUP('nCino | Field Mappings'!$A561,'nCino | Object Info'!$A:$H,7,FALSE),"(not found)")</f>
        <v>rskcsp_ds_css_collateral_plgd_curated</v>
      </c>
      <c r="AA561" t="str">
        <f t="shared" si="159"/>
        <v>LLC_BI__Matrix_Version__c</v>
      </c>
      <c r="AB561" s="8" t="str">
        <f t="shared" si="160"/>
        <v>n/a</v>
      </c>
      <c r="AC561" s="8" t="str">
        <f t="shared" si="161"/>
        <v>yes</v>
      </c>
      <c r="AD561" s="2" t="str">
        <f t="shared" si="162"/>
        <v>STRING</v>
      </c>
      <c r="AE561" s="8">
        <f t="shared" si="167"/>
        <v>18</v>
      </c>
      <c r="AF561" s="8" t="str">
        <f t="shared" si="168"/>
        <v>n/a</v>
      </c>
      <c r="AG561" s="8" t="str">
        <f t="shared" si="169"/>
        <v>n/a</v>
      </c>
      <c r="AH561" t="str">
        <f>IFERROR(VLOOKUP('nCino | Field Mappings'!$A561,'nCino | Object Info'!$A:$H,8,FALSE),"(not found)")</f>
        <v>rskcsp_ds_css_collateral_plgd_consumption</v>
      </c>
      <c r="AI561" t="str">
        <f t="shared" si="163"/>
        <v>LLC_BI__Matrix_Version__c</v>
      </c>
      <c r="AJ561" s="8" t="str">
        <f t="shared" si="164"/>
        <v>n/a</v>
      </c>
      <c r="AK561" s="8" t="str">
        <f t="shared" si="165"/>
        <v>yes</v>
      </c>
      <c r="AL561" s="2" t="str">
        <f t="shared" si="166"/>
        <v>STRING</v>
      </c>
      <c r="AM561" s="8">
        <f t="shared" si="170"/>
        <v>18</v>
      </c>
      <c r="AN561" s="8" t="str">
        <f t="shared" si="171"/>
        <v>n/a</v>
      </c>
      <c r="AO561" s="8" t="str">
        <f t="shared" si="172"/>
        <v>n/a</v>
      </c>
    </row>
    <row r="562" spans="1:41">
      <c r="A562" s="2" t="s">
        <v>86</v>
      </c>
      <c r="B562" s="2" t="s">
        <v>87</v>
      </c>
      <c r="C562" s="1" t="s">
        <v>1593</v>
      </c>
      <c r="D562" s="1" t="s">
        <v>401</v>
      </c>
      <c r="E562" s="1" t="s">
        <v>402</v>
      </c>
      <c r="F562" s="2" t="str">
        <f>IF(ISERROR(VLOOKUP($C562,'DMW | Collateral Fields'!$K:$L, 1, FALSE)),"No", "Yes")</f>
        <v>Yes</v>
      </c>
      <c r="G562" s="1" t="str">
        <f>IFERROR(VLOOKUP($C562,'DMW | Collateral Fields'!$K:$L, 2, FALSE),"(not found)")</f>
        <v>Migration Id</v>
      </c>
      <c r="H562" s="2" t="s">
        <v>136</v>
      </c>
      <c r="I562" s="2" t="s">
        <v>144</v>
      </c>
      <c r="J562" s="1" t="s">
        <v>140</v>
      </c>
      <c r="K562" s="2">
        <v>255</v>
      </c>
      <c r="L562" s="2">
        <v>0</v>
      </c>
      <c r="M562" s="2">
        <v>0</v>
      </c>
      <c r="N562" s="2" t="str">
        <f t="shared" si="154"/>
        <v>string|255|0|0</v>
      </c>
      <c r="O562" t="str">
        <f>IFERROR(VLOOKUP('nCino | Field Mappings'!$A562,'nCino | Object Info'!$A:$H,5,FALSE),"(not found)")</f>
        <v>rskcsp_ds_css_collateral_plgd</v>
      </c>
      <c r="P562" t="str">
        <f t="shared" si="155"/>
        <v>CCS_Migration_Id__c</v>
      </c>
      <c r="Q562" s="8">
        <f>IFERROR(VLOOKUP($N562,'nCino | BigQuery Type Lookup'!$A:$F,2,FALSE),"(not found)")</f>
        <v>255</v>
      </c>
      <c r="R562" t="str">
        <f>IFERROR(VLOOKUP('nCino | Field Mappings'!$A562,'nCino | Object Info'!$A:$H,6,FALSE),"(not found)")</f>
        <v>rskcsp_ds_css_collateral_plgd_staging</v>
      </c>
      <c r="S562" t="str">
        <f t="shared" si="156"/>
        <v>CCS_Migration_Id__c</v>
      </c>
      <c r="T562" s="8" t="str">
        <f t="shared" si="157"/>
        <v>n/a</v>
      </c>
      <c r="U562" s="8" t="str">
        <f t="shared" si="158"/>
        <v>yes</v>
      </c>
      <c r="V562" s="2" t="str">
        <f>IFERROR(VLOOKUP($N562,'nCino | BigQuery Type Lookup'!$A:$F,3,FALSE),"(not found)")</f>
        <v>STRING</v>
      </c>
      <c r="W562" s="8">
        <f>IFERROR(VLOOKUP($N562,'nCino | BigQuery Type Lookup'!$A:$F,4,FALSE),"(not found)")</f>
        <v>255</v>
      </c>
      <c r="X562" s="8" t="str">
        <f>IFERROR(VLOOKUP($N562,'nCino | BigQuery Type Lookup'!$A:$F,5,FALSE),"(not found)")</f>
        <v>n/a</v>
      </c>
      <c r="Y562" s="8" t="str">
        <f>IFERROR(VLOOKUP($N562,'nCino | BigQuery Type Lookup'!$A:$F,6,FALSE),"(not found)")</f>
        <v>n/a</v>
      </c>
      <c r="Z562" t="str">
        <f>IFERROR(VLOOKUP('nCino | Field Mappings'!$A562,'nCino | Object Info'!$A:$H,7,FALSE),"(not found)")</f>
        <v>rskcsp_ds_css_collateral_plgd_curated</v>
      </c>
      <c r="AA562" t="str">
        <f t="shared" si="159"/>
        <v>CCS_Migration_Id__c</v>
      </c>
      <c r="AB562" s="8" t="str">
        <f t="shared" si="160"/>
        <v>n/a</v>
      </c>
      <c r="AC562" s="8" t="str">
        <f t="shared" si="161"/>
        <v>yes</v>
      </c>
      <c r="AD562" s="2" t="str">
        <f t="shared" si="162"/>
        <v>STRING</v>
      </c>
      <c r="AE562" s="8">
        <f t="shared" si="167"/>
        <v>255</v>
      </c>
      <c r="AF562" s="8" t="str">
        <f t="shared" si="168"/>
        <v>n/a</v>
      </c>
      <c r="AG562" s="8" t="str">
        <f t="shared" si="169"/>
        <v>n/a</v>
      </c>
      <c r="AH562" t="str">
        <f>IFERROR(VLOOKUP('nCino | Field Mappings'!$A562,'nCino | Object Info'!$A:$H,8,FALSE),"(not found)")</f>
        <v>rskcsp_ds_css_collateral_plgd_consumption</v>
      </c>
      <c r="AI562" t="str">
        <f t="shared" si="163"/>
        <v>CCS_Migration_Id__c</v>
      </c>
      <c r="AJ562" s="8" t="str">
        <f t="shared" si="164"/>
        <v>n/a</v>
      </c>
      <c r="AK562" s="8" t="str">
        <f t="shared" si="165"/>
        <v>yes</v>
      </c>
      <c r="AL562" s="2" t="str">
        <f t="shared" si="166"/>
        <v>STRING</v>
      </c>
      <c r="AM562" s="8">
        <f t="shared" si="170"/>
        <v>255</v>
      </c>
      <c r="AN562" s="8" t="str">
        <f t="shared" si="171"/>
        <v>n/a</v>
      </c>
      <c r="AO562" s="8" t="str">
        <f t="shared" si="172"/>
        <v>n/a</v>
      </c>
    </row>
    <row r="563" spans="1:41">
      <c r="A563" s="2" t="s">
        <v>92</v>
      </c>
      <c r="B563" s="2" t="s">
        <v>93</v>
      </c>
      <c r="C563" s="1" t="s">
        <v>1594</v>
      </c>
      <c r="D563" s="1" t="s">
        <v>128</v>
      </c>
      <c r="E563" s="1" t="s">
        <v>129</v>
      </c>
      <c r="F563" s="2" t="str">
        <f>IF(ISERROR(VLOOKUP($C563,'DMW | Collateral Fields'!$K:$L, 1, FALSE)),"No", "Yes")</f>
        <v>Yes</v>
      </c>
      <c r="G563" s="1" t="str">
        <f>IFERROR(VLOOKUP($C563,'DMW | Collateral Fields'!$K:$L, 2, FALSE),"(not found)")</f>
        <v>Id</v>
      </c>
      <c r="H563" s="2" t="s">
        <v>130</v>
      </c>
      <c r="I563" s="2" t="s">
        <v>131</v>
      </c>
      <c r="J563" s="1" t="s">
        <v>132</v>
      </c>
      <c r="K563" s="2">
        <v>18</v>
      </c>
      <c r="L563" s="2">
        <v>0</v>
      </c>
      <c r="M563" s="2">
        <v>0</v>
      </c>
      <c r="N563" s="2" t="str">
        <f t="shared" si="154"/>
        <v>id|18|0|0</v>
      </c>
      <c r="O563" t="str">
        <f>IFERROR(VLOOKUP('nCino | Field Mappings'!$A563,'nCino | Object Info'!$A:$H,5,FALSE),"(not found)")</f>
        <v>rskcsp_ds_css_collateral_aggregate</v>
      </c>
      <c r="P563" t="str">
        <f t="shared" si="155"/>
        <v>Id</v>
      </c>
      <c r="Q563" s="8">
        <f>IFERROR(VLOOKUP($N563,'nCino | BigQuery Type Lookup'!$A:$F,2,FALSE),"(not found)")</f>
        <v>18</v>
      </c>
      <c r="R563" t="str">
        <f>IFERROR(VLOOKUP('nCino | Field Mappings'!$A563,'nCino | Object Info'!$A:$H,6,FALSE),"(not found)")</f>
        <v>rskcsp_ds_css_collateral_aggregate_staging</v>
      </c>
      <c r="S563" t="str">
        <f t="shared" si="156"/>
        <v>Id</v>
      </c>
      <c r="T563" s="8" t="str">
        <f t="shared" si="157"/>
        <v>Primary</v>
      </c>
      <c r="U563" s="8" t="str">
        <f t="shared" si="158"/>
        <v>no</v>
      </c>
      <c r="V563" s="2" t="str">
        <f>IFERROR(VLOOKUP($N563,'nCino | BigQuery Type Lookup'!$A:$F,3,FALSE),"(not found)")</f>
        <v>STRING</v>
      </c>
      <c r="W563" s="8">
        <f>IFERROR(VLOOKUP($N563,'nCino | BigQuery Type Lookup'!$A:$F,4,FALSE),"(not found)")</f>
        <v>18</v>
      </c>
      <c r="X563" s="8" t="str">
        <f>IFERROR(VLOOKUP($N563,'nCino | BigQuery Type Lookup'!$A:$F,5,FALSE),"(not found)")</f>
        <v>n/a</v>
      </c>
      <c r="Y563" s="8" t="str">
        <f>IFERROR(VLOOKUP($N563,'nCino | BigQuery Type Lookup'!$A:$F,6,FALSE),"(not found)")</f>
        <v>n/a</v>
      </c>
      <c r="Z563" t="str">
        <f>IFERROR(VLOOKUP('nCino | Field Mappings'!$A563,'nCino | Object Info'!$A:$H,7,FALSE),"(not found)")</f>
        <v>rskcsp_ds_css_collateral_aggregate_curated</v>
      </c>
      <c r="AA563" t="str">
        <f t="shared" si="159"/>
        <v>Id</v>
      </c>
      <c r="AB563" s="8" t="str">
        <f t="shared" si="160"/>
        <v>Primary</v>
      </c>
      <c r="AC563" s="8" t="str">
        <f t="shared" si="161"/>
        <v>no</v>
      </c>
      <c r="AD563" s="2" t="str">
        <f t="shared" si="162"/>
        <v>STRING</v>
      </c>
      <c r="AE563" s="8">
        <f t="shared" si="167"/>
        <v>18</v>
      </c>
      <c r="AF563" s="8" t="str">
        <f t="shared" si="168"/>
        <v>n/a</v>
      </c>
      <c r="AG563" s="8" t="str">
        <f t="shared" si="169"/>
        <v>n/a</v>
      </c>
      <c r="AH563" t="str">
        <f>IFERROR(VLOOKUP('nCino | Field Mappings'!$A563,'nCino | Object Info'!$A:$H,8,FALSE),"(not found)")</f>
        <v>rskcsp_ds_css_collateral_aggregate_consumption</v>
      </c>
      <c r="AI563" t="str">
        <f t="shared" si="163"/>
        <v>Id</v>
      </c>
      <c r="AJ563" s="8" t="str">
        <f t="shared" si="164"/>
        <v>Primary</v>
      </c>
      <c r="AK563" s="8" t="str">
        <f t="shared" si="165"/>
        <v>no</v>
      </c>
      <c r="AL563" s="2" t="str">
        <f t="shared" si="166"/>
        <v>STRING</v>
      </c>
      <c r="AM563" s="8">
        <f t="shared" si="170"/>
        <v>18</v>
      </c>
      <c r="AN563" s="8" t="str">
        <f t="shared" si="171"/>
        <v>n/a</v>
      </c>
      <c r="AO563" s="8" t="str">
        <f t="shared" si="172"/>
        <v>n/a</v>
      </c>
    </row>
    <row r="564" spans="1:41">
      <c r="A564" s="2" t="s">
        <v>92</v>
      </c>
      <c r="B564" s="2" t="s">
        <v>93</v>
      </c>
      <c r="C564" s="1" t="s">
        <v>1595</v>
      </c>
      <c r="D564" s="1" t="s">
        <v>183</v>
      </c>
      <c r="E564" s="1" t="s">
        <v>184</v>
      </c>
      <c r="F564" s="2" t="str">
        <f>IF(ISERROR(VLOOKUP($C564,'DMW | Collateral Fields'!$K:$L, 1, FALSE)),"No", "Yes")</f>
        <v>No</v>
      </c>
      <c r="G564" s="1" t="str">
        <f>IFERROR(VLOOKUP($C564,'DMW | Collateral Fields'!$K:$L, 2, FALSE),"(not found)")</f>
        <v>(not found)</v>
      </c>
      <c r="H564" s="2" t="s">
        <v>153</v>
      </c>
      <c r="I564" s="2" t="s">
        <v>131</v>
      </c>
      <c r="J564" s="1" t="s">
        <v>185</v>
      </c>
      <c r="K564" s="2">
        <v>18</v>
      </c>
      <c r="L564" s="2">
        <v>0</v>
      </c>
      <c r="M564" s="2">
        <v>0</v>
      </c>
      <c r="N564" s="2" t="str">
        <f t="shared" si="154"/>
        <v>reference(Group,User)|18|0|0</v>
      </c>
      <c r="O564" t="str">
        <f>IFERROR(VLOOKUP('nCino | Field Mappings'!$A564,'nCino | Object Info'!$A:$H,5,FALSE),"(not found)")</f>
        <v>rskcsp_ds_css_collateral_aggregate</v>
      </c>
      <c r="P564" t="str">
        <f t="shared" si="155"/>
        <v>OwnerId</v>
      </c>
      <c r="Q564" s="8">
        <f>IFERROR(VLOOKUP($N564,'nCino | BigQuery Type Lookup'!$A:$F,2,FALSE),"(not found)")</f>
        <v>18</v>
      </c>
      <c r="R564" t="str">
        <f>IFERROR(VLOOKUP('nCino | Field Mappings'!$A564,'nCino | Object Info'!$A:$H,6,FALSE),"(not found)")</f>
        <v>rskcsp_ds_css_collateral_aggregate_staging</v>
      </c>
      <c r="S564" t="str">
        <f t="shared" si="156"/>
        <v>OwnerId</v>
      </c>
      <c r="T564" s="8" t="str">
        <f t="shared" si="157"/>
        <v>Foreign</v>
      </c>
      <c r="U564" s="8" t="str">
        <f t="shared" si="158"/>
        <v>no</v>
      </c>
      <c r="V564" s="2" t="str">
        <f>IFERROR(VLOOKUP($N564,'nCino | BigQuery Type Lookup'!$A:$F,3,FALSE),"(not found)")</f>
        <v>STRING</v>
      </c>
      <c r="W564" s="8">
        <f>IFERROR(VLOOKUP($N564,'nCino | BigQuery Type Lookup'!$A:$F,4,FALSE),"(not found)")</f>
        <v>18</v>
      </c>
      <c r="X564" s="8" t="str">
        <f>IFERROR(VLOOKUP($N564,'nCino | BigQuery Type Lookup'!$A:$F,5,FALSE),"(not found)")</f>
        <v>n/a</v>
      </c>
      <c r="Y564" s="8" t="str">
        <f>IFERROR(VLOOKUP($N564,'nCino | BigQuery Type Lookup'!$A:$F,6,FALSE),"(not found)")</f>
        <v>n/a</v>
      </c>
      <c r="Z564" t="str">
        <f>IFERROR(VLOOKUP('nCino | Field Mappings'!$A564,'nCino | Object Info'!$A:$H,7,FALSE),"(not found)")</f>
        <v>rskcsp_ds_css_collateral_aggregate_curated</v>
      </c>
      <c r="AA564" t="str">
        <f t="shared" si="159"/>
        <v>OwnerId</v>
      </c>
      <c r="AB564" s="8" t="str">
        <f t="shared" si="160"/>
        <v>Foreign</v>
      </c>
      <c r="AC564" s="8" t="str">
        <f t="shared" si="161"/>
        <v>no</v>
      </c>
      <c r="AD564" s="2" t="str">
        <f t="shared" si="162"/>
        <v>STRING</v>
      </c>
      <c r="AE564" s="8">
        <f t="shared" si="167"/>
        <v>18</v>
      </c>
      <c r="AF564" s="8" t="str">
        <f t="shared" si="168"/>
        <v>n/a</v>
      </c>
      <c r="AG564" s="8" t="str">
        <f t="shared" si="169"/>
        <v>n/a</v>
      </c>
      <c r="AH564" t="str">
        <f>IFERROR(VLOOKUP('nCino | Field Mappings'!$A564,'nCino | Object Info'!$A:$H,8,FALSE),"(not found)")</f>
        <v>rskcsp_ds_css_collateral_aggregate_consumption</v>
      </c>
      <c r="AI564" t="str">
        <f t="shared" si="163"/>
        <v>OwnerId</v>
      </c>
      <c r="AJ564" s="8" t="str">
        <f t="shared" si="164"/>
        <v>Foreign</v>
      </c>
      <c r="AK564" s="8" t="str">
        <f t="shared" si="165"/>
        <v>no</v>
      </c>
      <c r="AL564" s="2" t="str">
        <f t="shared" si="166"/>
        <v>STRING</v>
      </c>
      <c r="AM564" s="8">
        <f t="shared" si="170"/>
        <v>18</v>
      </c>
      <c r="AN564" s="8" t="str">
        <f t="shared" si="171"/>
        <v>n/a</v>
      </c>
      <c r="AO564" s="8" t="str">
        <f t="shared" si="172"/>
        <v>n/a</v>
      </c>
    </row>
    <row r="565" spans="1:41">
      <c r="A565" s="2" t="s">
        <v>92</v>
      </c>
      <c r="B565" s="2" t="s">
        <v>93</v>
      </c>
      <c r="C565" s="1" t="s">
        <v>1596</v>
      </c>
      <c r="D565" s="1" t="s">
        <v>134</v>
      </c>
      <c r="E565" s="1" t="s">
        <v>135</v>
      </c>
      <c r="F565" s="2" t="str">
        <f>IF(ISERROR(VLOOKUP($C565,'DMW | Collateral Fields'!$K:$L, 1, FALSE)),"No", "Yes")</f>
        <v>No</v>
      </c>
      <c r="G565" s="1" t="str">
        <f>IFERROR(VLOOKUP($C565,'DMW | Collateral Fields'!$K:$L, 2, FALSE),"(not found)")</f>
        <v>(not found)</v>
      </c>
      <c r="H565" s="2" t="s">
        <v>136</v>
      </c>
      <c r="I565" s="2" t="s">
        <v>131</v>
      </c>
      <c r="J565" s="1" t="s">
        <v>137</v>
      </c>
      <c r="K565" s="2">
        <v>0</v>
      </c>
      <c r="L565" s="2">
        <v>0</v>
      </c>
      <c r="M565" s="2">
        <v>0</v>
      </c>
      <c r="N565" s="2" t="str">
        <f t="shared" si="154"/>
        <v>boolean|0|0|0</v>
      </c>
      <c r="O565" t="str">
        <f>IFERROR(VLOOKUP('nCino | Field Mappings'!$A565,'nCino | Object Info'!$A:$H,5,FALSE),"(not found)")</f>
        <v>rskcsp_ds_css_collateral_aggregate</v>
      </c>
      <c r="P565" t="str">
        <f t="shared" si="155"/>
        <v>IsDeleted</v>
      </c>
      <c r="Q565" s="8">
        <f>IFERROR(VLOOKUP($N565,'nCino | BigQuery Type Lookup'!$A:$F,2,FALSE),"(not found)")</f>
        <v>1</v>
      </c>
      <c r="R565" t="str">
        <f>IFERROR(VLOOKUP('nCino | Field Mappings'!$A565,'nCino | Object Info'!$A:$H,6,FALSE),"(not found)")</f>
        <v>rskcsp_ds_css_collateral_aggregate_staging</v>
      </c>
      <c r="S565" t="str">
        <f t="shared" si="156"/>
        <v>IsDeleted</v>
      </c>
      <c r="T565" s="8" t="str">
        <f t="shared" si="157"/>
        <v>n/a</v>
      </c>
      <c r="U565" s="8" t="str">
        <f t="shared" si="158"/>
        <v>no</v>
      </c>
      <c r="V565" s="2" t="str">
        <f>IFERROR(VLOOKUP($N565,'nCino | BigQuery Type Lookup'!$A:$F,3,FALSE),"(not found)")</f>
        <v>BOOL</v>
      </c>
      <c r="W565" s="8" t="str">
        <f>IFERROR(VLOOKUP($N565,'nCino | BigQuery Type Lookup'!$A:$F,4,FALSE),"(not found)")</f>
        <v>n/a</v>
      </c>
      <c r="X565" s="8" t="str">
        <f>IFERROR(VLOOKUP($N565,'nCino | BigQuery Type Lookup'!$A:$F,5,FALSE),"(not found)")</f>
        <v>n/a</v>
      </c>
      <c r="Y565" s="8" t="str">
        <f>IFERROR(VLOOKUP($N565,'nCino | BigQuery Type Lookup'!$A:$F,6,FALSE),"(not found)")</f>
        <v>n/a</v>
      </c>
      <c r="Z565" t="str">
        <f>IFERROR(VLOOKUP('nCino | Field Mappings'!$A565,'nCino | Object Info'!$A:$H,7,FALSE),"(not found)")</f>
        <v>rskcsp_ds_css_collateral_aggregate_curated</v>
      </c>
      <c r="AA565" t="str">
        <f t="shared" si="159"/>
        <v>IsDeleted</v>
      </c>
      <c r="AB565" s="8" t="str">
        <f t="shared" si="160"/>
        <v>n/a</v>
      </c>
      <c r="AC565" s="8" t="str">
        <f t="shared" si="161"/>
        <v>no</v>
      </c>
      <c r="AD565" s="2" t="str">
        <f t="shared" si="162"/>
        <v>BOOL</v>
      </c>
      <c r="AE565" s="8" t="str">
        <f t="shared" si="167"/>
        <v>n/a</v>
      </c>
      <c r="AF565" s="8" t="str">
        <f t="shared" si="168"/>
        <v>n/a</v>
      </c>
      <c r="AG565" s="8" t="str">
        <f t="shared" si="169"/>
        <v>n/a</v>
      </c>
      <c r="AH565" t="str">
        <f>IFERROR(VLOOKUP('nCino | Field Mappings'!$A565,'nCino | Object Info'!$A:$H,8,FALSE),"(not found)")</f>
        <v>rskcsp_ds_css_collateral_aggregate_consumption</v>
      </c>
      <c r="AI565" t="str">
        <f t="shared" si="163"/>
        <v>IsDeleted</v>
      </c>
      <c r="AJ565" s="8" t="str">
        <f t="shared" si="164"/>
        <v>n/a</v>
      </c>
      <c r="AK565" s="8" t="str">
        <f t="shared" si="165"/>
        <v>no</v>
      </c>
      <c r="AL565" s="2" t="str">
        <f t="shared" si="166"/>
        <v>BOOL</v>
      </c>
      <c r="AM565" s="8" t="str">
        <f t="shared" si="170"/>
        <v>n/a</v>
      </c>
      <c r="AN565" s="8" t="str">
        <f t="shared" si="171"/>
        <v>n/a</v>
      </c>
      <c r="AO565" s="8" t="str">
        <f t="shared" si="172"/>
        <v>n/a</v>
      </c>
    </row>
    <row r="566" spans="1:41">
      <c r="A566" s="2" t="s">
        <v>92</v>
      </c>
      <c r="B566" s="2" t="s">
        <v>93</v>
      </c>
      <c r="C566" s="1" t="s">
        <v>1597</v>
      </c>
      <c r="D566" s="1" t="s">
        <v>2</v>
      </c>
      <c r="E566" s="1" t="s">
        <v>93</v>
      </c>
      <c r="F566" s="2" t="str">
        <f>IF(ISERROR(VLOOKUP($C566,'DMW | Collateral Fields'!$K:$L, 1, FALSE)),"No", "Yes")</f>
        <v>No</v>
      </c>
      <c r="G566" s="1" t="str">
        <f>IFERROR(VLOOKUP($C566,'DMW | Collateral Fields'!$K:$L, 2, FALSE),"(not found)")</f>
        <v>(not found)</v>
      </c>
      <c r="H566" s="2" t="s">
        <v>136</v>
      </c>
      <c r="I566" s="2" t="s">
        <v>144</v>
      </c>
      <c r="J566" s="1" t="s">
        <v>140</v>
      </c>
      <c r="K566" s="2">
        <v>80</v>
      </c>
      <c r="L566" s="2">
        <v>0</v>
      </c>
      <c r="M566" s="2">
        <v>0</v>
      </c>
      <c r="N566" s="2" t="str">
        <f t="shared" si="154"/>
        <v>string|80|0|0</v>
      </c>
      <c r="O566" t="str">
        <f>IFERROR(VLOOKUP('nCino | Field Mappings'!$A566,'nCino | Object Info'!$A:$H,5,FALSE),"(not found)")</f>
        <v>rskcsp_ds_css_collateral_aggregate</v>
      </c>
      <c r="P566" t="str">
        <f t="shared" si="155"/>
        <v>Name</v>
      </c>
      <c r="Q566" s="8">
        <f>IFERROR(VLOOKUP($N566,'nCino | BigQuery Type Lookup'!$A:$F,2,FALSE),"(not found)")</f>
        <v>80</v>
      </c>
      <c r="R566" t="str">
        <f>IFERROR(VLOOKUP('nCino | Field Mappings'!$A566,'nCino | Object Info'!$A:$H,6,FALSE),"(not found)")</f>
        <v>rskcsp_ds_css_collateral_aggregate_staging</v>
      </c>
      <c r="S566" t="str">
        <f t="shared" si="156"/>
        <v>Name</v>
      </c>
      <c r="T566" s="8" t="str">
        <f t="shared" si="157"/>
        <v>n/a</v>
      </c>
      <c r="U566" s="8" t="str">
        <f t="shared" si="158"/>
        <v>yes</v>
      </c>
      <c r="V566" s="2" t="str">
        <f>IFERROR(VLOOKUP($N566,'nCino | BigQuery Type Lookup'!$A:$F,3,FALSE),"(not found)")</f>
        <v>STRING</v>
      </c>
      <c r="W566" s="8">
        <f>IFERROR(VLOOKUP($N566,'nCino | BigQuery Type Lookup'!$A:$F,4,FALSE),"(not found)")</f>
        <v>80</v>
      </c>
      <c r="X566" s="8" t="str">
        <f>IFERROR(VLOOKUP($N566,'nCino | BigQuery Type Lookup'!$A:$F,5,FALSE),"(not found)")</f>
        <v>n/a</v>
      </c>
      <c r="Y566" s="8" t="str">
        <f>IFERROR(VLOOKUP($N566,'nCino | BigQuery Type Lookup'!$A:$F,6,FALSE),"(not found)")</f>
        <v>n/a</v>
      </c>
      <c r="Z566" t="str">
        <f>IFERROR(VLOOKUP('nCino | Field Mappings'!$A566,'nCino | Object Info'!$A:$H,7,FALSE),"(not found)")</f>
        <v>rskcsp_ds_css_collateral_aggregate_curated</v>
      </c>
      <c r="AA566" t="str">
        <f t="shared" si="159"/>
        <v>Name</v>
      </c>
      <c r="AB566" s="8" t="str">
        <f t="shared" si="160"/>
        <v>n/a</v>
      </c>
      <c r="AC566" s="8" t="str">
        <f t="shared" si="161"/>
        <v>yes</v>
      </c>
      <c r="AD566" s="2" t="str">
        <f t="shared" si="162"/>
        <v>STRING</v>
      </c>
      <c r="AE566" s="8">
        <f t="shared" si="167"/>
        <v>80</v>
      </c>
      <c r="AF566" s="8" t="str">
        <f t="shared" si="168"/>
        <v>n/a</v>
      </c>
      <c r="AG566" s="8" t="str">
        <f t="shared" si="169"/>
        <v>n/a</v>
      </c>
      <c r="AH566" t="str">
        <f>IFERROR(VLOOKUP('nCino | Field Mappings'!$A566,'nCino | Object Info'!$A:$H,8,FALSE),"(not found)")</f>
        <v>rskcsp_ds_css_collateral_aggregate_consumption</v>
      </c>
      <c r="AI566" t="str">
        <f t="shared" si="163"/>
        <v>Name</v>
      </c>
      <c r="AJ566" s="8" t="str">
        <f t="shared" si="164"/>
        <v>n/a</v>
      </c>
      <c r="AK566" s="8" t="str">
        <f t="shared" si="165"/>
        <v>yes</v>
      </c>
      <c r="AL566" s="2" t="str">
        <f t="shared" si="166"/>
        <v>STRING</v>
      </c>
      <c r="AM566" s="8">
        <f t="shared" si="170"/>
        <v>80</v>
      </c>
      <c r="AN566" s="8" t="str">
        <f t="shared" si="171"/>
        <v>n/a</v>
      </c>
      <c r="AO566" s="8" t="str">
        <f t="shared" si="172"/>
        <v>n/a</v>
      </c>
    </row>
    <row r="567" spans="1:41">
      <c r="A567" s="2" t="s">
        <v>92</v>
      </c>
      <c r="B567" s="2" t="s">
        <v>93</v>
      </c>
      <c r="C567" s="1" t="s">
        <v>1598</v>
      </c>
      <c r="D567" s="1" t="s">
        <v>142</v>
      </c>
      <c r="E567" s="1" t="s">
        <v>143</v>
      </c>
      <c r="F567" s="2" t="str">
        <f>IF(ISERROR(VLOOKUP($C567,'DMW | Collateral Fields'!$K:$L, 1, FALSE)),"No", "Yes")</f>
        <v>No</v>
      </c>
      <c r="G567" s="1" t="str">
        <f>IFERROR(VLOOKUP($C567,'DMW | Collateral Fields'!$K:$L, 2, FALSE),"(not found)")</f>
        <v>(not found)</v>
      </c>
      <c r="H567" s="2" t="s">
        <v>136</v>
      </c>
      <c r="I567" s="2" t="s">
        <v>144</v>
      </c>
      <c r="J567" s="1" t="s">
        <v>145</v>
      </c>
      <c r="K567" s="2">
        <v>3</v>
      </c>
      <c r="L567" s="2">
        <v>0</v>
      </c>
      <c r="M567" s="2">
        <v>0</v>
      </c>
      <c r="N567" s="2" t="str">
        <f t="shared" si="154"/>
        <v>picklist|3|0|0</v>
      </c>
      <c r="O567" t="str">
        <f>IFERROR(VLOOKUP('nCino | Field Mappings'!$A567,'nCino | Object Info'!$A:$H,5,FALSE),"(not found)")</f>
        <v>rskcsp_ds_css_collateral_aggregate</v>
      </c>
      <c r="P567" t="str">
        <f t="shared" si="155"/>
        <v>CurrencyIsoCode</v>
      </c>
      <c r="Q567" s="8">
        <f>IFERROR(VLOOKUP($N567,'nCino | BigQuery Type Lookup'!$A:$F,2,FALSE),"(not found)")</f>
        <v>3</v>
      </c>
      <c r="R567" t="str">
        <f>IFERROR(VLOOKUP('nCino | Field Mappings'!$A567,'nCino | Object Info'!$A:$H,6,FALSE),"(not found)")</f>
        <v>rskcsp_ds_css_collateral_aggregate_staging</v>
      </c>
      <c r="S567" t="str">
        <f t="shared" si="156"/>
        <v>CurrencyIsoCode</v>
      </c>
      <c r="T567" s="8" t="str">
        <f t="shared" si="157"/>
        <v>n/a</v>
      </c>
      <c r="U567" s="8" t="str">
        <f t="shared" si="158"/>
        <v>yes</v>
      </c>
      <c r="V567" s="2" t="str">
        <f>IFERROR(VLOOKUP($N567,'nCino | BigQuery Type Lookup'!$A:$F,3,FALSE),"(not found)")</f>
        <v>STRING</v>
      </c>
      <c r="W567" s="8">
        <f>IFERROR(VLOOKUP($N567,'nCino | BigQuery Type Lookup'!$A:$F,4,FALSE),"(not found)")</f>
        <v>3</v>
      </c>
      <c r="X567" s="8" t="str">
        <f>IFERROR(VLOOKUP($N567,'nCino | BigQuery Type Lookup'!$A:$F,5,FALSE),"(not found)")</f>
        <v>n/a</v>
      </c>
      <c r="Y567" s="8" t="str">
        <f>IFERROR(VLOOKUP($N567,'nCino | BigQuery Type Lookup'!$A:$F,6,FALSE),"(not found)")</f>
        <v>n/a</v>
      </c>
      <c r="Z567" t="str">
        <f>IFERROR(VLOOKUP('nCino | Field Mappings'!$A567,'nCino | Object Info'!$A:$H,7,FALSE),"(not found)")</f>
        <v>rskcsp_ds_css_collateral_aggregate_curated</v>
      </c>
      <c r="AA567" t="str">
        <f t="shared" si="159"/>
        <v>CurrencyIsoCode</v>
      </c>
      <c r="AB567" s="8" t="str">
        <f t="shared" si="160"/>
        <v>n/a</v>
      </c>
      <c r="AC567" s="8" t="str">
        <f t="shared" si="161"/>
        <v>yes</v>
      </c>
      <c r="AD567" s="2" t="str">
        <f t="shared" si="162"/>
        <v>STRING</v>
      </c>
      <c r="AE567" s="8">
        <f t="shared" si="167"/>
        <v>3</v>
      </c>
      <c r="AF567" s="8" t="str">
        <f t="shared" si="168"/>
        <v>n/a</v>
      </c>
      <c r="AG567" s="8" t="str">
        <f t="shared" si="169"/>
        <v>n/a</v>
      </c>
      <c r="AH567" t="str">
        <f>IFERROR(VLOOKUP('nCino | Field Mappings'!$A567,'nCino | Object Info'!$A:$H,8,FALSE),"(not found)")</f>
        <v>rskcsp_ds_css_collateral_aggregate_consumption</v>
      </c>
      <c r="AI567" t="str">
        <f t="shared" si="163"/>
        <v>CurrencyIsoCode</v>
      </c>
      <c r="AJ567" s="8" t="str">
        <f t="shared" si="164"/>
        <v>n/a</v>
      </c>
      <c r="AK567" s="8" t="str">
        <f t="shared" si="165"/>
        <v>yes</v>
      </c>
      <c r="AL567" s="2" t="str">
        <f t="shared" si="166"/>
        <v>STRING</v>
      </c>
      <c r="AM567" s="8">
        <f t="shared" si="170"/>
        <v>3</v>
      </c>
      <c r="AN567" s="8" t="str">
        <f t="shared" si="171"/>
        <v>n/a</v>
      </c>
      <c r="AO567" s="8" t="str">
        <f t="shared" si="172"/>
        <v>n/a</v>
      </c>
    </row>
    <row r="568" spans="1:41">
      <c r="A568" s="2" t="s">
        <v>92</v>
      </c>
      <c r="B568" s="2" t="s">
        <v>93</v>
      </c>
      <c r="C568" s="1" t="s">
        <v>1599</v>
      </c>
      <c r="D568" s="1" t="s">
        <v>147</v>
      </c>
      <c r="E568" s="1" t="s">
        <v>148</v>
      </c>
      <c r="F568" s="2" t="str">
        <f>IF(ISERROR(VLOOKUP($C568,'DMW | Collateral Fields'!$K:$L, 1, FALSE)),"No", "Yes")</f>
        <v>Yes</v>
      </c>
      <c r="G568" s="1" t="str">
        <f>IFERROR(VLOOKUP($C568,'DMW | Collateral Fields'!$K:$L, 2, FALSE),"(not found)")</f>
        <v>Record created date.</v>
      </c>
      <c r="H568" s="2" t="s">
        <v>136</v>
      </c>
      <c r="I568" s="2" t="s">
        <v>131</v>
      </c>
      <c r="J568" s="1" t="s">
        <v>149</v>
      </c>
      <c r="K568" s="2">
        <v>0</v>
      </c>
      <c r="L568" s="2">
        <v>0</v>
      </c>
      <c r="M568" s="2">
        <v>0</v>
      </c>
      <c r="N568" s="2" t="str">
        <f t="shared" si="154"/>
        <v>datetime|0|0|0</v>
      </c>
      <c r="O568" t="str">
        <f>IFERROR(VLOOKUP('nCino | Field Mappings'!$A568,'nCino | Object Info'!$A:$H,5,FALSE),"(not found)")</f>
        <v>rskcsp_ds_css_collateral_aggregate</v>
      </c>
      <c r="P568" t="str">
        <f t="shared" si="155"/>
        <v>CreatedDate</v>
      </c>
      <c r="Q568" s="8">
        <f>IFERROR(VLOOKUP($N568,'nCino | BigQuery Type Lookup'!$A:$F,2,FALSE),"(not found)")</f>
        <v>14</v>
      </c>
      <c r="R568" t="str">
        <f>IFERROR(VLOOKUP('nCino | Field Mappings'!$A568,'nCino | Object Info'!$A:$H,6,FALSE),"(not found)")</f>
        <v>rskcsp_ds_css_collateral_aggregate_staging</v>
      </c>
      <c r="S568" t="str">
        <f t="shared" si="156"/>
        <v>CreatedDate</v>
      </c>
      <c r="T568" s="8" t="str">
        <f t="shared" si="157"/>
        <v>n/a</v>
      </c>
      <c r="U568" s="8" t="str">
        <f t="shared" si="158"/>
        <v>no</v>
      </c>
      <c r="V568" s="2" t="str">
        <f>IFERROR(VLOOKUP($N568,'nCino | BigQuery Type Lookup'!$A:$F,3,FALSE),"(not found)")</f>
        <v>DATETIME</v>
      </c>
      <c r="W568" s="8" t="str">
        <f>IFERROR(VLOOKUP($N568,'nCino | BigQuery Type Lookup'!$A:$F,4,FALSE),"(not found)")</f>
        <v>n/a</v>
      </c>
      <c r="X568" s="8" t="str">
        <f>IFERROR(VLOOKUP($N568,'nCino | BigQuery Type Lookup'!$A:$F,5,FALSE),"(not found)")</f>
        <v>n/a</v>
      </c>
      <c r="Y568" s="8" t="str">
        <f>IFERROR(VLOOKUP($N568,'nCino | BigQuery Type Lookup'!$A:$F,6,FALSE),"(not found)")</f>
        <v>n/a</v>
      </c>
      <c r="Z568" t="str">
        <f>IFERROR(VLOOKUP('nCino | Field Mappings'!$A568,'nCino | Object Info'!$A:$H,7,FALSE),"(not found)")</f>
        <v>rskcsp_ds_css_collateral_aggregate_curated</v>
      </c>
      <c r="AA568" t="str">
        <f t="shared" si="159"/>
        <v>CreatedDate</v>
      </c>
      <c r="AB568" s="8" t="str">
        <f t="shared" si="160"/>
        <v>n/a</v>
      </c>
      <c r="AC568" s="8" t="str">
        <f t="shared" si="161"/>
        <v>no</v>
      </c>
      <c r="AD568" s="2" t="str">
        <f t="shared" si="162"/>
        <v>DATETIME</v>
      </c>
      <c r="AE568" s="8" t="str">
        <f t="shared" si="167"/>
        <v>n/a</v>
      </c>
      <c r="AF568" s="8" t="str">
        <f t="shared" si="168"/>
        <v>n/a</v>
      </c>
      <c r="AG568" s="8" t="str">
        <f t="shared" si="169"/>
        <v>n/a</v>
      </c>
      <c r="AH568" t="str">
        <f>IFERROR(VLOOKUP('nCino | Field Mappings'!$A568,'nCino | Object Info'!$A:$H,8,FALSE),"(not found)")</f>
        <v>rskcsp_ds_css_collateral_aggregate_consumption</v>
      </c>
      <c r="AI568" t="str">
        <f t="shared" si="163"/>
        <v>CreatedDate</v>
      </c>
      <c r="AJ568" s="8" t="str">
        <f t="shared" si="164"/>
        <v>n/a</v>
      </c>
      <c r="AK568" s="8" t="str">
        <f t="shared" si="165"/>
        <v>no</v>
      </c>
      <c r="AL568" s="2" t="str">
        <f t="shared" si="166"/>
        <v>DATETIME</v>
      </c>
      <c r="AM568" s="8" t="str">
        <f t="shared" si="170"/>
        <v>n/a</v>
      </c>
      <c r="AN568" s="8" t="str">
        <f t="shared" si="171"/>
        <v>n/a</v>
      </c>
      <c r="AO568" s="8" t="str">
        <f t="shared" si="172"/>
        <v>n/a</v>
      </c>
    </row>
    <row r="569" spans="1:41">
      <c r="A569" s="2" t="s">
        <v>92</v>
      </c>
      <c r="B569" s="2" t="s">
        <v>93</v>
      </c>
      <c r="C569" s="1" t="s">
        <v>1600</v>
      </c>
      <c r="D569" s="1" t="s">
        <v>151</v>
      </c>
      <c r="E569" s="1" t="s">
        <v>152</v>
      </c>
      <c r="F569" s="2" t="str">
        <f>IF(ISERROR(VLOOKUP($C569,'DMW | Collateral Fields'!$K:$L, 1, FALSE)),"No", "Yes")</f>
        <v>Yes</v>
      </c>
      <c r="G569" s="1" t="str">
        <f>IFERROR(VLOOKUP($C569,'DMW | Collateral Fields'!$K:$L, 2, FALSE),"(not found)")</f>
        <v>Record created by user.</v>
      </c>
      <c r="H569" s="2" t="s">
        <v>153</v>
      </c>
      <c r="I569" s="2" t="s">
        <v>131</v>
      </c>
      <c r="J569" s="1" t="s">
        <v>154</v>
      </c>
      <c r="K569" s="2">
        <v>18</v>
      </c>
      <c r="L569" s="2">
        <v>0</v>
      </c>
      <c r="M569" s="2">
        <v>0</v>
      </c>
      <c r="N569" s="2" t="str">
        <f t="shared" si="154"/>
        <v>reference(User)|18|0|0</v>
      </c>
      <c r="O569" t="str">
        <f>IFERROR(VLOOKUP('nCino | Field Mappings'!$A569,'nCino | Object Info'!$A:$H,5,FALSE),"(not found)")</f>
        <v>rskcsp_ds_css_collateral_aggregate</v>
      </c>
      <c r="P569" t="str">
        <f t="shared" si="155"/>
        <v>CreatedById</v>
      </c>
      <c r="Q569" s="8">
        <f>IFERROR(VLOOKUP($N569,'nCino | BigQuery Type Lookup'!$A:$F,2,FALSE),"(not found)")</f>
        <v>18</v>
      </c>
      <c r="R569" t="str">
        <f>IFERROR(VLOOKUP('nCino | Field Mappings'!$A569,'nCino | Object Info'!$A:$H,6,FALSE),"(not found)")</f>
        <v>rskcsp_ds_css_collateral_aggregate_staging</v>
      </c>
      <c r="S569" t="str">
        <f t="shared" si="156"/>
        <v>CreatedById</v>
      </c>
      <c r="T569" s="8" t="str">
        <f t="shared" si="157"/>
        <v>Foreign</v>
      </c>
      <c r="U569" s="8" t="str">
        <f t="shared" si="158"/>
        <v>no</v>
      </c>
      <c r="V569" s="2" t="str">
        <f>IFERROR(VLOOKUP($N569,'nCino | BigQuery Type Lookup'!$A:$F,3,FALSE),"(not found)")</f>
        <v>STRING</v>
      </c>
      <c r="W569" s="8">
        <f>IFERROR(VLOOKUP($N569,'nCino | BigQuery Type Lookup'!$A:$F,4,FALSE),"(not found)")</f>
        <v>18</v>
      </c>
      <c r="X569" s="8" t="str">
        <f>IFERROR(VLOOKUP($N569,'nCino | BigQuery Type Lookup'!$A:$F,5,FALSE),"(not found)")</f>
        <v>n/a</v>
      </c>
      <c r="Y569" s="8" t="str">
        <f>IFERROR(VLOOKUP($N569,'nCino | BigQuery Type Lookup'!$A:$F,6,FALSE),"(not found)")</f>
        <v>n/a</v>
      </c>
      <c r="Z569" t="str">
        <f>IFERROR(VLOOKUP('nCino | Field Mappings'!$A569,'nCino | Object Info'!$A:$H,7,FALSE),"(not found)")</f>
        <v>rskcsp_ds_css_collateral_aggregate_curated</v>
      </c>
      <c r="AA569" t="str">
        <f t="shared" si="159"/>
        <v>CreatedById</v>
      </c>
      <c r="AB569" s="8" t="str">
        <f t="shared" si="160"/>
        <v>Foreign</v>
      </c>
      <c r="AC569" s="8" t="str">
        <f t="shared" si="161"/>
        <v>no</v>
      </c>
      <c r="AD569" s="2" t="str">
        <f t="shared" si="162"/>
        <v>STRING</v>
      </c>
      <c r="AE569" s="8">
        <f t="shared" si="167"/>
        <v>18</v>
      </c>
      <c r="AF569" s="8" t="str">
        <f t="shared" si="168"/>
        <v>n/a</v>
      </c>
      <c r="AG569" s="8" t="str">
        <f t="shared" si="169"/>
        <v>n/a</v>
      </c>
      <c r="AH569" t="str">
        <f>IFERROR(VLOOKUP('nCino | Field Mappings'!$A569,'nCino | Object Info'!$A:$H,8,FALSE),"(not found)")</f>
        <v>rskcsp_ds_css_collateral_aggregate_consumption</v>
      </c>
      <c r="AI569" t="str">
        <f t="shared" si="163"/>
        <v>CreatedById</v>
      </c>
      <c r="AJ569" s="8" t="str">
        <f t="shared" si="164"/>
        <v>Foreign</v>
      </c>
      <c r="AK569" s="8" t="str">
        <f t="shared" si="165"/>
        <v>no</v>
      </c>
      <c r="AL569" s="2" t="str">
        <f t="shared" si="166"/>
        <v>STRING</v>
      </c>
      <c r="AM569" s="8">
        <f t="shared" si="170"/>
        <v>18</v>
      </c>
      <c r="AN569" s="8" t="str">
        <f t="shared" si="171"/>
        <v>n/a</v>
      </c>
      <c r="AO569" s="8" t="str">
        <f t="shared" si="172"/>
        <v>n/a</v>
      </c>
    </row>
    <row r="570" spans="1:41">
      <c r="A570" s="2" t="s">
        <v>92</v>
      </c>
      <c r="B570" s="2" t="s">
        <v>93</v>
      </c>
      <c r="C570" s="1" t="s">
        <v>1601</v>
      </c>
      <c r="D570" s="1" t="s">
        <v>156</v>
      </c>
      <c r="E570" s="1" t="s">
        <v>157</v>
      </c>
      <c r="F570" s="2" t="str">
        <f>IF(ISERROR(VLOOKUP($C570,'DMW | Collateral Fields'!$K:$L, 1, FALSE)),"No", "Yes")</f>
        <v>Yes</v>
      </c>
      <c r="G570" s="1" t="str">
        <f>IFERROR(VLOOKUP($C570,'DMW | Collateral Fields'!$K:$L, 2, FALSE),"(not found)")</f>
        <v>Last modified date.</v>
      </c>
      <c r="H570" s="2" t="s">
        <v>136</v>
      </c>
      <c r="I570" s="2" t="s">
        <v>131</v>
      </c>
      <c r="J570" s="1" t="s">
        <v>149</v>
      </c>
      <c r="K570" s="2">
        <v>0</v>
      </c>
      <c r="L570" s="2">
        <v>0</v>
      </c>
      <c r="M570" s="2">
        <v>0</v>
      </c>
      <c r="N570" s="2" t="str">
        <f t="shared" si="154"/>
        <v>datetime|0|0|0</v>
      </c>
      <c r="O570" t="str">
        <f>IFERROR(VLOOKUP('nCino | Field Mappings'!$A570,'nCino | Object Info'!$A:$H,5,FALSE),"(not found)")</f>
        <v>rskcsp_ds_css_collateral_aggregate</v>
      </c>
      <c r="P570" t="str">
        <f t="shared" si="155"/>
        <v>LastModifiedDate</v>
      </c>
      <c r="Q570" s="8">
        <f>IFERROR(VLOOKUP($N570,'nCino | BigQuery Type Lookup'!$A:$F,2,FALSE),"(not found)")</f>
        <v>14</v>
      </c>
      <c r="R570" t="str">
        <f>IFERROR(VLOOKUP('nCino | Field Mappings'!$A570,'nCino | Object Info'!$A:$H,6,FALSE),"(not found)")</f>
        <v>rskcsp_ds_css_collateral_aggregate_staging</v>
      </c>
      <c r="S570" t="str">
        <f t="shared" si="156"/>
        <v>LastModifiedDate</v>
      </c>
      <c r="T570" s="8" t="str">
        <f t="shared" si="157"/>
        <v>n/a</v>
      </c>
      <c r="U570" s="8" t="str">
        <f t="shared" si="158"/>
        <v>no</v>
      </c>
      <c r="V570" s="2" t="str">
        <f>IFERROR(VLOOKUP($N570,'nCino | BigQuery Type Lookup'!$A:$F,3,FALSE),"(not found)")</f>
        <v>DATETIME</v>
      </c>
      <c r="W570" s="8" t="str">
        <f>IFERROR(VLOOKUP($N570,'nCino | BigQuery Type Lookup'!$A:$F,4,FALSE),"(not found)")</f>
        <v>n/a</v>
      </c>
      <c r="X570" s="8" t="str">
        <f>IFERROR(VLOOKUP($N570,'nCino | BigQuery Type Lookup'!$A:$F,5,FALSE),"(not found)")</f>
        <v>n/a</v>
      </c>
      <c r="Y570" s="8" t="str">
        <f>IFERROR(VLOOKUP($N570,'nCino | BigQuery Type Lookup'!$A:$F,6,FALSE),"(not found)")</f>
        <v>n/a</v>
      </c>
      <c r="Z570" t="str">
        <f>IFERROR(VLOOKUP('nCino | Field Mappings'!$A570,'nCino | Object Info'!$A:$H,7,FALSE),"(not found)")</f>
        <v>rskcsp_ds_css_collateral_aggregate_curated</v>
      </c>
      <c r="AA570" t="str">
        <f t="shared" si="159"/>
        <v>LastModifiedDate</v>
      </c>
      <c r="AB570" s="8" t="str">
        <f t="shared" si="160"/>
        <v>n/a</v>
      </c>
      <c r="AC570" s="8" t="str">
        <f t="shared" si="161"/>
        <v>no</v>
      </c>
      <c r="AD570" s="2" t="str">
        <f t="shared" si="162"/>
        <v>DATETIME</v>
      </c>
      <c r="AE570" s="8" t="str">
        <f t="shared" si="167"/>
        <v>n/a</v>
      </c>
      <c r="AF570" s="8" t="str">
        <f t="shared" si="168"/>
        <v>n/a</v>
      </c>
      <c r="AG570" s="8" t="str">
        <f t="shared" si="169"/>
        <v>n/a</v>
      </c>
      <c r="AH570" t="str">
        <f>IFERROR(VLOOKUP('nCino | Field Mappings'!$A570,'nCino | Object Info'!$A:$H,8,FALSE),"(not found)")</f>
        <v>rskcsp_ds_css_collateral_aggregate_consumption</v>
      </c>
      <c r="AI570" t="str">
        <f t="shared" si="163"/>
        <v>LastModifiedDate</v>
      </c>
      <c r="AJ570" s="8" t="str">
        <f t="shared" si="164"/>
        <v>n/a</v>
      </c>
      <c r="AK570" s="8" t="str">
        <f t="shared" si="165"/>
        <v>no</v>
      </c>
      <c r="AL570" s="2" t="str">
        <f t="shared" si="166"/>
        <v>DATETIME</v>
      </c>
      <c r="AM570" s="8" t="str">
        <f t="shared" si="170"/>
        <v>n/a</v>
      </c>
      <c r="AN570" s="8" t="str">
        <f t="shared" si="171"/>
        <v>n/a</v>
      </c>
      <c r="AO570" s="8" t="str">
        <f t="shared" si="172"/>
        <v>n/a</v>
      </c>
    </row>
    <row r="571" spans="1:41">
      <c r="A571" s="2" t="s">
        <v>92</v>
      </c>
      <c r="B571" s="2" t="s">
        <v>93</v>
      </c>
      <c r="C571" s="1" t="s">
        <v>1602</v>
      </c>
      <c r="D571" s="1" t="s">
        <v>159</v>
      </c>
      <c r="E571" s="1" t="s">
        <v>160</v>
      </c>
      <c r="F571" s="2" t="str">
        <f>IF(ISERROR(VLOOKUP($C571,'DMW | Collateral Fields'!$K:$L, 1, FALSE)),"No", "Yes")</f>
        <v>Yes</v>
      </c>
      <c r="G571" s="1" t="str">
        <f>IFERROR(VLOOKUP($C571,'DMW | Collateral Fields'!$K:$L, 2, FALSE),"(not found)")</f>
        <v>Last modified by user.</v>
      </c>
      <c r="H571" s="2" t="s">
        <v>153</v>
      </c>
      <c r="I571" s="2" t="s">
        <v>131</v>
      </c>
      <c r="J571" s="1" t="s">
        <v>154</v>
      </c>
      <c r="K571" s="2">
        <v>18</v>
      </c>
      <c r="L571" s="2">
        <v>0</v>
      </c>
      <c r="M571" s="2">
        <v>0</v>
      </c>
      <c r="N571" s="2" t="str">
        <f t="shared" si="154"/>
        <v>reference(User)|18|0|0</v>
      </c>
      <c r="O571" t="str">
        <f>IFERROR(VLOOKUP('nCino | Field Mappings'!$A571,'nCino | Object Info'!$A:$H,5,FALSE),"(not found)")</f>
        <v>rskcsp_ds_css_collateral_aggregate</v>
      </c>
      <c r="P571" t="str">
        <f t="shared" si="155"/>
        <v>LastModifiedById</v>
      </c>
      <c r="Q571" s="8">
        <f>IFERROR(VLOOKUP($N571,'nCino | BigQuery Type Lookup'!$A:$F,2,FALSE),"(not found)")</f>
        <v>18</v>
      </c>
      <c r="R571" t="str">
        <f>IFERROR(VLOOKUP('nCino | Field Mappings'!$A571,'nCino | Object Info'!$A:$H,6,FALSE),"(not found)")</f>
        <v>rskcsp_ds_css_collateral_aggregate_staging</v>
      </c>
      <c r="S571" t="str">
        <f t="shared" si="156"/>
        <v>LastModifiedById</v>
      </c>
      <c r="T571" s="8" t="str">
        <f t="shared" si="157"/>
        <v>Foreign</v>
      </c>
      <c r="U571" s="8" t="str">
        <f t="shared" si="158"/>
        <v>no</v>
      </c>
      <c r="V571" s="2" t="str">
        <f>IFERROR(VLOOKUP($N571,'nCino | BigQuery Type Lookup'!$A:$F,3,FALSE),"(not found)")</f>
        <v>STRING</v>
      </c>
      <c r="W571" s="8">
        <f>IFERROR(VLOOKUP($N571,'nCino | BigQuery Type Lookup'!$A:$F,4,FALSE),"(not found)")</f>
        <v>18</v>
      </c>
      <c r="X571" s="8" t="str">
        <f>IFERROR(VLOOKUP($N571,'nCino | BigQuery Type Lookup'!$A:$F,5,FALSE),"(not found)")</f>
        <v>n/a</v>
      </c>
      <c r="Y571" s="8" t="str">
        <f>IFERROR(VLOOKUP($N571,'nCino | BigQuery Type Lookup'!$A:$F,6,FALSE),"(not found)")</f>
        <v>n/a</v>
      </c>
      <c r="Z571" t="str">
        <f>IFERROR(VLOOKUP('nCino | Field Mappings'!$A571,'nCino | Object Info'!$A:$H,7,FALSE),"(not found)")</f>
        <v>rskcsp_ds_css_collateral_aggregate_curated</v>
      </c>
      <c r="AA571" t="str">
        <f t="shared" si="159"/>
        <v>LastModifiedById</v>
      </c>
      <c r="AB571" s="8" t="str">
        <f t="shared" si="160"/>
        <v>Foreign</v>
      </c>
      <c r="AC571" s="8" t="str">
        <f t="shared" si="161"/>
        <v>no</v>
      </c>
      <c r="AD571" s="2" t="str">
        <f t="shared" si="162"/>
        <v>STRING</v>
      </c>
      <c r="AE571" s="8">
        <f t="shared" si="167"/>
        <v>18</v>
      </c>
      <c r="AF571" s="8" t="str">
        <f t="shared" si="168"/>
        <v>n/a</v>
      </c>
      <c r="AG571" s="8" t="str">
        <f t="shared" si="169"/>
        <v>n/a</v>
      </c>
      <c r="AH571" t="str">
        <f>IFERROR(VLOOKUP('nCino | Field Mappings'!$A571,'nCino | Object Info'!$A:$H,8,FALSE),"(not found)")</f>
        <v>rskcsp_ds_css_collateral_aggregate_consumption</v>
      </c>
      <c r="AI571" t="str">
        <f t="shared" si="163"/>
        <v>LastModifiedById</v>
      </c>
      <c r="AJ571" s="8" t="str">
        <f t="shared" si="164"/>
        <v>Foreign</v>
      </c>
      <c r="AK571" s="8" t="str">
        <f t="shared" si="165"/>
        <v>no</v>
      </c>
      <c r="AL571" s="2" t="str">
        <f t="shared" si="166"/>
        <v>STRING</v>
      </c>
      <c r="AM571" s="8">
        <f t="shared" si="170"/>
        <v>18</v>
      </c>
      <c r="AN571" s="8" t="str">
        <f t="shared" si="171"/>
        <v>n/a</v>
      </c>
      <c r="AO571" s="8" t="str">
        <f t="shared" si="172"/>
        <v>n/a</v>
      </c>
    </row>
    <row r="572" spans="1:41">
      <c r="A572" s="2" t="s">
        <v>92</v>
      </c>
      <c r="B572" s="2" t="s">
        <v>93</v>
      </c>
      <c r="C572" s="1" t="s">
        <v>1603</v>
      </c>
      <c r="D572" s="1" t="s">
        <v>162</v>
      </c>
      <c r="E572" s="1" t="s">
        <v>163</v>
      </c>
      <c r="F572" s="2" t="str">
        <f>IF(ISERROR(VLOOKUP($C572,'DMW | Collateral Fields'!$K:$L, 1, FALSE)),"No", "Yes")</f>
        <v>No</v>
      </c>
      <c r="G572" s="1" t="str">
        <f>IFERROR(VLOOKUP($C572,'DMW | Collateral Fields'!$K:$L, 2, FALSE),"(not found)")</f>
        <v>(not found)</v>
      </c>
      <c r="H572" s="2" t="s">
        <v>136</v>
      </c>
      <c r="I572" s="2" t="s">
        <v>131</v>
      </c>
      <c r="J572" s="1" t="s">
        <v>149</v>
      </c>
      <c r="K572" s="2">
        <v>0</v>
      </c>
      <c r="L572" s="2">
        <v>0</v>
      </c>
      <c r="M572" s="2">
        <v>0</v>
      </c>
      <c r="N572" s="2" t="str">
        <f t="shared" si="154"/>
        <v>datetime|0|0|0</v>
      </c>
      <c r="O572" t="str">
        <f>IFERROR(VLOOKUP('nCino | Field Mappings'!$A572,'nCino | Object Info'!$A:$H,5,FALSE),"(not found)")</f>
        <v>rskcsp_ds_css_collateral_aggregate</v>
      </c>
      <c r="P572" t="str">
        <f t="shared" si="155"/>
        <v>SystemModstamp</v>
      </c>
      <c r="Q572" s="8">
        <f>IFERROR(VLOOKUP($N572,'nCino | BigQuery Type Lookup'!$A:$F,2,FALSE),"(not found)")</f>
        <v>14</v>
      </c>
      <c r="R572" t="str">
        <f>IFERROR(VLOOKUP('nCino | Field Mappings'!$A572,'nCino | Object Info'!$A:$H,6,FALSE),"(not found)")</f>
        <v>rskcsp_ds_css_collateral_aggregate_staging</v>
      </c>
      <c r="S572" t="str">
        <f t="shared" si="156"/>
        <v>SystemModstamp</v>
      </c>
      <c r="T572" s="8" t="str">
        <f t="shared" si="157"/>
        <v>n/a</v>
      </c>
      <c r="U572" s="8" t="str">
        <f t="shared" si="158"/>
        <v>no</v>
      </c>
      <c r="V572" s="2" t="str">
        <f>IFERROR(VLOOKUP($N572,'nCino | BigQuery Type Lookup'!$A:$F,3,FALSE),"(not found)")</f>
        <v>DATETIME</v>
      </c>
      <c r="W572" s="8" t="str">
        <f>IFERROR(VLOOKUP($N572,'nCino | BigQuery Type Lookup'!$A:$F,4,FALSE),"(not found)")</f>
        <v>n/a</v>
      </c>
      <c r="X572" s="8" t="str">
        <f>IFERROR(VLOOKUP($N572,'nCino | BigQuery Type Lookup'!$A:$F,5,FALSE),"(not found)")</f>
        <v>n/a</v>
      </c>
      <c r="Y572" s="8" t="str">
        <f>IFERROR(VLOOKUP($N572,'nCino | BigQuery Type Lookup'!$A:$F,6,FALSE),"(not found)")</f>
        <v>n/a</v>
      </c>
      <c r="Z572" t="str">
        <f>IFERROR(VLOOKUP('nCino | Field Mappings'!$A572,'nCino | Object Info'!$A:$H,7,FALSE),"(not found)")</f>
        <v>rskcsp_ds_css_collateral_aggregate_curated</v>
      </c>
      <c r="AA572" t="str">
        <f t="shared" si="159"/>
        <v>SystemModstamp</v>
      </c>
      <c r="AB572" s="8" t="str">
        <f t="shared" si="160"/>
        <v>n/a</v>
      </c>
      <c r="AC572" s="8" t="str">
        <f t="shared" si="161"/>
        <v>no</v>
      </c>
      <c r="AD572" s="2" t="str">
        <f t="shared" si="162"/>
        <v>DATETIME</v>
      </c>
      <c r="AE572" s="8" t="str">
        <f t="shared" si="167"/>
        <v>n/a</v>
      </c>
      <c r="AF572" s="8" t="str">
        <f t="shared" si="168"/>
        <v>n/a</v>
      </c>
      <c r="AG572" s="8" t="str">
        <f t="shared" si="169"/>
        <v>n/a</v>
      </c>
      <c r="AH572" t="str">
        <f>IFERROR(VLOOKUP('nCino | Field Mappings'!$A572,'nCino | Object Info'!$A:$H,8,FALSE),"(not found)")</f>
        <v>rskcsp_ds_css_collateral_aggregate_consumption</v>
      </c>
      <c r="AI572" t="str">
        <f t="shared" si="163"/>
        <v>SystemModstamp</v>
      </c>
      <c r="AJ572" s="8" t="str">
        <f t="shared" si="164"/>
        <v>n/a</v>
      </c>
      <c r="AK572" s="8" t="str">
        <f t="shared" si="165"/>
        <v>no</v>
      </c>
      <c r="AL572" s="2" t="str">
        <f t="shared" si="166"/>
        <v>DATETIME</v>
      </c>
      <c r="AM572" s="8" t="str">
        <f t="shared" si="170"/>
        <v>n/a</v>
      </c>
      <c r="AN572" s="8" t="str">
        <f t="shared" si="171"/>
        <v>n/a</v>
      </c>
      <c r="AO572" s="8" t="str">
        <f t="shared" si="172"/>
        <v>n/a</v>
      </c>
    </row>
    <row r="573" spans="1:41">
      <c r="A573" s="2" t="s">
        <v>92</v>
      </c>
      <c r="B573" s="2" t="s">
        <v>93</v>
      </c>
      <c r="C573" s="1" t="s">
        <v>1604</v>
      </c>
      <c r="D573" s="1" t="s">
        <v>165</v>
      </c>
      <c r="E573" s="1" t="s">
        <v>166</v>
      </c>
      <c r="F573" s="2" t="str">
        <f>IF(ISERROR(VLOOKUP($C573,'DMW | Collateral Fields'!$K:$L, 1, FALSE)),"No", "Yes")</f>
        <v>No</v>
      </c>
      <c r="G573" s="1" t="str">
        <f>IFERROR(VLOOKUP($C573,'DMW | Collateral Fields'!$K:$L, 2, FALSE),"(not found)")</f>
        <v>(not found)</v>
      </c>
      <c r="H573" s="2" t="s">
        <v>153</v>
      </c>
      <c r="I573" s="2" t="s">
        <v>144</v>
      </c>
      <c r="J573" s="1" t="s">
        <v>167</v>
      </c>
      <c r="K573" s="2">
        <v>18</v>
      </c>
      <c r="L573" s="2">
        <v>0</v>
      </c>
      <c r="M573" s="2">
        <v>0</v>
      </c>
      <c r="N573" s="2" t="str">
        <f t="shared" si="154"/>
        <v>reference(PartnerNetworkConnection)|18|0|0</v>
      </c>
      <c r="O573" t="str">
        <f>IFERROR(VLOOKUP('nCino | Field Mappings'!$A573,'nCino | Object Info'!$A:$H,5,FALSE),"(not found)")</f>
        <v>rskcsp_ds_css_collateral_aggregate</v>
      </c>
      <c r="P573" t="str">
        <f t="shared" si="155"/>
        <v>ConnectionReceivedId</v>
      </c>
      <c r="Q573" s="8">
        <f>IFERROR(VLOOKUP($N573,'nCino | BigQuery Type Lookup'!$A:$F,2,FALSE),"(not found)")</f>
        <v>18</v>
      </c>
      <c r="R573" t="str">
        <f>IFERROR(VLOOKUP('nCino | Field Mappings'!$A573,'nCino | Object Info'!$A:$H,6,FALSE),"(not found)")</f>
        <v>rskcsp_ds_css_collateral_aggregate_staging</v>
      </c>
      <c r="S573" t="str">
        <f t="shared" si="156"/>
        <v>ConnectionReceivedId</v>
      </c>
      <c r="T573" s="8" t="str">
        <f t="shared" si="157"/>
        <v>Foreign</v>
      </c>
      <c r="U573" s="8" t="str">
        <f t="shared" si="158"/>
        <v>yes</v>
      </c>
      <c r="V573" s="2" t="str">
        <f>IFERROR(VLOOKUP($N573,'nCino | BigQuery Type Lookup'!$A:$F,3,FALSE),"(not found)")</f>
        <v>STRING</v>
      </c>
      <c r="W573" s="8">
        <f>IFERROR(VLOOKUP($N573,'nCino | BigQuery Type Lookup'!$A:$F,4,FALSE),"(not found)")</f>
        <v>18</v>
      </c>
      <c r="X573" s="8" t="str">
        <f>IFERROR(VLOOKUP($N573,'nCino | BigQuery Type Lookup'!$A:$F,5,FALSE),"(not found)")</f>
        <v>n/a</v>
      </c>
      <c r="Y573" s="8" t="str">
        <f>IFERROR(VLOOKUP($N573,'nCino | BigQuery Type Lookup'!$A:$F,6,FALSE),"(not found)")</f>
        <v>n/a</v>
      </c>
      <c r="Z573" t="str">
        <f>IFERROR(VLOOKUP('nCino | Field Mappings'!$A573,'nCino | Object Info'!$A:$H,7,FALSE),"(not found)")</f>
        <v>rskcsp_ds_css_collateral_aggregate_curated</v>
      </c>
      <c r="AA573" t="str">
        <f t="shared" si="159"/>
        <v>ConnectionReceivedId</v>
      </c>
      <c r="AB573" s="8" t="str">
        <f t="shared" si="160"/>
        <v>Foreign</v>
      </c>
      <c r="AC573" s="8" t="str">
        <f t="shared" si="161"/>
        <v>yes</v>
      </c>
      <c r="AD573" s="2" t="str">
        <f t="shared" si="162"/>
        <v>STRING</v>
      </c>
      <c r="AE573" s="8">
        <f t="shared" si="167"/>
        <v>18</v>
      </c>
      <c r="AF573" s="8" t="str">
        <f t="shared" si="168"/>
        <v>n/a</v>
      </c>
      <c r="AG573" s="8" t="str">
        <f t="shared" si="169"/>
        <v>n/a</v>
      </c>
      <c r="AH573" t="str">
        <f>IFERROR(VLOOKUP('nCino | Field Mappings'!$A573,'nCino | Object Info'!$A:$H,8,FALSE),"(not found)")</f>
        <v>rskcsp_ds_css_collateral_aggregate_consumption</v>
      </c>
      <c r="AI573" t="str">
        <f t="shared" si="163"/>
        <v>ConnectionReceivedId</v>
      </c>
      <c r="AJ573" s="8" t="str">
        <f t="shared" si="164"/>
        <v>Foreign</v>
      </c>
      <c r="AK573" s="8" t="str">
        <f t="shared" si="165"/>
        <v>yes</v>
      </c>
      <c r="AL573" s="2" t="str">
        <f t="shared" si="166"/>
        <v>STRING</v>
      </c>
      <c r="AM573" s="8">
        <f t="shared" si="170"/>
        <v>18</v>
      </c>
      <c r="AN573" s="8" t="str">
        <f t="shared" si="171"/>
        <v>n/a</v>
      </c>
      <c r="AO573" s="8" t="str">
        <f t="shared" si="172"/>
        <v>n/a</v>
      </c>
    </row>
    <row r="574" spans="1:41">
      <c r="A574" s="2" t="s">
        <v>92</v>
      </c>
      <c r="B574" s="2" t="s">
        <v>93</v>
      </c>
      <c r="C574" s="1" t="s">
        <v>1605</v>
      </c>
      <c r="D574" s="1" t="s">
        <v>169</v>
      </c>
      <c r="E574" s="1" t="s">
        <v>170</v>
      </c>
      <c r="F574" s="2" t="str">
        <f>IF(ISERROR(VLOOKUP($C574,'DMW | Collateral Fields'!$K:$L, 1, FALSE)),"No", "Yes")</f>
        <v>No</v>
      </c>
      <c r="G574" s="1" t="str">
        <f>IFERROR(VLOOKUP($C574,'DMW | Collateral Fields'!$K:$L, 2, FALSE),"(not found)")</f>
        <v>(not found)</v>
      </c>
      <c r="H574" s="2" t="s">
        <v>153</v>
      </c>
      <c r="I574" s="2" t="s">
        <v>144</v>
      </c>
      <c r="J574" s="1" t="s">
        <v>167</v>
      </c>
      <c r="K574" s="2">
        <v>18</v>
      </c>
      <c r="L574" s="2">
        <v>0</v>
      </c>
      <c r="M574" s="2">
        <v>0</v>
      </c>
      <c r="N574" s="2" t="str">
        <f t="shared" si="154"/>
        <v>reference(PartnerNetworkConnection)|18|0|0</v>
      </c>
      <c r="O574" t="str">
        <f>IFERROR(VLOOKUP('nCino | Field Mappings'!$A574,'nCino | Object Info'!$A:$H,5,FALSE),"(not found)")</f>
        <v>rskcsp_ds_css_collateral_aggregate</v>
      </c>
      <c r="P574" t="str">
        <f t="shared" si="155"/>
        <v>ConnectionSentId</v>
      </c>
      <c r="Q574" s="8">
        <f>IFERROR(VLOOKUP($N574,'nCino | BigQuery Type Lookup'!$A:$F,2,FALSE),"(not found)")</f>
        <v>18</v>
      </c>
      <c r="R574" t="str">
        <f>IFERROR(VLOOKUP('nCino | Field Mappings'!$A574,'nCino | Object Info'!$A:$H,6,FALSE),"(not found)")</f>
        <v>rskcsp_ds_css_collateral_aggregate_staging</v>
      </c>
      <c r="S574" t="str">
        <f t="shared" si="156"/>
        <v>ConnectionSentId</v>
      </c>
      <c r="T574" s="8" t="str">
        <f t="shared" si="157"/>
        <v>Foreign</v>
      </c>
      <c r="U574" s="8" t="str">
        <f t="shared" si="158"/>
        <v>yes</v>
      </c>
      <c r="V574" s="2" t="str">
        <f>IFERROR(VLOOKUP($N574,'nCino | BigQuery Type Lookup'!$A:$F,3,FALSE),"(not found)")</f>
        <v>STRING</v>
      </c>
      <c r="W574" s="8">
        <f>IFERROR(VLOOKUP($N574,'nCino | BigQuery Type Lookup'!$A:$F,4,FALSE),"(not found)")</f>
        <v>18</v>
      </c>
      <c r="X574" s="8" t="str">
        <f>IFERROR(VLOOKUP($N574,'nCino | BigQuery Type Lookup'!$A:$F,5,FALSE),"(not found)")</f>
        <v>n/a</v>
      </c>
      <c r="Y574" s="8" t="str">
        <f>IFERROR(VLOOKUP($N574,'nCino | BigQuery Type Lookup'!$A:$F,6,FALSE),"(not found)")</f>
        <v>n/a</v>
      </c>
      <c r="Z574" t="str">
        <f>IFERROR(VLOOKUP('nCino | Field Mappings'!$A574,'nCino | Object Info'!$A:$H,7,FALSE),"(not found)")</f>
        <v>rskcsp_ds_css_collateral_aggregate_curated</v>
      </c>
      <c r="AA574" t="str">
        <f t="shared" si="159"/>
        <v>ConnectionSentId</v>
      </c>
      <c r="AB574" s="8" t="str">
        <f t="shared" si="160"/>
        <v>Foreign</v>
      </c>
      <c r="AC574" s="8" t="str">
        <f t="shared" si="161"/>
        <v>yes</v>
      </c>
      <c r="AD574" s="2" t="str">
        <f t="shared" si="162"/>
        <v>STRING</v>
      </c>
      <c r="AE574" s="8">
        <f t="shared" si="167"/>
        <v>18</v>
      </c>
      <c r="AF574" s="8" t="str">
        <f t="shared" si="168"/>
        <v>n/a</v>
      </c>
      <c r="AG574" s="8" t="str">
        <f t="shared" si="169"/>
        <v>n/a</v>
      </c>
      <c r="AH574" t="str">
        <f>IFERROR(VLOOKUP('nCino | Field Mappings'!$A574,'nCino | Object Info'!$A:$H,8,FALSE),"(not found)")</f>
        <v>rskcsp_ds_css_collateral_aggregate_consumption</v>
      </c>
      <c r="AI574" t="str">
        <f t="shared" si="163"/>
        <v>ConnectionSentId</v>
      </c>
      <c r="AJ574" s="8" t="str">
        <f t="shared" si="164"/>
        <v>Foreign</v>
      </c>
      <c r="AK574" s="8" t="str">
        <f t="shared" si="165"/>
        <v>yes</v>
      </c>
      <c r="AL574" s="2" t="str">
        <f t="shared" si="166"/>
        <v>STRING</v>
      </c>
      <c r="AM574" s="8">
        <f t="shared" si="170"/>
        <v>18</v>
      </c>
      <c r="AN574" s="8" t="str">
        <f t="shared" si="171"/>
        <v>n/a</v>
      </c>
      <c r="AO574" s="8" t="str">
        <f t="shared" si="172"/>
        <v>n/a</v>
      </c>
    </row>
    <row r="575" spans="1:41">
      <c r="A575" s="2" t="s">
        <v>92</v>
      </c>
      <c r="B575" s="2" t="s">
        <v>93</v>
      </c>
      <c r="C575" s="1" t="s">
        <v>1606</v>
      </c>
      <c r="D575" s="1" t="s">
        <v>468</v>
      </c>
      <c r="E575" s="1" t="s">
        <v>469</v>
      </c>
      <c r="F575" s="2" t="str">
        <f>IF(ISERROR(VLOOKUP($C575,'DMW | Collateral Fields'!$K:$L, 1, FALSE)),"No", "Yes")</f>
        <v>Yes</v>
      </c>
      <c r="G575" s="1" t="str">
        <f>IFERROR(VLOOKUP($C575,'DMW | Collateral Fields'!$K:$L, 2, FALSE),"(not found)")</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H575" s="2" t="s">
        <v>136</v>
      </c>
      <c r="I575" s="2" t="s">
        <v>144</v>
      </c>
      <c r="J575" s="1" t="s">
        <v>140</v>
      </c>
      <c r="K575" s="2">
        <v>255</v>
      </c>
      <c r="L575" s="2">
        <v>0</v>
      </c>
      <c r="M575" s="2">
        <v>0</v>
      </c>
      <c r="N575" s="2" t="str">
        <f t="shared" si="154"/>
        <v>string|255|0|0</v>
      </c>
      <c r="O575" t="str">
        <f>IFERROR(VLOOKUP('nCino | Field Mappings'!$A575,'nCino | Object Info'!$A:$H,5,FALSE),"(not found)")</f>
        <v>rskcsp_ds_css_collateral_aggregate</v>
      </c>
      <c r="P575" t="str">
        <f t="shared" si="155"/>
        <v>LLC_BI__lookupKey__c</v>
      </c>
      <c r="Q575" s="8">
        <f>IFERROR(VLOOKUP($N575,'nCino | BigQuery Type Lookup'!$A:$F,2,FALSE),"(not found)")</f>
        <v>255</v>
      </c>
      <c r="R575" t="str">
        <f>IFERROR(VLOOKUP('nCino | Field Mappings'!$A575,'nCino | Object Info'!$A:$H,6,FALSE),"(not found)")</f>
        <v>rskcsp_ds_css_collateral_aggregate_staging</v>
      </c>
      <c r="S575" t="str">
        <f t="shared" si="156"/>
        <v>LLC_BI__lookupKey__c</v>
      </c>
      <c r="T575" s="8" t="str">
        <f t="shared" si="157"/>
        <v>n/a</v>
      </c>
      <c r="U575" s="8" t="str">
        <f t="shared" si="158"/>
        <v>yes</v>
      </c>
      <c r="V575" s="2" t="str">
        <f>IFERROR(VLOOKUP($N575,'nCino | BigQuery Type Lookup'!$A:$F,3,FALSE),"(not found)")</f>
        <v>STRING</v>
      </c>
      <c r="W575" s="8">
        <f>IFERROR(VLOOKUP($N575,'nCino | BigQuery Type Lookup'!$A:$F,4,FALSE),"(not found)")</f>
        <v>255</v>
      </c>
      <c r="X575" s="8" t="str">
        <f>IFERROR(VLOOKUP($N575,'nCino | BigQuery Type Lookup'!$A:$F,5,FALSE),"(not found)")</f>
        <v>n/a</v>
      </c>
      <c r="Y575" s="8" t="str">
        <f>IFERROR(VLOOKUP($N575,'nCino | BigQuery Type Lookup'!$A:$F,6,FALSE),"(not found)")</f>
        <v>n/a</v>
      </c>
      <c r="Z575" t="str">
        <f>IFERROR(VLOOKUP('nCino | Field Mappings'!$A575,'nCino | Object Info'!$A:$H,7,FALSE),"(not found)")</f>
        <v>rskcsp_ds_css_collateral_aggregate_curated</v>
      </c>
      <c r="AA575" t="str">
        <f t="shared" si="159"/>
        <v>LLC_BI__lookupKey__c</v>
      </c>
      <c r="AB575" s="8" t="str">
        <f t="shared" si="160"/>
        <v>n/a</v>
      </c>
      <c r="AC575" s="8" t="str">
        <f t="shared" si="161"/>
        <v>yes</v>
      </c>
      <c r="AD575" s="2" t="str">
        <f t="shared" si="162"/>
        <v>STRING</v>
      </c>
      <c r="AE575" s="8">
        <f t="shared" si="167"/>
        <v>255</v>
      </c>
      <c r="AF575" s="8" t="str">
        <f t="shared" si="168"/>
        <v>n/a</v>
      </c>
      <c r="AG575" s="8" t="str">
        <f t="shared" si="169"/>
        <v>n/a</v>
      </c>
      <c r="AH575" t="str">
        <f>IFERROR(VLOOKUP('nCino | Field Mappings'!$A575,'nCino | Object Info'!$A:$H,8,FALSE),"(not found)")</f>
        <v>rskcsp_ds_css_collateral_aggregate_consumption</v>
      </c>
      <c r="AI575" t="str">
        <f t="shared" si="163"/>
        <v>LLC_BI__lookupKey__c</v>
      </c>
      <c r="AJ575" s="8" t="str">
        <f t="shared" si="164"/>
        <v>n/a</v>
      </c>
      <c r="AK575" s="8" t="str">
        <f t="shared" si="165"/>
        <v>yes</v>
      </c>
      <c r="AL575" s="2" t="str">
        <f t="shared" si="166"/>
        <v>STRING</v>
      </c>
      <c r="AM575" s="8">
        <f t="shared" si="170"/>
        <v>255</v>
      </c>
      <c r="AN575" s="8" t="str">
        <f t="shared" si="171"/>
        <v>n/a</v>
      </c>
      <c r="AO575" s="8" t="str">
        <f t="shared" si="172"/>
        <v>n/a</v>
      </c>
    </row>
    <row r="576" spans="1:41">
      <c r="A576" s="2" t="s">
        <v>92</v>
      </c>
      <c r="B576" s="2" t="s">
        <v>93</v>
      </c>
      <c r="C576" s="1" t="s">
        <v>1607</v>
      </c>
      <c r="D576" s="1" t="s">
        <v>1608</v>
      </c>
      <c r="E576" s="1" t="s">
        <v>1609</v>
      </c>
      <c r="F576" s="2" t="str">
        <f>IF(ISERROR(VLOOKUP($C576,'DMW | Collateral Fields'!$K:$L, 1, FALSE)),"No", "Yes")</f>
        <v>Yes</v>
      </c>
      <c r="G576" s="1" t="str">
        <f>IFERROR(VLOOKUP($C576,'DMW | Collateral Fields'!$K:$L, 2, FALSE),"(not found)")</f>
        <v>Automatically calculated. The sum of all collateral lendable value.</v>
      </c>
      <c r="H576" s="2" t="s">
        <v>136</v>
      </c>
      <c r="I576" s="2" t="s">
        <v>144</v>
      </c>
      <c r="J576" s="1" t="s">
        <v>215</v>
      </c>
      <c r="K576" s="2">
        <v>0</v>
      </c>
      <c r="L576" s="2">
        <v>18</v>
      </c>
      <c r="M576" s="2">
        <v>2</v>
      </c>
      <c r="N576" s="2" t="str">
        <f t="shared" si="154"/>
        <v>currency|0|18|2</v>
      </c>
      <c r="O576" t="str">
        <f>IFERROR(VLOOKUP('nCino | Field Mappings'!$A576,'nCino | Object Info'!$A:$H,5,FALSE),"(not found)")</f>
        <v>rskcsp_ds_css_collateral_aggregate</v>
      </c>
      <c r="P576" t="str">
        <f t="shared" si="155"/>
        <v>LLC_BI__Current_Total_Lendable_Value__c</v>
      </c>
      <c r="Q576" s="8">
        <f>IFERROR(VLOOKUP($N576,'nCino | BigQuery Type Lookup'!$A:$F,2,FALSE),"(not found)")</f>
        <v>21</v>
      </c>
      <c r="R576" t="str">
        <f>IFERROR(VLOOKUP('nCino | Field Mappings'!$A576,'nCino | Object Info'!$A:$H,6,FALSE),"(not found)")</f>
        <v>rskcsp_ds_css_collateral_aggregate_staging</v>
      </c>
      <c r="S576" t="str">
        <f t="shared" si="156"/>
        <v>LLC_BI__Current_Total_Lendable_Value__c</v>
      </c>
      <c r="T576" s="8" t="str">
        <f t="shared" si="157"/>
        <v>n/a</v>
      </c>
      <c r="U576" s="8" t="str">
        <f t="shared" si="158"/>
        <v>yes</v>
      </c>
      <c r="V576" s="2" t="str">
        <f>IFERROR(VLOOKUP($N576,'nCino | BigQuery Type Lookup'!$A:$F,3,FALSE),"(not found)")</f>
        <v>NUMERIC</v>
      </c>
      <c r="W576" s="8" t="str">
        <f>IFERROR(VLOOKUP($N576,'nCino | BigQuery Type Lookup'!$A:$F,4,FALSE),"(not found)")</f>
        <v>n/a</v>
      </c>
      <c r="X576" s="8">
        <f>IFERROR(VLOOKUP($N576,'nCino | BigQuery Type Lookup'!$A:$F,5,FALSE),"(not found)")</f>
        <v>18</v>
      </c>
      <c r="Y576" s="8">
        <f>IFERROR(VLOOKUP($N576,'nCino | BigQuery Type Lookup'!$A:$F,6,FALSE),"(not found)")</f>
        <v>2</v>
      </c>
      <c r="Z576" t="str">
        <f>IFERROR(VLOOKUP('nCino | Field Mappings'!$A576,'nCino | Object Info'!$A:$H,7,FALSE),"(not found)")</f>
        <v>rskcsp_ds_css_collateral_aggregate_curated</v>
      </c>
      <c r="AA576" t="str">
        <f t="shared" si="159"/>
        <v>LLC_BI__Current_Total_Lendable_Value__c</v>
      </c>
      <c r="AB576" s="8" t="str">
        <f t="shared" si="160"/>
        <v>n/a</v>
      </c>
      <c r="AC576" s="8" t="str">
        <f t="shared" si="161"/>
        <v>yes</v>
      </c>
      <c r="AD576" s="2" t="str">
        <f t="shared" si="162"/>
        <v>NUMERIC</v>
      </c>
      <c r="AE576" s="8" t="str">
        <f t="shared" si="167"/>
        <v>n/a</v>
      </c>
      <c r="AF576" s="8">
        <f t="shared" si="168"/>
        <v>18</v>
      </c>
      <c r="AG576" s="8">
        <f t="shared" si="169"/>
        <v>2</v>
      </c>
      <c r="AH576" t="str">
        <f>IFERROR(VLOOKUP('nCino | Field Mappings'!$A576,'nCino | Object Info'!$A:$H,8,FALSE),"(not found)")</f>
        <v>rskcsp_ds_css_collateral_aggregate_consumption</v>
      </c>
      <c r="AI576" t="str">
        <f t="shared" si="163"/>
        <v>LLC_BI__Current_Total_Lendable_Value__c</v>
      </c>
      <c r="AJ576" s="8" t="str">
        <f t="shared" si="164"/>
        <v>n/a</v>
      </c>
      <c r="AK576" s="8" t="str">
        <f t="shared" si="165"/>
        <v>yes</v>
      </c>
      <c r="AL576" s="2" t="str">
        <f t="shared" si="166"/>
        <v>NUMERIC</v>
      </c>
      <c r="AM576" s="8" t="str">
        <f t="shared" si="170"/>
        <v>n/a</v>
      </c>
      <c r="AN576" s="8">
        <f t="shared" si="171"/>
        <v>18</v>
      </c>
      <c r="AO576" s="8">
        <f t="shared" si="172"/>
        <v>2</v>
      </c>
    </row>
    <row r="577" spans="1:41">
      <c r="A577" s="2" t="s">
        <v>92</v>
      </c>
      <c r="B577" s="2" t="s">
        <v>93</v>
      </c>
      <c r="C577" s="1" t="s">
        <v>1610</v>
      </c>
      <c r="D577" s="1" t="s">
        <v>1611</v>
      </c>
      <c r="E577" s="1" t="s">
        <v>1612</v>
      </c>
      <c r="F577" s="2" t="str">
        <f>IF(ISERROR(VLOOKUP($C577,'DMW | Collateral Fields'!$K:$L, 1, FALSE)),"No", "Yes")</f>
        <v>Yes</v>
      </c>
      <c r="G577" s="1" t="str">
        <f>IFERROR(VLOOKUP($C577,'DMW | Collateral Fields'!$K:$L, 2, FALSE),"(not found)")</f>
        <v>Automatically calculated. The total amount of collateral pledged against the loan.</v>
      </c>
      <c r="H577" s="2" t="s">
        <v>136</v>
      </c>
      <c r="I577" s="2" t="s">
        <v>144</v>
      </c>
      <c r="J577" s="1" t="s">
        <v>215</v>
      </c>
      <c r="K577" s="2">
        <v>0</v>
      </c>
      <c r="L577" s="2">
        <v>18</v>
      </c>
      <c r="M577" s="2">
        <v>2</v>
      </c>
      <c r="N577" s="2" t="str">
        <f t="shared" si="154"/>
        <v>currency|0|18|2</v>
      </c>
      <c r="O577" t="str">
        <f>IFERROR(VLOOKUP('nCino | Field Mappings'!$A577,'nCino | Object Info'!$A:$H,5,FALSE),"(not found)")</f>
        <v>rskcsp_ds_css_collateral_aggregate</v>
      </c>
      <c r="P577" t="str">
        <f t="shared" si="155"/>
        <v>LLC_BI__Total_Collateral_Pledged__c</v>
      </c>
      <c r="Q577" s="8">
        <f>IFERROR(VLOOKUP($N577,'nCino | BigQuery Type Lookup'!$A:$F,2,FALSE),"(not found)")</f>
        <v>21</v>
      </c>
      <c r="R577" t="str">
        <f>IFERROR(VLOOKUP('nCino | Field Mappings'!$A577,'nCino | Object Info'!$A:$H,6,FALSE),"(not found)")</f>
        <v>rskcsp_ds_css_collateral_aggregate_staging</v>
      </c>
      <c r="S577" t="str">
        <f t="shared" si="156"/>
        <v>LLC_BI__Total_Collateral_Pledged__c</v>
      </c>
      <c r="T577" s="8" t="str">
        <f t="shared" si="157"/>
        <v>n/a</v>
      </c>
      <c r="U577" s="8" t="str">
        <f t="shared" si="158"/>
        <v>yes</v>
      </c>
      <c r="V577" s="2" t="str">
        <f>IFERROR(VLOOKUP($N577,'nCino | BigQuery Type Lookup'!$A:$F,3,FALSE),"(not found)")</f>
        <v>NUMERIC</v>
      </c>
      <c r="W577" s="8" t="str">
        <f>IFERROR(VLOOKUP($N577,'nCino | BigQuery Type Lookup'!$A:$F,4,FALSE),"(not found)")</f>
        <v>n/a</v>
      </c>
      <c r="X577" s="8">
        <f>IFERROR(VLOOKUP($N577,'nCino | BigQuery Type Lookup'!$A:$F,5,FALSE),"(not found)")</f>
        <v>18</v>
      </c>
      <c r="Y577" s="8">
        <f>IFERROR(VLOOKUP($N577,'nCino | BigQuery Type Lookup'!$A:$F,6,FALSE),"(not found)")</f>
        <v>2</v>
      </c>
      <c r="Z577" t="str">
        <f>IFERROR(VLOOKUP('nCino | Field Mappings'!$A577,'nCino | Object Info'!$A:$H,7,FALSE),"(not found)")</f>
        <v>rskcsp_ds_css_collateral_aggregate_curated</v>
      </c>
      <c r="AA577" t="str">
        <f t="shared" si="159"/>
        <v>LLC_BI__Total_Collateral_Pledged__c</v>
      </c>
      <c r="AB577" s="8" t="str">
        <f t="shared" si="160"/>
        <v>n/a</v>
      </c>
      <c r="AC577" s="8" t="str">
        <f t="shared" si="161"/>
        <v>yes</v>
      </c>
      <c r="AD577" s="2" t="str">
        <f t="shared" si="162"/>
        <v>NUMERIC</v>
      </c>
      <c r="AE577" s="8" t="str">
        <f t="shared" si="167"/>
        <v>n/a</v>
      </c>
      <c r="AF577" s="8">
        <f t="shared" si="168"/>
        <v>18</v>
      </c>
      <c r="AG577" s="8">
        <f t="shared" si="169"/>
        <v>2</v>
      </c>
      <c r="AH577" t="str">
        <f>IFERROR(VLOOKUP('nCino | Field Mappings'!$A577,'nCino | Object Info'!$A:$H,8,FALSE),"(not found)")</f>
        <v>rskcsp_ds_css_collateral_aggregate_consumption</v>
      </c>
      <c r="AI577" t="str">
        <f t="shared" si="163"/>
        <v>LLC_BI__Total_Collateral_Pledged__c</v>
      </c>
      <c r="AJ577" s="8" t="str">
        <f t="shared" si="164"/>
        <v>n/a</v>
      </c>
      <c r="AK577" s="8" t="str">
        <f t="shared" si="165"/>
        <v>yes</v>
      </c>
      <c r="AL577" s="2" t="str">
        <f t="shared" si="166"/>
        <v>NUMERIC</v>
      </c>
      <c r="AM577" s="8" t="str">
        <f t="shared" si="170"/>
        <v>n/a</v>
      </c>
      <c r="AN577" s="8">
        <f t="shared" si="171"/>
        <v>18</v>
      </c>
      <c r="AO577" s="8">
        <f t="shared" si="172"/>
        <v>2</v>
      </c>
    </row>
    <row r="578" spans="1:41">
      <c r="A578" s="2" t="s">
        <v>92</v>
      </c>
      <c r="B578" s="2" t="s">
        <v>93</v>
      </c>
      <c r="C578" s="1" t="s">
        <v>1613</v>
      </c>
      <c r="D578" s="1" t="s">
        <v>1614</v>
      </c>
      <c r="E578" s="1" t="s">
        <v>1615</v>
      </c>
      <c r="F578" s="2" t="str">
        <f>IF(ISERROR(VLOOKUP($C578,'DMW | Collateral Fields'!$K:$L, 1, FALSE)),"No", "Yes")</f>
        <v>Yes</v>
      </c>
      <c r="G578" s="1" t="str">
        <f>IFERROR(VLOOKUP($C578,'DMW | Collateral Fields'!$K:$L, 2, FALSE),"(not found)")</f>
        <v>Automatically calculated. The combined value of all collateral on the loan.</v>
      </c>
      <c r="H578" s="2" t="s">
        <v>136</v>
      </c>
      <c r="I578" s="2" t="s">
        <v>144</v>
      </c>
      <c r="J578" s="1" t="s">
        <v>215</v>
      </c>
      <c r="K578" s="2">
        <v>0</v>
      </c>
      <c r="L578" s="2">
        <v>18</v>
      </c>
      <c r="M578" s="2">
        <v>2</v>
      </c>
      <c r="N578" s="2" t="str">
        <f t="shared" si="154"/>
        <v>currency|0|18|2</v>
      </c>
      <c r="O578" t="str">
        <f>IFERROR(VLOOKUP('nCino | Field Mappings'!$A578,'nCino | Object Info'!$A:$H,5,FALSE),"(not found)")</f>
        <v>rskcsp_ds_css_collateral_aggregate</v>
      </c>
      <c r="P578" t="str">
        <f t="shared" si="155"/>
        <v>LLC_BI__Total_Collateral_Value__c</v>
      </c>
      <c r="Q578" s="8">
        <f>IFERROR(VLOOKUP($N578,'nCino | BigQuery Type Lookup'!$A:$F,2,FALSE),"(not found)")</f>
        <v>21</v>
      </c>
      <c r="R578" t="str">
        <f>IFERROR(VLOOKUP('nCino | Field Mappings'!$A578,'nCino | Object Info'!$A:$H,6,FALSE),"(not found)")</f>
        <v>rskcsp_ds_css_collateral_aggregate_staging</v>
      </c>
      <c r="S578" t="str">
        <f t="shared" si="156"/>
        <v>LLC_BI__Total_Collateral_Value__c</v>
      </c>
      <c r="T578" s="8" t="str">
        <f t="shared" si="157"/>
        <v>n/a</v>
      </c>
      <c r="U578" s="8" t="str">
        <f t="shared" si="158"/>
        <v>yes</v>
      </c>
      <c r="V578" s="2" t="str">
        <f>IFERROR(VLOOKUP($N578,'nCino | BigQuery Type Lookup'!$A:$F,3,FALSE),"(not found)")</f>
        <v>NUMERIC</v>
      </c>
      <c r="W578" s="8" t="str">
        <f>IFERROR(VLOOKUP($N578,'nCino | BigQuery Type Lookup'!$A:$F,4,FALSE),"(not found)")</f>
        <v>n/a</v>
      </c>
      <c r="X578" s="8">
        <f>IFERROR(VLOOKUP($N578,'nCino | BigQuery Type Lookup'!$A:$F,5,FALSE),"(not found)")</f>
        <v>18</v>
      </c>
      <c r="Y578" s="8">
        <f>IFERROR(VLOOKUP($N578,'nCino | BigQuery Type Lookup'!$A:$F,6,FALSE),"(not found)")</f>
        <v>2</v>
      </c>
      <c r="Z578" t="str">
        <f>IFERROR(VLOOKUP('nCino | Field Mappings'!$A578,'nCino | Object Info'!$A:$H,7,FALSE),"(not found)")</f>
        <v>rskcsp_ds_css_collateral_aggregate_curated</v>
      </c>
      <c r="AA578" t="str">
        <f t="shared" si="159"/>
        <v>LLC_BI__Total_Collateral_Value__c</v>
      </c>
      <c r="AB578" s="8" t="str">
        <f t="shared" si="160"/>
        <v>n/a</v>
      </c>
      <c r="AC578" s="8" t="str">
        <f t="shared" si="161"/>
        <v>yes</v>
      </c>
      <c r="AD578" s="2" t="str">
        <f t="shared" si="162"/>
        <v>NUMERIC</v>
      </c>
      <c r="AE578" s="8" t="str">
        <f t="shared" si="167"/>
        <v>n/a</v>
      </c>
      <c r="AF578" s="8">
        <f t="shared" si="168"/>
        <v>18</v>
      </c>
      <c r="AG578" s="8">
        <f t="shared" si="169"/>
        <v>2</v>
      </c>
      <c r="AH578" t="str">
        <f>IFERROR(VLOOKUP('nCino | Field Mappings'!$A578,'nCino | Object Info'!$A:$H,8,FALSE),"(not found)")</f>
        <v>rskcsp_ds_css_collateral_aggregate_consumption</v>
      </c>
      <c r="AI578" t="str">
        <f t="shared" si="163"/>
        <v>LLC_BI__Total_Collateral_Value__c</v>
      </c>
      <c r="AJ578" s="8" t="str">
        <f t="shared" si="164"/>
        <v>n/a</v>
      </c>
      <c r="AK578" s="8" t="str">
        <f t="shared" si="165"/>
        <v>yes</v>
      </c>
      <c r="AL578" s="2" t="str">
        <f t="shared" si="166"/>
        <v>NUMERIC</v>
      </c>
      <c r="AM578" s="8" t="str">
        <f t="shared" si="170"/>
        <v>n/a</v>
      </c>
      <c r="AN578" s="8">
        <f t="shared" si="171"/>
        <v>18</v>
      </c>
      <c r="AO578" s="8">
        <f t="shared" si="172"/>
        <v>2</v>
      </c>
    </row>
    <row r="579" spans="1:41">
      <c r="A579" s="2" t="s">
        <v>92</v>
      </c>
      <c r="B579" s="2" t="s">
        <v>93</v>
      </c>
      <c r="C579" s="1" t="s">
        <v>1616</v>
      </c>
      <c r="D579" s="1" t="s">
        <v>1617</v>
      </c>
      <c r="E579" s="1" t="s">
        <v>1618</v>
      </c>
      <c r="F579" s="2" t="str">
        <f>IF(ISERROR(VLOOKUP($C579,'DMW | Collateral Fields'!$K:$L, 1, FALSE)),"No", "Yes")</f>
        <v>Yes</v>
      </c>
      <c r="G579" s="1" t="str">
        <f>IFERROR(VLOOKUP($C579,'DMW | Collateral Fields'!$K:$L, 2, FALSE),"(not found)")</f>
        <v>Automatically calculated. The sum of all Liens associated with the loan.</v>
      </c>
      <c r="H579" s="2" t="s">
        <v>136</v>
      </c>
      <c r="I579" s="2" t="s">
        <v>144</v>
      </c>
      <c r="J579" s="1" t="s">
        <v>215</v>
      </c>
      <c r="K579" s="2">
        <v>0</v>
      </c>
      <c r="L579" s="2">
        <v>18</v>
      </c>
      <c r="M579" s="2">
        <v>2</v>
      </c>
      <c r="N579" s="2" t="str">
        <f t="shared" ref="N579:N581" si="173">_xlfn.CONCAT(J579,"|",K579,"|",L579,"|",M579)</f>
        <v>currency|0|18|2</v>
      </c>
      <c r="O579" t="str">
        <f>IFERROR(VLOOKUP('nCino | Field Mappings'!$A579,'nCino | Object Info'!$A:$H,5,FALSE),"(not found)")</f>
        <v>rskcsp_ds_css_collateral_aggregate</v>
      </c>
      <c r="P579" t="str">
        <f t="shared" si="155"/>
        <v>LLC_BI__Total_Current_Lien_Amount__c</v>
      </c>
      <c r="Q579" s="8">
        <f>IFERROR(VLOOKUP($N579,'nCino | BigQuery Type Lookup'!$A:$F,2,FALSE),"(not found)")</f>
        <v>21</v>
      </c>
      <c r="R579" t="str">
        <f>IFERROR(VLOOKUP('nCino | Field Mappings'!$A579,'nCino | Object Info'!$A:$H,6,FALSE),"(not found)")</f>
        <v>rskcsp_ds_css_collateral_aggregate_staging</v>
      </c>
      <c r="S579" t="str">
        <f t="shared" si="156"/>
        <v>LLC_BI__Total_Current_Lien_Amount__c</v>
      </c>
      <c r="T579" s="8" t="str">
        <f t="shared" si="157"/>
        <v>n/a</v>
      </c>
      <c r="U579" s="8" t="str">
        <f t="shared" si="158"/>
        <v>yes</v>
      </c>
      <c r="V579" s="2" t="str">
        <f>IFERROR(VLOOKUP($N579,'nCino | BigQuery Type Lookup'!$A:$F,3,FALSE),"(not found)")</f>
        <v>NUMERIC</v>
      </c>
      <c r="W579" s="8" t="str">
        <f>IFERROR(VLOOKUP($N579,'nCino | BigQuery Type Lookup'!$A:$F,4,FALSE),"(not found)")</f>
        <v>n/a</v>
      </c>
      <c r="X579" s="8">
        <f>IFERROR(VLOOKUP($N579,'nCino | BigQuery Type Lookup'!$A:$F,5,FALSE),"(not found)")</f>
        <v>18</v>
      </c>
      <c r="Y579" s="8">
        <f>IFERROR(VLOOKUP($N579,'nCino | BigQuery Type Lookup'!$A:$F,6,FALSE),"(not found)")</f>
        <v>2</v>
      </c>
      <c r="Z579" t="str">
        <f>IFERROR(VLOOKUP('nCino | Field Mappings'!$A579,'nCino | Object Info'!$A:$H,7,FALSE),"(not found)")</f>
        <v>rskcsp_ds_css_collateral_aggregate_curated</v>
      </c>
      <c r="AA579" t="str">
        <f t="shared" si="159"/>
        <v>LLC_BI__Total_Current_Lien_Amount__c</v>
      </c>
      <c r="AB579" s="8" t="str">
        <f t="shared" si="160"/>
        <v>n/a</v>
      </c>
      <c r="AC579" s="8" t="str">
        <f t="shared" si="161"/>
        <v>yes</v>
      </c>
      <c r="AD579" s="2" t="str">
        <f t="shared" si="162"/>
        <v>NUMERIC</v>
      </c>
      <c r="AE579" s="8" t="str">
        <f t="shared" si="167"/>
        <v>n/a</v>
      </c>
      <c r="AF579" s="8">
        <f t="shared" si="168"/>
        <v>18</v>
      </c>
      <c r="AG579" s="8">
        <f t="shared" si="169"/>
        <v>2</v>
      </c>
      <c r="AH579" t="str">
        <f>IFERROR(VLOOKUP('nCino | Field Mappings'!$A579,'nCino | Object Info'!$A:$H,8,FALSE),"(not found)")</f>
        <v>rskcsp_ds_css_collateral_aggregate_consumption</v>
      </c>
      <c r="AI579" t="str">
        <f t="shared" si="163"/>
        <v>LLC_BI__Total_Current_Lien_Amount__c</v>
      </c>
      <c r="AJ579" s="8" t="str">
        <f t="shared" si="164"/>
        <v>n/a</v>
      </c>
      <c r="AK579" s="8" t="str">
        <f t="shared" si="165"/>
        <v>yes</v>
      </c>
      <c r="AL579" s="2" t="str">
        <f t="shared" si="166"/>
        <v>NUMERIC</v>
      </c>
      <c r="AM579" s="8" t="str">
        <f t="shared" si="170"/>
        <v>n/a</v>
      </c>
      <c r="AN579" s="8">
        <f t="shared" si="171"/>
        <v>18</v>
      </c>
      <c r="AO579" s="8">
        <f t="shared" si="172"/>
        <v>2</v>
      </c>
    </row>
    <row r="580" spans="1:41">
      <c r="A580" s="2" t="s">
        <v>92</v>
      </c>
      <c r="B580" s="2" t="s">
        <v>93</v>
      </c>
      <c r="C580" s="1" t="s">
        <v>1619</v>
      </c>
      <c r="D580" s="1" t="s">
        <v>1550</v>
      </c>
      <c r="E580" s="1" t="s">
        <v>1551</v>
      </c>
      <c r="F580" s="2" t="str">
        <f>IF(ISERROR(VLOOKUP($C580,'DMW | Collateral Fields'!$K:$L, 1, FALSE)),"No", "Yes")</f>
        <v>Yes</v>
      </c>
      <c r="G580" s="1" t="str">
        <f>IFERROR(VLOOKUP($C580,'DMW | Collateral Fields'!$K:$L, 2, FALSE),"(not found)")</f>
        <v>Automatically calculated. The total amount of all liens with a higher position.</v>
      </c>
      <c r="H580" s="2" t="s">
        <v>136</v>
      </c>
      <c r="I580" s="2" t="s">
        <v>144</v>
      </c>
      <c r="J580" s="1" t="s">
        <v>215</v>
      </c>
      <c r="K580" s="2">
        <v>0</v>
      </c>
      <c r="L580" s="2">
        <v>18</v>
      </c>
      <c r="M580" s="2">
        <v>2</v>
      </c>
      <c r="N580" s="2" t="str">
        <f t="shared" si="173"/>
        <v>currency|0|18|2</v>
      </c>
      <c r="O580" t="str">
        <f>IFERROR(VLOOKUP('nCino | Field Mappings'!$A580,'nCino | Object Info'!$A:$H,5,FALSE),"(not found)")</f>
        <v>rskcsp_ds_css_collateral_aggregate</v>
      </c>
      <c r="P580" t="str">
        <f t="shared" si="155"/>
        <v>LLC_BI__Total_Superior_Lien_Amount__c</v>
      </c>
      <c r="Q580" s="8">
        <f>IFERROR(VLOOKUP($N580,'nCino | BigQuery Type Lookup'!$A:$F,2,FALSE),"(not found)")</f>
        <v>21</v>
      </c>
      <c r="R580" t="str">
        <f>IFERROR(VLOOKUP('nCino | Field Mappings'!$A580,'nCino | Object Info'!$A:$H,6,FALSE),"(not found)")</f>
        <v>rskcsp_ds_css_collateral_aggregate_staging</v>
      </c>
      <c r="S580" t="str">
        <f t="shared" si="156"/>
        <v>LLC_BI__Total_Superior_Lien_Amount__c</v>
      </c>
      <c r="T580" s="8" t="str">
        <f t="shared" si="157"/>
        <v>n/a</v>
      </c>
      <c r="U580" s="8" t="str">
        <f t="shared" si="158"/>
        <v>yes</v>
      </c>
      <c r="V580" s="2" t="str">
        <f>IFERROR(VLOOKUP($N580,'nCino | BigQuery Type Lookup'!$A:$F,3,FALSE),"(not found)")</f>
        <v>NUMERIC</v>
      </c>
      <c r="W580" s="8" t="str">
        <f>IFERROR(VLOOKUP($N580,'nCino | BigQuery Type Lookup'!$A:$F,4,FALSE),"(not found)")</f>
        <v>n/a</v>
      </c>
      <c r="X580" s="8">
        <f>IFERROR(VLOOKUP($N580,'nCino | BigQuery Type Lookup'!$A:$F,5,FALSE),"(not found)")</f>
        <v>18</v>
      </c>
      <c r="Y580" s="8">
        <f>IFERROR(VLOOKUP($N580,'nCino | BigQuery Type Lookup'!$A:$F,6,FALSE),"(not found)")</f>
        <v>2</v>
      </c>
      <c r="Z580" t="str">
        <f>IFERROR(VLOOKUP('nCino | Field Mappings'!$A580,'nCino | Object Info'!$A:$H,7,FALSE),"(not found)")</f>
        <v>rskcsp_ds_css_collateral_aggregate_curated</v>
      </c>
      <c r="AA580" t="str">
        <f t="shared" si="159"/>
        <v>LLC_BI__Total_Superior_Lien_Amount__c</v>
      </c>
      <c r="AB580" s="8" t="str">
        <f t="shared" si="160"/>
        <v>n/a</v>
      </c>
      <c r="AC580" s="8" t="str">
        <f t="shared" si="161"/>
        <v>yes</v>
      </c>
      <c r="AD580" s="2" t="str">
        <f t="shared" si="162"/>
        <v>NUMERIC</v>
      </c>
      <c r="AE580" s="8" t="str">
        <f t="shared" ref="AE580:AE581" si="174">W580</f>
        <v>n/a</v>
      </c>
      <c r="AF580" s="8">
        <f t="shared" ref="AF580:AF581" si="175">X580</f>
        <v>18</v>
      </c>
      <c r="AG580" s="8">
        <f t="shared" ref="AG580:AG581" si="176">Y580</f>
        <v>2</v>
      </c>
      <c r="AH580" t="str">
        <f>IFERROR(VLOOKUP('nCino | Field Mappings'!$A580,'nCino | Object Info'!$A:$H,8,FALSE),"(not found)")</f>
        <v>rskcsp_ds_css_collateral_aggregate_consumption</v>
      </c>
      <c r="AI580" t="str">
        <f t="shared" si="163"/>
        <v>LLC_BI__Total_Superior_Lien_Amount__c</v>
      </c>
      <c r="AJ580" s="8" t="str">
        <f t="shared" si="164"/>
        <v>n/a</v>
      </c>
      <c r="AK580" s="8" t="str">
        <f t="shared" si="165"/>
        <v>yes</v>
      </c>
      <c r="AL580" s="2" t="str">
        <f t="shared" si="166"/>
        <v>NUMERIC</v>
      </c>
      <c r="AM580" s="8" t="str">
        <f t="shared" ref="AM580:AM581" si="177">W580</f>
        <v>n/a</v>
      </c>
      <c r="AN580" s="8">
        <f t="shared" ref="AN580:AN581" si="178">X580</f>
        <v>18</v>
      </c>
      <c r="AO580" s="8">
        <f t="shared" ref="AO580:AO581" si="179">Y580</f>
        <v>2</v>
      </c>
    </row>
    <row r="581" spans="1:41">
      <c r="A581" s="2" t="s">
        <v>92</v>
      </c>
      <c r="B581" s="2" t="s">
        <v>93</v>
      </c>
      <c r="C581" s="1" t="s">
        <v>1620</v>
      </c>
      <c r="D581" s="1" t="s">
        <v>1621</v>
      </c>
      <c r="E581" s="1" t="s">
        <v>1622</v>
      </c>
      <c r="F581" s="2" t="str">
        <f>IF(ISERROR(VLOOKUP($C581,'DMW | Collateral Fields'!$K:$L, 1, FALSE)),"No", "Yes")</f>
        <v>Yes</v>
      </c>
      <c r="G581" s="1" t="str">
        <f>IFERROR(VLOOKUP($C581,'DMW | Collateral Fields'!$K:$L, 2, FALSE),"(not found)")</f>
        <v>Automatically calculated. The number of Collateral Pledged Records</v>
      </c>
      <c r="H581" s="2" t="s">
        <v>136</v>
      </c>
      <c r="I581" s="2" t="s">
        <v>144</v>
      </c>
      <c r="J581" s="1" t="s">
        <v>174</v>
      </c>
      <c r="K581" s="2">
        <v>0</v>
      </c>
      <c r="L581" s="2">
        <v>18</v>
      </c>
      <c r="M581" s="2">
        <v>0</v>
      </c>
      <c r="N581" s="2" t="str">
        <f t="shared" si="173"/>
        <v>double|0|18|0</v>
      </c>
      <c r="O581" t="str">
        <f>IFERROR(VLOOKUP('nCino | Field Mappings'!$A581,'nCino | Object Info'!$A:$H,5,FALSE),"(not found)")</f>
        <v>rskcsp_ds_css_collateral_aggregate</v>
      </c>
      <c r="P581" t="str">
        <f t="shared" si="155"/>
        <v>LLC_BI__Collateral_Pledged_Count__c</v>
      </c>
      <c r="Q581" s="8">
        <f>IFERROR(VLOOKUP($N581,'nCino | BigQuery Type Lookup'!$A:$F,2,FALSE),"(not found)")</f>
        <v>18</v>
      </c>
      <c r="R581" t="str">
        <f>IFERROR(VLOOKUP('nCino | Field Mappings'!$A581,'nCino | Object Info'!$A:$H,6,FALSE),"(not found)")</f>
        <v>rskcsp_ds_css_collateral_aggregate_staging</v>
      </c>
      <c r="S581" t="str">
        <f t="shared" si="156"/>
        <v>LLC_BI__Collateral_Pledged_Count__c</v>
      </c>
      <c r="T581" s="8" t="str">
        <f t="shared" si="157"/>
        <v>n/a</v>
      </c>
      <c r="U581" s="8" t="str">
        <f t="shared" si="158"/>
        <v>yes</v>
      </c>
      <c r="V581" s="2" t="str">
        <f>IFERROR(VLOOKUP($N581,'nCino | BigQuery Type Lookup'!$A:$F,3,FALSE),"(not found)")</f>
        <v>INT64</v>
      </c>
      <c r="W581" s="8" t="str">
        <f>IFERROR(VLOOKUP($N581,'nCino | BigQuery Type Lookup'!$A:$F,4,FALSE),"(not found)")</f>
        <v>n/a</v>
      </c>
      <c r="X581" s="8" t="str">
        <f>IFERROR(VLOOKUP($N581,'nCino | BigQuery Type Lookup'!$A:$F,5,FALSE),"(not found)")</f>
        <v>n/a</v>
      </c>
      <c r="Y581" s="8" t="str">
        <f>IFERROR(VLOOKUP($N581,'nCino | BigQuery Type Lookup'!$A:$F,6,FALSE),"(not found)")</f>
        <v>n/a</v>
      </c>
      <c r="Z581" t="str">
        <f>IFERROR(VLOOKUP('nCino | Field Mappings'!$A581,'nCino | Object Info'!$A:$H,7,FALSE),"(not found)")</f>
        <v>rskcsp_ds_css_collateral_aggregate_curated</v>
      </c>
      <c r="AA581" t="str">
        <f t="shared" si="159"/>
        <v>LLC_BI__Collateral_Pledged_Count__c</v>
      </c>
      <c r="AB581" s="8" t="str">
        <f t="shared" si="160"/>
        <v>n/a</v>
      </c>
      <c r="AC581" s="8" t="str">
        <f t="shared" si="161"/>
        <v>yes</v>
      </c>
      <c r="AD581" s="2" t="str">
        <f t="shared" si="162"/>
        <v>INT64</v>
      </c>
      <c r="AE581" s="8" t="str">
        <f t="shared" si="174"/>
        <v>n/a</v>
      </c>
      <c r="AF581" s="8" t="str">
        <f t="shared" si="175"/>
        <v>n/a</v>
      </c>
      <c r="AG581" s="8" t="str">
        <f t="shared" si="176"/>
        <v>n/a</v>
      </c>
      <c r="AH581" t="str">
        <f>IFERROR(VLOOKUP('nCino | Field Mappings'!$A581,'nCino | Object Info'!$A:$H,8,FALSE),"(not found)")</f>
        <v>rskcsp_ds_css_collateral_aggregate_consumption</v>
      </c>
      <c r="AI581" t="str">
        <f t="shared" si="163"/>
        <v>LLC_BI__Collateral_Pledged_Count__c</v>
      </c>
      <c r="AJ581" s="8" t="str">
        <f t="shared" si="164"/>
        <v>n/a</v>
      </c>
      <c r="AK581" s="8" t="str">
        <f t="shared" si="165"/>
        <v>yes</v>
      </c>
      <c r="AL581" s="2" t="str">
        <f t="shared" si="166"/>
        <v>INT64</v>
      </c>
      <c r="AM581" s="8" t="str">
        <f t="shared" si="177"/>
        <v>n/a</v>
      </c>
      <c r="AN581" s="8" t="str">
        <f t="shared" si="178"/>
        <v>n/a</v>
      </c>
      <c r="AO581" s="8" t="str">
        <f t="shared" si="179"/>
        <v>n/a</v>
      </c>
    </row>
  </sheetData>
  <autoFilter ref="A2:AO581" xr:uid="{8B4A7B6E-8BF0-478F-9DE7-D2129824D417}"/>
  <mergeCells count="5">
    <mergeCell ref="O1:Q1"/>
    <mergeCell ref="A1:N1"/>
    <mergeCell ref="R1:Y1"/>
    <mergeCell ref="Z1:AG1"/>
    <mergeCell ref="AH1:AO1"/>
  </mergeCells>
  <conditionalFormatting sqref="F1:F1048576">
    <cfRule type="cellIs" dxfId="29" priority="1" operator="equal">
      <formula>"Yes"</formula>
    </cfRule>
    <cfRule type="cellIs" dxfId="28" priority="2" operator="equal">
      <formula>"No"</formula>
    </cfRule>
  </conditionalFormatting>
  <conditionalFormatting sqref="H1:H1048576 T1:T1048576 AB1:AB1048576 AJ1:AJ1048576">
    <cfRule type="cellIs" dxfId="27" priority="4" operator="equal">
      <formula>"n/a"</formula>
    </cfRule>
  </conditionalFormatting>
  <conditionalFormatting sqref="I3:I1048576">
    <cfRule type="cellIs" dxfId="26" priority="10" operator="equal">
      <formula>"yes"</formula>
    </cfRule>
    <cfRule type="cellIs" dxfId="25" priority="11" operator="equal">
      <formula>"no"</formula>
    </cfRule>
  </conditionalFormatting>
  <conditionalFormatting sqref="Q1:Q1048576">
    <cfRule type="cellIs" dxfId="24" priority="3" operator="equal">
      <formula>"tbc"</formula>
    </cfRule>
  </conditionalFormatting>
  <conditionalFormatting sqref="AJ2:AO1048576 T3:Y1048576 AB3:AG1048576">
    <cfRule type="cellIs" dxfId="23" priority="5" operator="equal">
      <formula>"tbc"</formula>
    </cfRule>
    <cfRule type="cellIs" dxfId="22" priority="6" operator="equal">
      <formula>"tbc"</formula>
    </cfRule>
  </conditionalFormatting>
  <conditionalFormatting sqref="AK2:AK1048576 U3:V1048576 AC3:AC1048576">
    <cfRule type="cellIs" dxfId="21" priority="8" operator="equal">
      <formula>"no"</formula>
    </cfRule>
    <cfRule type="cellIs" dxfId="20" priority="9" operator="equal">
      <formula>"yes"</formula>
    </cfRule>
  </conditionalFormatting>
  <conditionalFormatting sqref="AM2:AO1048576 W3:Y1048576 AE3:AG1048576">
    <cfRule type="cellIs" dxfId="19" priority="7" operator="equal">
      <formula>"n/a"</formula>
    </cfRule>
  </conditionalFormatting>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5182-AABC-4677-B884-75C035221B0B}">
  <dimension ref="A1:R14"/>
  <sheetViews>
    <sheetView workbookViewId="0">
      <selection activeCell="A18" sqref="A18"/>
    </sheetView>
  </sheetViews>
  <sheetFormatPr defaultColWidth="11" defaultRowHeight="14.5"/>
  <cols>
    <col min="1" max="1" width="18.54296875" style="10" customWidth="1"/>
    <col min="2" max="2" width="45.1796875" style="10" bestFit="1" customWidth="1"/>
    <col min="3" max="3" width="31.1796875" style="10" bestFit="1" customWidth="1"/>
    <col min="4" max="4" width="16.453125" style="10" customWidth="1"/>
    <col min="5" max="5" width="7" style="2" bestFit="1" customWidth="1"/>
    <col min="6" max="6" width="31.1796875" style="10" bestFit="1" customWidth="1"/>
    <col min="7" max="7" width="9.54296875" style="10" bestFit="1" customWidth="1"/>
    <col min="8" max="8" width="17.54296875" style="10" customWidth="1"/>
    <col min="9" max="9" width="7" style="10" bestFit="1" customWidth="1"/>
    <col min="10" max="10" width="26.1796875" style="10" bestFit="1" customWidth="1"/>
    <col min="11" max="11" width="9.54296875" style="10" bestFit="1" customWidth="1"/>
    <col min="12" max="12" width="10.1796875" style="10" bestFit="1" customWidth="1"/>
    <col min="13" max="13" width="7" style="10" bestFit="1" customWidth="1"/>
    <col min="14" max="14" width="45.7265625" style="10" bestFit="1" customWidth="1"/>
    <col min="15" max="15" width="26.1796875" style="10" bestFit="1" customWidth="1"/>
    <col min="16" max="16" width="9.54296875" style="10" bestFit="1" customWidth="1"/>
    <col min="17" max="17" width="10.1796875" style="10" bestFit="1" customWidth="1"/>
    <col min="18" max="18" width="7" style="10" bestFit="1" customWidth="1"/>
    <col min="19" max="16384" width="11" style="10"/>
  </cols>
  <sheetData>
    <row r="1" spans="1:18" ht="26">
      <c r="A1" s="356" t="s">
        <v>1623</v>
      </c>
      <c r="B1" s="356"/>
      <c r="C1" s="353" t="s">
        <v>105</v>
      </c>
      <c r="D1" s="353"/>
      <c r="E1" s="353"/>
      <c r="F1" s="354" t="s">
        <v>106</v>
      </c>
      <c r="G1" s="354"/>
      <c r="H1" s="354"/>
      <c r="I1" s="354"/>
      <c r="J1" s="349" t="s">
        <v>107</v>
      </c>
      <c r="K1" s="350"/>
      <c r="L1" s="350"/>
      <c r="M1" s="350"/>
      <c r="N1" s="351"/>
      <c r="O1" s="355" t="s">
        <v>108</v>
      </c>
      <c r="P1" s="355"/>
      <c r="Q1" s="355"/>
      <c r="R1" s="355"/>
    </row>
    <row r="2" spans="1:18" ht="29">
      <c r="A2" s="327" t="s">
        <v>124</v>
      </c>
      <c r="B2" s="327" t="s">
        <v>1624</v>
      </c>
      <c r="C2" s="11" t="s">
        <v>124</v>
      </c>
      <c r="D2" s="11" t="s">
        <v>1625</v>
      </c>
      <c r="E2" s="11" t="s">
        <v>119</v>
      </c>
      <c r="F2" s="12" t="s">
        <v>124</v>
      </c>
      <c r="G2" s="12" t="s">
        <v>117</v>
      </c>
      <c r="H2" s="12" t="s">
        <v>118</v>
      </c>
      <c r="I2" s="12" t="s">
        <v>119</v>
      </c>
      <c r="J2" s="14" t="s">
        <v>124</v>
      </c>
      <c r="K2" s="14" t="s">
        <v>117</v>
      </c>
      <c r="L2" s="14" t="s">
        <v>118</v>
      </c>
      <c r="M2" s="14" t="s">
        <v>119</v>
      </c>
      <c r="N2" s="14" t="s">
        <v>1626</v>
      </c>
      <c r="O2" s="325" t="s">
        <v>124</v>
      </c>
      <c r="P2" s="325" t="s">
        <v>117</v>
      </c>
      <c r="Q2" s="325" t="s">
        <v>118</v>
      </c>
      <c r="R2" s="325" t="s">
        <v>119</v>
      </c>
    </row>
    <row r="3" spans="1:18">
      <c r="A3" s="16" t="s">
        <v>1627</v>
      </c>
      <c r="B3" s="16" t="s">
        <v>1628</v>
      </c>
      <c r="C3" s="16" t="s">
        <v>1629</v>
      </c>
      <c r="D3" s="328" t="s">
        <v>1630</v>
      </c>
      <c r="E3" s="329" t="s">
        <v>136</v>
      </c>
      <c r="F3" s="16" t="s">
        <v>1629</v>
      </c>
      <c r="G3" s="329" t="s">
        <v>131</v>
      </c>
      <c r="H3" s="328" t="s">
        <v>1630</v>
      </c>
      <c r="I3" s="329" t="s">
        <v>136</v>
      </c>
      <c r="J3" s="16" t="s">
        <v>136</v>
      </c>
      <c r="K3" s="329" t="s">
        <v>136</v>
      </c>
      <c r="L3" s="329" t="s">
        <v>136</v>
      </c>
      <c r="M3" s="329" t="s">
        <v>136</v>
      </c>
      <c r="N3" s="329" t="s">
        <v>1631</v>
      </c>
      <c r="O3" s="16" t="s">
        <v>136</v>
      </c>
      <c r="P3" s="329" t="s">
        <v>136</v>
      </c>
      <c r="Q3" s="329" t="s">
        <v>136</v>
      </c>
      <c r="R3" s="329" t="s">
        <v>136</v>
      </c>
    </row>
    <row r="4" spans="1:18">
      <c r="A4" s="16" t="s">
        <v>1632</v>
      </c>
      <c r="B4" s="16" t="s">
        <v>1633</v>
      </c>
      <c r="C4" s="16" t="s">
        <v>1634</v>
      </c>
      <c r="D4" s="328" t="s">
        <v>1635</v>
      </c>
      <c r="E4" s="329">
        <v>255</v>
      </c>
      <c r="F4" s="16" t="s">
        <v>1634</v>
      </c>
      <c r="G4" s="329" t="s">
        <v>131</v>
      </c>
      <c r="H4" s="328" t="s">
        <v>1635</v>
      </c>
      <c r="I4" s="329">
        <v>255</v>
      </c>
      <c r="J4" s="16" t="s">
        <v>136</v>
      </c>
      <c r="K4" s="329" t="s">
        <v>136</v>
      </c>
      <c r="L4" s="329" t="s">
        <v>136</v>
      </c>
      <c r="M4" s="329" t="s">
        <v>136</v>
      </c>
      <c r="N4" s="329" t="s">
        <v>1631</v>
      </c>
      <c r="O4" s="16" t="s">
        <v>136</v>
      </c>
      <c r="P4" s="329" t="s">
        <v>136</v>
      </c>
      <c r="Q4" s="329" t="s">
        <v>136</v>
      </c>
      <c r="R4" s="329" t="s">
        <v>136</v>
      </c>
    </row>
    <row r="5" spans="1:18">
      <c r="A5" s="16" t="s">
        <v>1636</v>
      </c>
      <c r="B5" s="16" t="s">
        <v>1633</v>
      </c>
      <c r="C5" s="16" t="s">
        <v>1637</v>
      </c>
      <c r="D5" s="328" t="s">
        <v>1638</v>
      </c>
      <c r="E5" s="329">
        <v>255</v>
      </c>
      <c r="F5" s="16" t="s">
        <v>1637</v>
      </c>
      <c r="G5" s="329" t="s">
        <v>131</v>
      </c>
      <c r="H5" s="328" t="s">
        <v>1638</v>
      </c>
      <c r="I5" s="329">
        <v>255</v>
      </c>
      <c r="J5" s="16" t="s">
        <v>136</v>
      </c>
      <c r="K5" s="329" t="s">
        <v>136</v>
      </c>
      <c r="L5" s="329" t="s">
        <v>136</v>
      </c>
      <c r="M5" s="329" t="s">
        <v>136</v>
      </c>
      <c r="N5" s="329" t="s">
        <v>1631</v>
      </c>
      <c r="O5" s="16" t="s">
        <v>136</v>
      </c>
      <c r="P5" s="329" t="s">
        <v>136</v>
      </c>
      <c r="Q5" s="329" t="s">
        <v>136</v>
      </c>
      <c r="R5" s="329" t="s">
        <v>136</v>
      </c>
    </row>
    <row r="6" spans="1:18" ht="43.5">
      <c r="A6" s="16" t="s">
        <v>1639</v>
      </c>
      <c r="B6" s="16" t="s">
        <v>1633</v>
      </c>
      <c r="C6" s="16" t="s">
        <v>1640</v>
      </c>
      <c r="D6" s="328" t="s">
        <v>1635</v>
      </c>
      <c r="E6" s="329">
        <v>255</v>
      </c>
      <c r="F6" s="16" t="s">
        <v>1640</v>
      </c>
      <c r="G6" s="329" t="s">
        <v>131</v>
      </c>
      <c r="H6" s="328" t="s">
        <v>1635</v>
      </c>
      <c r="I6" s="329">
        <v>255</v>
      </c>
      <c r="J6" s="16" t="s">
        <v>1640</v>
      </c>
      <c r="K6" s="329" t="s">
        <v>131</v>
      </c>
      <c r="L6" s="329" t="s">
        <v>1635</v>
      </c>
      <c r="M6" s="329">
        <v>255</v>
      </c>
      <c r="N6" s="330" t="s">
        <v>1641</v>
      </c>
      <c r="O6" s="16" t="s">
        <v>1640</v>
      </c>
      <c r="P6" s="329" t="s">
        <v>131</v>
      </c>
      <c r="Q6" s="329" t="s">
        <v>1635</v>
      </c>
      <c r="R6" s="329">
        <v>255</v>
      </c>
    </row>
    <row r="7" spans="1:18">
      <c r="A7" s="16" t="s">
        <v>1642</v>
      </c>
      <c r="B7" s="16" t="s">
        <v>1633</v>
      </c>
      <c r="C7" s="16" t="s">
        <v>1643</v>
      </c>
      <c r="D7" s="328" t="s">
        <v>1638</v>
      </c>
      <c r="E7" s="329">
        <v>255</v>
      </c>
      <c r="F7" s="16" t="s">
        <v>1643</v>
      </c>
      <c r="G7" s="329" t="s">
        <v>131</v>
      </c>
      <c r="H7" s="328" t="s">
        <v>1638</v>
      </c>
      <c r="I7" s="329">
        <v>255</v>
      </c>
      <c r="J7" s="16" t="s">
        <v>136</v>
      </c>
      <c r="K7" s="329" t="s">
        <v>136</v>
      </c>
      <c r="L7" s="329" t="s">
        <v>136</v>
      </c>
      <c r="M7" s="329" t="s">
        <v>136</v>
      </c>
      <c r="N7" s="329" t="s">
        <v>1631</v>
      </c>
      <c r="O7" s="16" t="s">
        <v>136</v>
      </c>
      <c r="P7" s="329" t="s">
        <v>136</v>
      </c>
      <c r="Q7" s="329" t="s">
        <v>136</v>
      </c>
      <c r="R7" s="329" t="s">
        <v>136</v>
      </c>
    </row>
    <row r="8" spans="1:18">
      <c r="A8" s="16" t="s">
        <v>1644</v>
      </c>
      <c r="B8" s="16" t="s">
        <v>1633</v>
      </c>
      <c r="C8" s="16" t="s">
        <v>1645</v>
      </c>
      <c r="D8" s="328" t="s">
        <v>1635</v>
      </c>
      <c r="E8" s="329">
        <v>255</v>
      </c>
      <c r="F8" s="16" t="s">
        <v>1645</v>
      </c>
      <c r="G8" s="329" t="s">
        <v>131</v>
      </c>
      <c r="H8" s="328" t="s">
        <v>1635</v>
      </c>
      <c r="I8" s="329">
        <v>255</v>
      </c>
      <c r="J8" s="16" t="s">
        <v>136</v>
      </c>
      <c r="K8" s="329" t="s">
        <v>136</v>
      </c>
      <c r="L8" s="329" t="s">
        <v>136</v>
      </c>
      <c r="M8" s="329" t="s">
        <v>136</v>
      </c>
      <c r="N8" s="329" t="s">
        <v>1631</v>
      </c>
      <c r="O8" s="16" t="s">
        <v>136</v>
      </c>
      <c r="P8" s="329" t="s">
        <v>136</v>
      </c>
      <c r="Q8" s="329" t="s">
        <v>136</v>
      </c>
      <c r="R8" s="329" t="s">
        <v>136</v>
      </c>
    </row>
    <row r="9" spans="1:18">
      <c r="A9" s="16" t="s">
        <v>1646</v>
      </c>
      <c r="B9" s="16" t="s">
        <v>1633</v>
      </c>
      <c r="C9" s="16" t="s">
        <v>1647</v>
      </c>
      <c r="D9" s="328" t="s">
        <v>1635</v>
      </c>
      <c r="E9" s="329">
        <v>255</v>
      </c>
      <c r="F9" s="16" t="s">
        <v>1647</v>
      </c>
      <c r="G9" s="329" t="s">
        <v>131</v>
      </c>
      <c r="H9" s="328" t="s">
        <v>1635</v>
      </c>
      <c r="I9" s="329">
        <v>255</v>
      </c>
      <c r="J9" s="16" t="s">
        <v>136</v>
      </c>
      <c r="K9" s="329" t="s">
        <v>136</v>
      </c>
      <c r="L9" s="329" t="s">
        <v>136</v>
      </c>
      <c r="M9" s="329" t="s">
        <v>136</v>
      </c>
      <c r="N9" s="329" t="s">
        <v>1631</v>
      </c>
      <c r="O9" s="16" t="s">
        <v>136</v>
      </c>
      <c r="P9" s="329" t="s">
        <v>136</v>
      </c>
      <c r="Q9" s="329" t="s">
        <v>136</v>
      </c>
      <c r="R9" s="329" t="s">
        <v>136</v>
      </c>
    </row>
    <row r="10" spans="1:18">
      <c r="A10" s="16" t="s">
        <v>1648</v>
      </c>
      <c r="B10" s="16" t="s">
        <v>1633</v>
      </c>
      <c r="C10" s="16" t="s">
        <v>1649</v>
      </c>
      <c r="D10" s="328" t="s">
        <v>1630</v>
      </c>
      <c r="E10" s="329" t="s">
        <v>136</v>
      </c>
      <c r="F10" s="16" t="s">
        <v>1649</v>
      </c>
      <c r="G10" s="329" t="s">
        <v>131</v>
      </c>
      <c r="H10" s="328" t="s">
        <v>1630</v>
      </c>
      <c r="I10" s="329" t="s">
        <v>136</v>
      </c>
      <c r="J10" s="16" t="s">
        <v>136</v>
      </c>
      <c r="K10" s="329" t="s">
        <v>136</v>
      </c>
      <c r="L10" s="329" t="s">
        <v>136</v>
      </c>
      <c r="M10" s="329" t="s">
        <v>136</v>
      </c>
      <c r="N10" s="329" t="s">
        <v>1631</v>
      </c>
      <c r="O10" s="16" t="s">
        <v>136</v>
      </c>
      <c r="P10" s="329" t="s">
        <v>136</v>
      </c>
      <c r="Q10" s="329" t="s">
        <v>136</v>
      </c>
      <c r="R10" s="329" t="s">
        <v>136</v>
      </c>
    </row>
    <row r="11" spans="1:18">
      <c r="A11" s="16" t="s">
        <v>1650</v>
      </c>
      <c r="B11" s="16" t="s">
        <v>1633</v>
      </c>
      <c r="C11" s="16" t="s">
        <v>1651</v>
      </c>
      <c r="D11" s="328" t="s">
        <v>1635</v>
      </c>
      <c r="E11" s="329">
        <v>255</v>
      </c>
      <c r="F11" s="16" t="s">
        <v>1651</v>
      </c>
      <c r="G11" s="329" t="s">
        <v>131</v>
      </c>
      <c r="H11" s="328" t="s">
        <v>1635</v>
      </c>
      <c r="I11" s="329">
        <v>255</v>
      </c>
      <c r="J11" s="16" t="s">
        <v>136</v>
      </c>
      <c r="K11" s="329" t="s">
        <v>136</v>
      </c>
      <c r="L11" s="329" t="s">
        <v>136</v>
      </c>
      <c r="M11" s="329" t="s">
        <v>136</v>
      </c>
      <c r="N11" s="329" t="s">
        <v>1631</v>
      </c>
      <c r="O11" s="16" t="s">
        <v>136</v>
      </c>
      <c r="P11" s="329" t="s">
        <v>136</v>
      </c>
      <c r="Q11" s="329" t="s">
        <v>136</v>
      </c>
      <c r="R11" s="329" t="s">
        <v>136</v>
      </c>
    </row>
    <row r="12" spans="1:18">
      <c r="A12" s="16" t="s">
        <v>1652</v>
      </c>
      <c r="B12" s="16" t="s">
        <v>1633</v>
      </c>
      <c r="C12" s="16" t="s">
        <v>1653</v>
      </c>
      <c r="D12" s="328" t="s">
        <v>1630</v>
      </c>
      <c r="E12" s="329" t="s">
        <v>136</v>
      </c>
      <c r="F12" s="16" t="s">
        <v>1653</v>
      </c>
      <c r="G12" s="329" t="s">
        <v>131</v>
      </c>
      <c r="H12" s="328" t="s">
        <v>1630</v>
      </c>
      <c r="I12" s="329" t="s">
        <v>136</v>
      </c>
      <c r="J12" s="16" t="s">
        <v>136</v>
      </c>
      <c r="K12" s="329" t="s">
        <v>136</v>
      </c>
      <c r="L12" s="329" t="s">
        <v>136</v>
      </c>
      <c r="M12" s="329" t="s">
        <v>136</v>
      </c>
      <c r="N12" s="329" t="s">
        <v>1631</v>
      </c>
      <c r="O12" s="16" t="s">
        <v>136</v>
      </c>
      <c r="P12" s="329" t="s">
        <v>136</v>
      </c>
      <c r="Q12" s="329" t="s">
        <v>136</v>
      </c>
      <c r="R12" s="329" t="s">
        <v>136</v>
      </c>
    </row>
    <row r="13" spans="1:18">
      <c r="A13" s="16" t="s">
        <v>1654</v>
      </c>
      <c r="B13" s="16" t="s">
        <v>1628</v>
      </c>
      <c r="C13" s="16" t="s">
        <v>1655</v>
      </c>
      <c r="D13" s="328" t="s">
        <v>1635</v>
      </c>
      <c r="E13" s="329">
        <v>255</v>
      </c>
      <c r="F13" s="16" t="s">
        <v>1655</v>
      </c>
      <c r="G13" s="329" t="s">
        <v>131</v>
      </c>
      <c r="H13" s="328" t="s">
        <v>1635</v>
      </c>
      <c r="I13" s="329">
        <v>255</v>
      </c>
      <c r="J13" s="16" t="s">
        <v>136</v>
      </c>
      <c r="K13" s="329" t="s">
        <v>136</v>
      </c>
      <c r="L13" s="329" t="s">
        <v>136</v>
      </c>
      <c r="M13" s="329" t="s">
        <v>136</v>
      </c>
      <c r="N13" s="329" t="s">
        <v>1631</v>
      </c>
      <c r="O13" s="16" t="s">
        <v>136</v>
      </c>
      <c r="P13" s="329" t="s">
        <v>136</v>
      </c>
      <c r="Q13" s="329" t="s">
        <v>136</v>
      </c>
      <c r="R13" s="329" t="s">
        <v>136</v>
      </c>
    </row>
    <row r="14" spans="1:18">
      <c r="A14" s="16" t="s">
        <v>1656</v>
      </c>
      <c r="B14" s="16" t="s">
        <v>1628</v>
      </c>
      <c r="C14" s="16" t="s">
        <v>1657</v>
      </c>
      <c r="D14" s="328" t="s">
        <v>1635</v>
      </c>
      <c r="E14" s="329">
        <v>255</v>
      </c>
      <c r="F14" s="16" t="s">
        <v>1657</v>
      </c>
      <c r="G14" s="329" t="s">
        <v>131</v>
      </c>
      <c r="H14" s="328" t="s">
        <v>1635</v>
      </c>
      <c r="I14" s="329">
        <v>255</v>
      </c>
      <c r="J14" s="16" t="s">
        <v>136</v>
      </c>
      <c r="K14" s="329" t="s">
        <v>136</v>
      </c>
      <c r="L14" s="329" t="s">
        <v>136</v>
      </c>
      <c r="M14" s="329" t="s">
        <v>136</v>
      </c>
      <c r="N14" s="329" t="s">
        <v>1631</v>
      </c>
      <c r="O14" s="16" t="s">
        <v>136</v>
      </c>
      <c r="P14" s="329" t="s">
        <v>136</v>
      </c>
      <c r="Q14" s="329" t="s">
        <v>136</v>
      </c>
      <c r="R14" s="329" t="s">
        <v>136</v>
      </c>
    </row>
  </sheetData>
  <mergeCells count="5">
    <mergeCell ref="C1:E1"/>
    <mergeCell ref="F1:I1"/>
    <mergeCell ref="O1:R1"/>
    <mergeCell ref="A1:B1"/>
    <mergeCell ref="J1:N1"/>
  </mergeCells>
  <conditionalFormatting sqref="E1:E4">
    <cfRule type="cellIs" dxfId="18" priority="9" operator="equal">
      <formula>"tbc"</formula>
    </cfRule>
  </conditionalFormatting>
  <conditionalFormatting sqref="G3:G14 K3:K14">
    <cfRule type="cellIs" dxfId="17" priority="14" operator="equal">
      <formula>"no"</formula>
    </cfRule>
    <cfRule type="cellIs" dxfId="16" priority="15" operator="equal">
      <formula>"yes"</formula>
    </cfRule>
  </conditionalFormatting>
  <conditionalFormatting sqref="G3:G14 K3:N14">
    <cfRule type="cellIs" dxfId="15" priority="11" operator="equal">
      <formula>"tbc"</formula>
    </cfRule>
    <cfRule type="cellIs" dxfId="14" priority="12" operator="equal">
      <formula>"tbc"</formula>
    </cfRule>
  </conditionalFormatting>
  <conditionalFormatting sqref="I3:I4">
    <cfRule type="cellIs" dxfId="13" priority="8" operator="equal">
      <formula>"tbc"</formula>
    </cfRule>
  </conditionalFormatting>
  <conditionalFormatting sqref="M3:N14">
    <cfRule type="cellIs" dxfId="12" priority="13" operator="equal">
      <formula>"n/a"</formula>
    </cfRule>
  </conditionalFormatting>
  <conditionalFormatting sqref="P2:P14">
    <cfRule type="cellIs" dxfId="11" priority="6" operator="equal">
      <formula>"no"</formula>
    </cfRule>
    <cfRule type="cellIs" dxfId="10" priority="7" operator="equal">
      <formula>"yes"</formula>
    </cfRule>
  </conditionalFormatting>
  <conditionalFormatting sqref="P2:R14">
    <cfRule type="cellIs" dxfId="9" priority="1" operator="equal">
      <formula>"tbc"</formula>
    </cfRule>
    <cfRule type="cellIs" dxfId="8" priority="2" operator="equal">
      <formula>"tbc"</formula>
    </cfRule>
  </conditionalFormatting>
  <conditionalFormatting sqref="R2:R14">
    <cfRule type="cellIs" dxfId="7" priority="5" operator="equal">
      <formula>"n/a"</formula>
    </cfRule>
  </conditionalFormatting>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7775D-4611-43CE-8692-33706EAA0359}">
  <dimension ref="A1:G58"/>
  <sheetViews>
    <sheetView workbookViewId="0">
      <pane ySplit="1" topLeftCell="A29" activePane="bottomLeft" state="frozen"/>
      <selection pane="bottomLeft" activeCell="D29" sqref="D29"/>
    </sheetView>
  </sheetViews>
  <sheetFormatPr defaultRowHeight="14.5"/>
  <cols>
    <col min="1" max="1" width="65.26953125" style="10" bestFit="1" customWidth="1"/>
    <col min="2" max="2" width="26.81640625" style="2" bestFit="1" customWidth="1"/>
    <col min="3" max="3" width="23.1796875" style="2" bestFit="1" customWidth="1"/>
    <col min="4" max="4" width="26.1796875" style="2" bestFit="1" customWidth="1"/>
    <col min="5" max="5" width="30.81640625" style="2" bestFit="1" customWidth="1"/>
    <col min="6" max="6" width="27.1796875" style="2" bestFit="1" customWidth="1"/>
    <col min="7" max="7" width="78.81640625" style="17" customWidth="1"/>
  </cols>
  <sheetData>
    <row r="1" spans="1:7">
      <c r="A1" s="3" t="s">
        <v>1658</v>
      </c>
      <c r="B1" s="3" t="s">
        <v>1659</v>
      </c>
      <c r="C1" s="3" t="s">
        <v>1660</v>
      </c>
      <c r="D1" s="3" t="s">
        <v>1661</v>
      </c>
      <c r="E1" s="3" t="s">
        <v>1662</v>
      </c>
      <c r="F1" s="3" t="s">
        <v>1663</v>
      </c>
      <c r="G1" s="3" t="s">
        <v>1626</v>
      </c>
    </row>
    <row r="2" spans="1:7" ht="43.5">
      <c r="A2" s="10" t="s">
        <v>1664</v>
      </c>
      <c r="B2" s="2">
        <v>1</v>
      </c>
      <c r="C2" s="2" t="s">
        <v>1665</v>
      </c>
      <c r="D2" s="2" t="s">
        <v>136</v>
      </c>
      <c r="E2" s="2" t="s">
        <v>136</v>
      </c>
      <c r="F2" s="2" t="s">
        <v>136</v>
      </c>
      <c r="G2" s="323" t="s">
        <v>1666</v>
      </c>
    </row>
    <row r="3" spans="1:7" ht="29">
      <c r="A3" s="10" t="s">
        <v>1667</v>
      </c>
      <c r="B3" s="2">
        <v>16</v>
      </c>
      <c r="C3" s="2" t="s">
        <v>1630</v>
      </c>
      <c r="D3" s="2" t="s">
        <v>136</v>
      </c>
      <c r="E3" s="2" t="s">
        <v>136</v>
      </c>
      <c r="F3" s="2" t="s">
        <v>136</v>
      </c>
      <c r="G3" s="17" t="s">
        <v>1668</v>
      </c>
    </row>
    <row r="4" spans="1:7">
      <c r="A4" s="10" t="s">
        <v>1669</v>
      </c>
      <c r="B4" s="2">
        <v>18</v>
      </c>
      <c r="C4" s="2" t="s">
        <v>1630</v>
      </c>
      <c r="D4" s="2" t="s">
        <v>136</v>
      </c>
      <c r="E4" s="2" t="s">
        <v>136</v>
      </c>
      <c r="F4" s="2" t="s">
        <v>136</v>
      </c>
    </row>
    <row r="5" spans="1:7">
      <c r="A5" s="10" t="s">
        <v>1670</v>
      </c>
      <c r="B5" s="2">
        <v>21</v>
      </c>
      <c r="C5" s="2" t="s">
        <v>1671</v>
      </c>
      <c r="D5" s="2" t="s">
        <v>136</v>
      </c>
      <c r="E5" s="2">
        <v>18</v>
      </c>
      <c r="F5" s="2">
        <v>2</v>
      </c>
    </row>
    <row r="6" spans="1:7">
      <c r="A6" s="10" t="s">
        <v>1672</v>
      </c>
      <c r="B6" s="2">
        <v>8</v>
      </c>
      <c r="C6" s="2" t="s">
        <v>1673</v>
      </c>
      <c r="D6" s="2" t="s">
        <v>136</v>
      </c>
      <c r="E6" s="2" t="s">
        <v>136</v>
      </c>
      <c r="F6" s="2" t="s">
        <v>136</v>
      </c>
    </row>
    <row r="7" spans="1:7">
      <c r="A7" s="10" t="s">
        <v>1674</v>
      </c>
      <c r="B7" s="2">
        <v>14</v>
      </c>
      <c r="C7" s="2" t="s">
        <v>1675</v>
      </c>
      <c r="D7" s="2" t="s">
        <v>136</v>
      </c>
      <c r="E7" s="2" t="s">
        <v>136</v>
      </c>
      <c r="F7" s="2" t="s">
        <v>136</v>
      </c>
    </row>
    <row r="8" spans="1:7">
      <c r="A8" s="10" t="s">
        <v>1676</v>
      </c>
      <c r="B8" s="2">
        <v>18</v>
      </c>
      <c r="C8" s="2" t="s">
        <v>1630</v>
      </c>
      <c r="D8" s="2" t="s">
        <v>136</v>
      </c>
      <c r="E8" s="2" t="s">
        <v>136</v>
      </c>
      <c r="F8" s="2" t="s">
        <v>136</v>
      </c>
    </row>
    <row r="9" spans="1:7">
      <c r="A9" s="10" t="s">
        <v>1677</v>
      </c>
      <c r="B9" s="2">
        <v>7</v>
      </c>
      <c r="C9" s="2" t="s">
        <v>1671</v>
      </c>
      <c r="D9" s="2" t="s">
        <v>136</v>
      </c>
      <c r="E9" s="2">
        <v>4</v>
      </c>
      <c r="F9" s="2">
        <v>2</v>
      </c>
    </row>
    <row r="10" spans="1:7">
      <c r="A10" s="10" t="s">
        <v>1678</v>
      </c>
      <c r="B10" s="2">
        <v>6</v>
      </c>
      <c r="C10" s="2" t="s">
        <v>1630</v>
      </c>
      <c r="D10" s="2" t="s">
        <v>136</v>
      </c>
      <c r="E10" s="2" t="s">
        <v>136</v>
      </c>
      <c r="F10" s="2" t="s">
        <v>136</v>
      </c>
    </row>
    <row r="11" spans="1:7">
      <c r="A11" s="10" t="s">
        <v>1679</v>
      </c>
      <c r="B11" s="2">
        <v>8</v>
      </c>
      <c r="C11" s="2" t="s">
        <v>1630</v>
      </c>
      <c r="D11" s="2" t="s">
        <v>136</v>
      </c>
      <c r="E11" s="2" t="s">
        <v>136</v>
      </c>
      <c r="F11" s="2" t="s">
        <v>136</v>
      </c>
    </row>
    <row r="12" spans="1:7">
      <c r="A12" s="10" t="s">
        <v>1680</v>
      </c>
      <c r="B12" s="2">
        <v>16</v>
      </c>
      <c r="C12" s="2" t="s">
        <v>1671</v>
      </c>
      <c r="D12" s="2" t="s">
        <v>136</v>
      </c>
      <c r="E12" s="2">
        <v>9</v>
      </c>
      <c r="F12" s="2">
        <v>6</v>
      </c>
    </row>
    <row r="13" spans="1:7">
      <c r="A13" s="10" t="s">
        <v>1681</v>
      </c>
      <c r="B13" s="2">
        <v>80</v>
      </c>
      <c r="C13" s="2" t="s">
        <v>1635</v>
      </c>
      <c r="D13" s="2">
        <v>80</v>
      </c>
      <c r="E13" s="2" t="s">
        <v>136</v>
      </c>
      <c r="F13" s="2" t="s">
        <v>136</v>
      </c>
    </row>
    <row r="14" spans="1:7">
      <c r="A14" s="10" t="s">
        <v>1682</v>
      </c>
      <c r="B14" s="2">
        <v>18</v>
      </c>
      <c r="C14" s="2" t="s">
        <v>1635</v>
      </c>
      <c r="D14" s="2">
        <v>18</v>
      </c>
      <c r="E14" s="2" t="s">
        <v>136</v>
      </c>
      <c r="F14" s="2" t="s">
        <v>136</v>
      </c>
      <c r="G14" s="17" t="s">
        <v>1683</v>
      </c>
    </row>
    <row r="15" spans="1:7" ht="29">
      <c r="A15" s="10" t="s">
        <v>1684</v>
      </c>
      <c r="B15" s="2" t="s">
        <v>1685</v>
      </c>
      <c r="C15" s="2" t="s">
        <v>1686</v>
      </c>
      <c r="D15" s="2" t="s">
        <v>136</v>
      </c>
      <c r="E15" s="2" t="s">
        <v>136</v>
      </c>
      <c r="F15" s="2" t="s">
        <v>136</v>
      </c>
      <c r="G15" s="17" t="s">
        <v>1687</v>
      </c>
    </row>
    <row r="16" spans="1:7" ht="29">
      <c r="A16" s="10" t="s">
        <v>1688</v>
      </c>
      <c r="B16" s="2" t="s">
        <v>1685</v>
      </c>
      <c r="C16" s="2" t="s">
        <v>1638</v>
      </c>
      <c r="D16" s="2">
        <v>255</v>
      </c>
      <c r="E16" s="2" t="s">
        <v>136</v>
      </c>
      <c r="F16" s="2" t="s">
        <v>136</v>
      </c>
      <c r="G16" s="17" t="s">
        <v>1687</v>
      </c>
    </row>
    <row r="17" spans="1:7">
      <c r="A17" s="10" t="s">
        <v>1689</v>
      </c>
      <c r="B17" s="2">
        <v>18</v>
      </c>
      <c r="C17" s="2" t="s">
        <v>1630</v>
      </c>
      <c r="D17" s="2" t="s">
        <v>136</v>
      </c>
      <c r="E17" s="2" t="s">
        <v>136</v>
      </c>
      <c r="F17" s="2" t="s">
        <v>136</v>
      </c>
    </row>
    <row r="18" spans="1:7">
      <c r="A18" s="10" t="s">
        <v>1690</v>
      </c>
      <c r="B18" s="2">
        <v>21</v>
      </c>
      <c r="C18" s="2" t="s">
        <v>1671</v>
      </c>
      <c r="D18" s="2" t="s">
        <v>136</v>
      </c>
      <c r="E18" s="2">
        <v>18</v>
      </c>
      <c r="F18" s="2">
        <v>2</v>
      </c>
    </row>
    <row r="19" spans="1:7">
      <c r="A19" s="10" t="s">
        <v>1691</v>
      </c>
      <c r="B19" s="2">
        <v>8</v>
      </c>
      <c r="C19" s="2" t="s">
        <v>1671</v>
      </c>
      <c r="D19" s="2" t="s">
        <v>136</v>
      </c>
      <c r="E19" s="2">
        <v>5</v>
      </c>
      <c r="F19" s="2">
        <v>2</v>
      </c>
    </row>
    <row r="20" spans="1:7">
      <c r="A20" s="10" t="s">
        <v>1692</v>
      </c>
      <c r="B20" s="2">
        <v>10</v>
      </c>
      <c r="C20" s="2" t="s">
        <v>1671</v>
      </c>
      <c r="D20" s="2" t="s">
        <v>136</v>
      </c>
      <c r="E20" s="2">
        <v>6</v>
      </c>
      <c r="F20" s="2">
        <v>3</v>
      </c>
    </row>
    <row r="21" spans="1:7">
      <c r="A21" s="10" t="s">
        <v>1693</v>
      </c>
      <c r="B21" s="2">
        <v>40</v>
      </c>
      <c r="C21" s="2" t="s">
        <v>1635</v>
      </c>
      <c r="D21" s="2">
        <v>40</v>
      </c>
      <c r="E21" s="2" t="s">
        <v>136</v>
      </c>
      <c r="F21" s="2" t="s">
        <v>136</v>
      </c>
    </row>
    <row r="22" spans="1:7">
      <c r="A22" s="10" t="s">
        <v>1694</v>
      </c>
      <c r="B22" s="2">
        <v>255</v>
      </c>
      <c r="C22" s="2" t="s">
        <v>1635</v>
      </c>
      <c r="D22" s="2">
        <v>255</v>
      </c>
      <c r="E22" s="2" t="s">
        <v>136</v>
      </c>
      <c r="F22" s="2" t="s">
        <v>136</v>
      </c>
    </row>
    <row r="23" spans="1:7">
      <c r="A23" s="10" t="s">
        <v>1695</v>
      </c>
      <c r="B23" s="2">
        <v>3</v>
      </c>
      <c r="C23" s="2" t="s">
        <v>1635</v>
      </c>
      <c r="D23" s="2">
        <v>3</v>
      </c>
      <c r="E23" s="2" t="s">
        <v>136</v>
      </c>
      <c r="F23" s="2" t="s">
        <v>136</v>
      </c>
    </row>
    <row r="24" spans="1:7">
      <c r="A24" s="10" t="s">
        <v>1696</v>
      </c>
      <c r="B24" s="2">
        <v>18</v>
      </c>
      <c r="C24" s="2" t="s">
        <v>1635</v>
      </c>
      <c r="D24" s="2">
        <v>18</v>
      </c>
      <c r="E24" s="2" t="s">
        <v>136</v>
      </c>
      <c r="F24" s="2" t="s">
        <v>136</v>
      </c>
      <c r="G24" s="17" t="s">
        <v>1683</v>
      </c>
    </row>
    <row r="25" spans="1:7">
      <c r="A25" s="10" t="s">
        <v>1697</v>
      </c>
      <c r="B25" s="2">
        <v>18</v>
      </c>
      <c r="C25" s="2" t="s">
        <v>1635</v>
      </c>
      <c r="D25" s="2">
        <v>18</v>
      </c>
      <c r="E25" s="2" t="s">
        <v>136</v>
      </c>
      <c r="F25" s="2" t="s">
        <v>136</v>
      </c>
    </row>
    <row r="26" spans="1:7">
      <c r="A26" s="10" t="s">
        <v>1698</v>
      </c>
      <c r="B26" s="2">
        <v>18</v>
      </c>
      <c r="C26" s="2" t="s">
        <v>1635</v>
      </c>
      <c r="D26" s="2">
        <v>18</v>
      </c>
      <c r="E26" s="2" t="s">
        <v>136</v>
      </c>
      <c r="F26" s="2" t="s">
        <v>136</v>
      </c>
    </row>
    <row r="27" spans="1:7">
      <c r="A27" s="10" t="s">
        <v>1699</v>
      </c>
      <c r="B27" s="2">
        <v>18</v>
      </c>
      <c r="C27" s="2" t="s">
        <v>1635</v>
      </c>
      <c r="D27" s="2">
        <v>18</v>
      </c>
      <c r="E27" s="2" t="s">
        <v>136</v>
      </c>
      <c r="F27" s="2" t="s">
        <v>136</v>
      </c>
    </row>
    <row r="28" spans="1:7">
      <c r="A28" s="10" t="s">
        <v>1700</v>
      </c>
      <c r="B28" s="2">
        <v>18</v>
      </c>
      <c r="C28" s="2" t="s">
        <v>1635</v>
      </c>
      <c r="D28" s="2">
        <v>18</v>
      </c>
      <c r="E28" s="2" t="s">
        <v>136</v>
      </c>
      <c r="F28" s="2" t="s">
        <v>136</v>
      </c>
    </row>
    <row r="29" spans="1:7">
      <c r="A29" s="10" t="s">
        <v>1701</v>
      </c>
      <c r="B29" s="2">
        <v>18</v>
      </c>
      <c r="C29" s="2" t="s">
        <v>1635</v>
      </c>
      <c r="D29" s="2">
        <v>18</v>
      </c>
      <c r="E29" s="2" t="s">
        <v>136</v>
      </c>
      <c r="F29" s="2" t="s">
        <v>136</v>
      </c>
    </row>
    <row r="30" spans="1:7">
      <c r="A30" s="10" t="s">
        <v>1702</v>
      </c>
      <c r="B30" s="2">
        <v>18</v>
      </c>
      <c r="C30" s="2" t="s">
        <v>1635</v>
      </c>
      <c r="D30" s="2">
        <v>18</v>
      </c>
      <c r="E30" s="2" t="s">
        <v>136</v>
      </c>
      <c r="F30" s="2" t="s">
        <v>136</v>
      </c>
    </row>
    <row r="31" spans="1:7">
      <c r="A31" s="10" t="s">
        <v>1703</v>
      </c>
      <c r="B31" s="2">
        <v>18</v>
      </c>
      <c r="C31" s="2" t="s">
        <v>1635</v>
      </c>
      <c r="D31" s="2">
        <v>18</v>
      </c>
      <c r="E31" s="2" t="s">
        <v>136</v>
      </c>
      <c r="F31" s="2" t="s">
        <v>136</v>
      </c>
    </row>
    <row r="32" spans="1:7">
      <c r="A32" s="10" t="s">
        <v>1704</v>
      </c>
      <c r="B32" s="2">
        <v>18</v>
      </c>
      <c r="C32" s="2" t="s">
        <v>1635</v>
      </c>
      <c r="D32" s="2">
        <v>18</v>
      </c>
      <c r="E32" s="2" t="s">
        <v>136</v>
      </c>
      <c r="F32" s="2" t="s">
        <v>136</v>
      </c>
    </row>
    <row r="33" spans="1:6">
      <c r="A33" s="10" t="s">
        <v>1705</v>
      </c>
      <c r="B33" s="2">
        <v>18</v>
      </c>
      <c r="C33" s="2" t="s">
        <v>1635</v>
      </c>
      <c r="D33" s="2">
        <v>18</v>
      </c>
      <c r="E33" s="2" t="s">
        <v>136</v>
      </c>
      <c r="F33" s="2" t="s">
        <v>136</v>
      </c>
    </row>
    <row r="34" spans="1:6">
      <c r="A34" s="10" t="s">
        <v>1706</v>
      </c>
      <c r="B34" s="2">
        <v>18</v>
      </c>
      <c r="C34" s="2" t="s">
        <v>1635</v>
      </c>
      <c r="D34" s="2">
        <v>18</v>
      </c>
      <c r="E34" s="2" t="s">
        <v>136</v>
      </c>
      <c r="F34" s="2" t="s">
        <v>136</v>
      </c>
    </row>
    <row r="35" spans="1:6">
      <c r="A35" s="10" t="s">
        <v>1707</v>
      </c>
      <c r="B35" s="2">
        <v>18</v>
      </c>
      <c r="C35" s="2" t="s">
        <v>1635</v>
      </c>
      <c r="D35" s="2">
        <v>18</v>
      </c>
      <c r="E35" s="2" t="s">
        <v>136</v>
      </c>
      <c r="F35" s="2" t="s">
        <v>136</v>
      </c>
    </row>
    <row r="36" spans="1:6">
      <c r="A36" s="10" t="s">
        <v>1708</v>
      </c>
      <c r="B36" s="2">
        <v>18</v>
      </c>
      <c r="C36" s="2" t="s">
        <v>1635</v>
      </c>
      <c r="D36" s="2">
        <v>18</v>
      </c>
      <c r="E36" s="2" t="s">
        <v>136</v>
      </c>
      <c r="F36" s="2" t="s">
        <v>136</v>
      </c>
    </row>
    <row r="37" spans="1:6">
      <c r="A37" s="10" t="s">
        <v>1709</v>
      </c>
      <c r="B37" s="2">
        <v>18</v>
      </c>
      <c r="C37" s="2" t="s">
        <v>1635</v>
      </c>
      <c r="D37" s="2">
        <v>18</v>
      </c>
      <c r="E37" s="2" t="s">
        <v>136</v>
      </c>
      <c r="F37" s="2" t="s">
        <v>136</v>
      </c>
    </row>
    <row r="38" spans="1:6">
      <c r="A38" s="10" t="s">
        <v>1710</v>
      </c>
      <c r="B38" s="2">
        <v>18</v>
      </c>
      <c r="C38" s="2" t="s">
        <v>1635</v>
      </c>
      <c r="D38" s="2">
        <v>18</v>
      </c>
      <c r="E38" s="2" t="s">
        <v>136</v>
      </c>
      <c r="F38" s="2" t="s">
        <v>136</v>
      </c>
    </row>
    <row r="39" spans="1:6">
      <c r="A39" s="10" t="s">
        <v>1711</v>
      </c>
      <c r="B39" s="2">
        <v>18</v>
      </c>
      <c r="C39" s="2" t="s">
        <v>1635</v>
      </c>
      <c r="D39" s="2">
        <v>18</v>
      </c>
      <c r="E39" s="2" t="s">
        <v>136</v>
      </c>
      <c r="F39" s="2" t="s">
        <v>136</v>
      </c>
    </row>
    <row r="40" spans="1:6">
      <c r="A40" s="10" t="s">
        <v>1712</v>
      </c>
      <c r="B40" s="2">
        <v>18</v>
      </c>
      <c r="C40" s="2" t="s">
        <v>1635</v>
      </c>
      <c r="D40" s="2">
        <v>18</v>
      </c>
      <c r="E40" s="2" t="s">
        <v>136</v>
      </c>
      <c r="F40" s="2" t="s">
        <v>136</v>
      </c>
    </row>
    <row r="41" spans="1:6">
      <c r="A41" s="10" t="s">
        <v>1713</v>
      </c>
      <c r="B41" s="2">
        <v>18</v>
      </c>
      <c r="C41" s="2" t="s">
        <v>1635</v>
      </c>
      <c r="D41" s="2">
        <v>18</v>
      </c>
      <c r="E41" s="2" t="s">
        <v>136</v>
      </c>
      <c r="F41" s="2" t="s">
        <v>136</v>
      </c>
    </row>
    <row r="42" spans="1:6">
      <c r="A42" s="10" t="s">
        <v>1714</v>
      </c>
      <c r="B42" s="2">
        <v>18</v>
      </c>
      <c r="C42" s="2" t="s">
        <v>1635</v>
      </c>
      <c r="D42" s="2">
        <v>18</v>
      </c>
      <c r="E42" s="2" t="s">
        <v>136</v>
      </c>
      <c r="F42" s="2" t="s">
        <v>136</v>
      </c>
    </row>
    <row r="43" spans="1:6">
      <c r="A43" s="10" t="s">
        <v>1715</v>
      </c>
      <c r="B43" s="2">
        <v>10</v>
      </c>
      <c r="C43" s="2" t="s">
        <v>1635</v>
      </c>
      <c r="D43" s="2">
        <v>10</v>
      </c>
      <c r="E43" s="2" t="s">
        <v>136</v>
      </c>
      <c r="F43" s="2" t="s">
        <v>136</v>
      </c>
    </row>
    <row r="44" spans="1:6">
      <c r="A44" s="10" t="s">
        <v>1716</v>
      </c>
      <c r="B44" s="2">
        <v>1300</v>
      </c>
      <c r="C44" s="2" t="s">
        <v>1635</v>
      </c>
      <c r="D44" s="2">
        <v>1300</v>
      </c>
      <c r="E44" s="2" t="s">
        <v>136</v>
      </c>
      <c r="F44" s="2" t="s">
        <v>136</v>
      </c>
    </row>
    <row r="45" spans="1:6">
      <c r="A45" s="10" t="s">
        <v>1717</v>
      </c>
      <c r="B45" s="2">
        <v>150</v>
      </c>
      <c r="C45" s="2" t="s">
        <v>1635</v>
      </c>
      <c r="D45" s="2">
        <v>150</v>
      </c>
      <c r="E45" s="2" t="s">
        <v>136</v>
      </c>
      <c r="F45" s="2" t="s">
        <v>136</v>
      </c>
    </row>
    <row r="46" spans="1:6">
      <c r="A46" s="10" t="s">
        <v>1718</v>
      </c>
      <c r="B46" s="2">
        <v>18</v>
      </c>
      <c r="C46" s="2" t="s">
        <v>1635</v>
      </c>
      <c r="D46" s="2">
        <v>18</v>
      </c>
      <c r="E46" s="2" t="s">
        <v>136</v>
      </c>
      <c r="F46" s="2" t="s">
        <v>136</v>
      </c>
    </row>
    <row r="47" spans="1:6">
      <c r="A47" s="10" t="s">
        <v>1719</v>
      </c>
      <c r="B47" s="2">
        <v>19</v>
      </c>
      <c r="C47" s="2" t="s">
        <v>1635</v>
      </c>
      <c r="D47" s="2">
        <v>19</v>
      </c>
      <c r="E47" s="2" t="s">
        <v>136</v>
      </c>
      <c r="F47" s="2" t="s">
        <v>136</v>
      </c>
    </row>
    <row r="48" spans="1:6">
      <c r="A48" s="10" t="s">
        <v>1720</v>
      </c>
      <c r="B48" s="2">
        <v>20</v>
      </c>
      <c r="C48" s="2" t="s">
        <v>1635</v>
      </c>
      <c r="D48" s="2">
        <v>20</v>
      </c>
      <c r="E48" s="2" t="s">
        <v>136</v>
      </c>
      <c r="F48" s="2" t="s">
        <v>136</v>
      </c>
    </row>
    <row r="49" spans="1:6">
      <c r="A49" s="10" t="s">
        <v>1721</v>
      </c>
      <c r="B49" s="2">
        <v>25</v>
      </c>
      <c r="C49" s="2" t="s">
        <v>1635</v>
      </c>
      <c r="D49" s="2">
        <v>25</v>
      </c>
      <c r="E49" s="2" t="s">
        <v>136</v>
      </c>
      <c r="F49" s="2" t="s">
        <v>136</v>
      </c>
    </row>
    <row r="50" spans="1:6">
      <c r="A50" s="10" t="s">
        <v>1722</v>
      </c>
      <c r="B50" s="2">
        <v>255</v>
      </c>
      <c r="C50" s="2" t="s">
        <v>1635</v>
      </c>
      <c r="D50" s="2">
        <v>255</v>
      </c>
      <c r="E50" s="2" t="s">
        <v>136</v>
      </c>
      <c r="F50" s="2" t="s">
        <v>136</v>
      </c>
    </row>
    <row r="51" spans="1:6">
      <c r="A51" s="10" t="s">
        <v>1723</v>
      </c>
      <c r="B51" s="2">
        <v>4</v>
      </c>
      <c r="C51" s="2" t="s">
        <v>1635</v>
      </c>
      <c r="D51" s="2">
        <v>4</v>
      </c>
      <c r="E51" s="2" t="s">
        <v>136</v>
      </c>
      <c r="F51" s="2" t="s">
        <v>136</v>
      </c>
    </row>
    <row r="52" spans="1:6">
      <c r="A52" s="10" t="s">
        <v>1724</v>
      </c>
      <c r="B52" s="2">
        <v>40</v>
      </c>
      <c r="C52" s="2" t="s">
        <v>1635</v>
      </c>
      <c r="D52" s="2">
        <v>40</v>
      </c>
      <c r="E52" s="2" t="s">
        <v>136</v>
      </c>
      <c r="F52" s="2" t="s">
        <v>136</v>
      </c>
    </row>
    <row r="53" spans="1:6">
      <c r="A53" s="10" t="s">
        <v>1725</v>
      </c>
      <c r="B53" s="2">
        <v>6</v>
      </c>
      <c r="C53" s="2" t="s">
        <v>1635</v>
      </c>
      <c r="D53" s="2">
        <v>6</v>
      </c>
      <c r="E53" s="2" t="s">
        <v>136</v>
      </c>
      <c r="F53" s="2" t="s">
        <v>136</v>
      </c>
    </row>
    <row r="54" spans="1:6">
      <c r="A54" s="10" t="s">
        <v>1726</v>
      </c>
      <c r="B54" s="2">
        <v>8</v>
      </c>
      <c r="C54" s="2" t="s">
        <v>1635</v>
      </c>
      <c r="D54" s="2">
        <v>8</v>
      </c>
      <c r="E54" s="2" t="s">
        <v>136</v>
      </c>
      <c r="F54" s="2" t="s">
        <v>136</v>
      </c>
    </row>
    <row r="55" spans="1:6">
      <c r="A55" s="10" t="s">
        <v>1727</v>
      </c>
      <c r="B55" s="2">
        <v>80</v>
      </c>
      <c r="C55" s="2" t="s">
        <v>1635</v>
      </c>
      <c r="D55" s="2">
        <v>80</v>
      </c>
      <c r="E55" s="2" t="s">
        <v>136</v>
      </c>
      <c r="F55" s="2" t="s">
        <v>136</v>
      </c>
    </row>
    <row r="56" spans="1:6">
      <c r="A56" s="10" t="s">
        <v>1728</v>
      </c>
      <c r="B56" s="2">
        <v>255</v>
      </c>
      <c r="C56" s="2" t="s">
        <v>1635</v>
      </c>
      <c r="D56" s="2">
        <v>255</v>
      </c>
      <c r="E56" s="2" t="s">
        <v>136</v>
      </c>
      <c r="F56" s="2" t="s">
        <v>136</v>
      </c>
    </row>
    <row r="57" spans="1:6">
      <c r="A57" s="10" t="s">
        <v>1729</v>
      </c>
      <c r="B57" s="2">
        <v>32768</v>
      </c>
      <c r="C57" s="2" t="s">
        <v>1635</v>
      </c>
      <c r="D57" s="2">
        <v>32768</v>
      </c>
      <c r="E57" s="2" t="s">
        <v>136</v>
      </c>
      <c r="F57" s="2" t="s">
        <v>136</v>
      </c>
    </row>
    <row r="58" spans="1:6">
      <c r="A58" s="10" t="s">
        <v>1730</v>
      </c>
      <c r="B58" s="2">
        <v>4000</v>
      </c>
      <c r="C58" s="2" t="s">
        <v>1635</v>
      </c>
      <c r="D58" s="2">
        <v>4000</v>
      </c>
      <c r="E58" s="2" t="s">
        <v>136</v>
      </c>
      <c r="F58" s="2" t="s">
        <v>136</v>
      </c>
    </row>
  </sheetData>
  <autoFilter ref="A1:F58" xr:uid="{3C87775D-4611-43CE-8692-33706EAA0359}"/>
  <sortState xmlns:xlrd2="http://schemas.microsoft.com/office/spreadsheetml/2017/richdata2" ref="A2:F58">
    <sortCondition ref="A2:A58"/>
  </sortState>
  <conditionalFormatting sqref="B1:F1048576">
    <cfRule type="cellIs" dxfId="6" priority="1" operator="equal">
      <formula>"tbc"</formula>
    </cfRule>
  </conditionalFormatting>
  <conditionalFormatting sqref="G1:G2 D1:F23 E24:F42 D43:F1048576">
    <cfRule type="cellIs" dxfId="5" priority="2" operator="equal">
      <formula>"n/a"</formula>
    </cfRule>
  </conditionalFormatting>
  <conditionalFormatting sqref="G1:G2">
    <cfRule type="cellIs" dxfId="4" priority="4" operator="equal">
      <formula>"tbc"</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53822-C6CD-46F8-85C4-8E2D07A6FE77}">
  <dimension ref="A1:I968"/>
  <sheetViews>
    <sheetView workbookViewId="0">
      <pane ySplit="1" topLeftCell="A2" activePane="bottomLeft" state="frozenSplit"/>
      <selection pane="bottomLeft" activeCell="C25" sqref="C25"/>
    </sheetView>
  </sheetViews>
  <sheetFormatPr defaultRowHeight="14.5"/>
  <cols>
    <col min="1" max="1" width="36" style="1" bestFit="1" customWidth="1"/>
    <col min="2" max="2" width="24" style="1" bestFit="1" customWidth="1"/>
    <col min="3" max="3" width="62.26953125" style="1" bestFit="1" customWidth="1"/>
    <col min="4" max="4" width="41.7265625" style="1" bestFit="1" customWidth="1"/>
    <col min="5" max="6" width="67.1796875" style="1" bestFit="1" customWidth="1"/>
    <col min="7" max="7" width="8.81640625" style="1" bestFit="1" customWidth="1"/>
    <col min="8" max="8" width="15.54296875" style="1" bestFit="1" customWidth="1"/>
    <col min="9" max="9" width="11.1796875" style="1" bestFit="1" customWidth="1"/>
  </cols>
  <sheetData>
    <row r="1" spans="1:9">
      <c r="A1" s="3" t="s">
        <v>109</v>
      </c>
      <c r="B1" s="3" t="s">
        <v>110</v>
      </c>
      <c r="C1" s="3" t="s">
        <v>1731</v>
      </c>
      <c r="D1" s="3" t="s">
        <v>1732</v>
      </c>
      <c r="E1" s="3" t="s">
        <v>1733</v>
      </c>
      <c r="F1" s="3" t="s">
        <v>1734</v>
      </c>
      <c r="G1" s="3" t="s">
        <v>425</v>
      </c>
      <c r="H1" s="3" t="s">
        <v>1735</v>
      </c>
      <c r="I1" s="3" t="s">
        <v>1736</v>
      </c>
    </row>
    <row r="2" spans="1:9">
      <c r="A2" s="1" t="s">
        <v>74</v>
      </c>
      <c r="B2" s="1" t="s">
        <v>75</v>
      </c>
      <c r="C2" s="1" t="s">
        <v>141</v>
      </c>
      <c r="D2" s="1" t="s">
        <v>142</v>
      </c>
      <c r="E2" s="1" t="s">
        <v>1737</v>
      </c>
      <c r="F2" s="1" t="s">
        <v>1738</v>
      </c>
      <c r="G2" s="1" t="s">
        <v>144</v>
      </c>
      <c r="H2" s="1" t="s">
        <v>131</v>
      </c>
    </row>
    <row r="3" spans="1:9">
      <c r="A3" s="1" t="s">
        <v>74</v>
      </c>
      <c r="B3" s="1" t="s">
        <v>75</v>
      </c>
      <c r="C3" s="1" t="s">
        <v>141</v>
      </c>
      <c r="D3" s="1" t="s">
        <v>142</v>
      </c>
      <c r="E3" s="1" t="s">
        <v>1739</v>
      </c>
      <c r="F3" s="1" t="s">
        <v>1740</v>
      </c>
      <c r="G3" s="1" t="s">
        <v>144</v>
      </c>
      <c r="H3" s="1" t="s">
        <v>144</v>
      </c>
    </row>
    <row r="4" spans="1:9">
      <c r="A4" s="1" t="s">
        <v>74</v>
      </c>
      <c r="B4" s="1" t="s">
        <v>75</v>
      </c>
      <c r="C4" s="1" t="s">
        <v>141</v>
      </c>
      <c r="D4" s="1" t="s">
        <v>142</v>
      </c>
      <c r="E4" s="1" t="s">
        <v>1741</v>
      </c>
      <c r="F4" s="1" t="s">
        <v>1742</v>
      </c>
      <c r="G4" s="1" t="s">
        <v>144</v>
      </c>
      <c r="H4" s="1" t="s">
        <v>131</v>
      </c>
    </row>
    <row r="5" spans="1:9">
      <c r="A5" s="1" t="s">
        <v>74</v>
      </c>
      <c r="B5" s="1" t="s">
        <v>75</v>
      </c>
      <c r="C5" s="1" t="s">
        <v>141</v>
      </c>
      <c r="D5" s="1" t="s">
        <v>142</v>
      </c>
      <c r="E5" s="1" t="s">
        <v>1743</v>
      </c>
      <c r="F5" s="1" t="s">
        <v>1744</v>
      </c>
      <c r="G5" s="1" t="s">
        <v>144</v>
      </c>
      <c r="H5" s="1" t="s">
        <v>131</v>
      </c>
    </row>
    <row r="6" spans="1:9">
      <c r="A6" s="1" t="s">
        <v>74</v>
      </c>
      <c r="B6" s="1" t="s">
        <v>75</v>
      </c>
      <c r="C6" s="1" t="s">
        <v>141</v>
      </c>
      <c r="D6" s="1" t="s">
        <v>142</v>
      </c>
      <c r="E6" s="1" t="s">
        <v>1745</v>
      </c>
      <c r="F6" s="1" t="s">
        <v>1746</v>
      </c>
      <c r="G6" s="1" t="s">
        <v>144</v>
      </c>
      <c r="H6" s="1" t="s">
        <v>131</v>
      </c>
    </row>
    <row r="7" spans="1:9">
      <c r="A7" s="1" t="s">
        <v>74</v>
      </c>
      <c r="B7" s="1" t="s">
        <v>75</v>
      </c>
      <c r="C7" s="1" t="s">
        <v>141</v>
      </c>
      <c r="D7" s="1" t="s">
        <v>142</v>
      </c>
      <c r="E7" s="1" t="s">
        <v>1747</v>
      </c>
      <c r="F7" s="1" t="s">
        <v>1748</v>
      </c>
      <c r="G7" s="1" t="s">
        <v>144</v>
      </c>
      <c r="H7" s="1" t="s">
        <v>131</v>
      </c>
    </row>
    <row r="8" spans="1:9">
      <c r="A8" s="1" t="s">
        <v>74</v>
      </c>
      <c r="B8" s="1" t="s">
        <v>75</v>
      </c>
      <c r="C8" s="1" t="s">
        <v>141</v>
      </c>
      <c r="D8" s="1" t="s">
        <v>142</v>
      </c>
      <c r="E8" s="1" t="s">
        <v>1749</v>
      </c>
      <c r="F8" s="1" t="s">
        <v>1750</v>
      </c>
      <c r="G8" s="1" t="s">
        <v>144</v>
      </c>
      <c r="H8" s="1" t="s">
        <v>131</v>
      </c>
    </row>
    <row r="9" spans="1:9">
      <c r="A9" s="1" t="s">
        <v>74</v>
      </c>
      <c r="B9" s="1" t="s">
        <v>75</v>
      </c>
      <c r="C9" s="1" t="s">
        <v>141</v>
      </c>
      <c r="D9" s="1" t="s">
        <v>142</v>
      </c>
      <c r="E9" s="1" t="s">
        <v>1751</v>
      </c>
      <c r="F9" s="1" t="s">
        <v>1752</v>
      </c>
      <c r="G9" s="1" t="s">
        <v>144</v>
      </c>
      <c r="H9" s="1" t="s">
        <v>131</v>
      </c>
    </row>
    <row r="10" spans="1:9">
      <c r="A10" s="1" t="s">
        <v>74</v>
      </c>
      <c r="B10" s="1" t="s">
        <v>75</v>
      </c>
      <c r="C10" s="1" t="s">
        <v>141</v>
      </c>
      <c r="D10" s="1" t="s">
        <v>142</v>
      </c>
      <c r="E10" s="1" t="s">
        <v>1753</v>
      </c>
      <c r="F10" s="1" t="s">
        <v>1754</v>
      </c>
      <c r="G10" s="1" t="s">
        <v>144</v>
      </c>
      <c r="H10" s="1" t="s">
        <v>131</v>
      </c>
    </row>
    <row r="11" spans="1:9">
      <c r="A11" s="1" t="s">
        <v>74</v>
      </c>
      <c r="B11" s="1" t="s">
        <v>75</v>
      </c>
      <c r="C11" s="1" t="s">
        <v>141</v>
      </c>
      <c r="D11" s="1" t="s">
        <v>142</v>
      </c>
      <c r="E11" s="1" t="s">
        <v>1755</v>
      </c>
      <c r="F11" s="1" t="s">
        <v>1756</v>
      </c>
      <c r="G11" s="1" t="s">
        <v>144</v>
      </c>
      <c r="H11" s="1" t="s">
        <v>131</v>
      </c>
    </row>
    <row r="12" spans="1:9">
      <c r="A12" s="1" t="s">
        <v>74</v>
      </c>
      <c r="B12" s="1" t="s">
        <v>75</v>
      </c>
      <c r="C12" s="1" t="s">
        <v>141</v>
      </c>
      <c r="D12" s="1" t="s">
        <v>142</v>
      </c>
      <c r="E12" s="1" t="s">
        <v>1757</v>
      </c>
      <c r="F12" s="1" t="s">
        <v>1758</v>
      </c>
      <c r="G12" s="1" t="s">
        <v>144</v>
      </c>
      <c r="H12" s="1" t="s">
        <v>131</v>
      </c>
    </row>
    <row r="13" spans="1:9">
      <c r="A13" s="1" t="s">
        <v>74</v>
      </c>
      <c r="B13" s="1" t="s">
        <v>75</v>
      </c>
      <c r="C13" s="1" t="s">
        <v>141</v>
      </c>
      <c r="D13" s="1" t="s">
        <v>142</v>
      </c>
      <c r="E13" s="1" t="s">
        <v>1759</v>
      </c>
      <c r="F13" s="1" t="s">
        <v>1760</v>
      </c>
      <c r="G13" s="1" t="s">
        <v>144</v>
      </c>
      <c r="H13" s="1" t="s">
        <v>131</v>
      </c>
    </row>
    <row r="14" spans="1:9">
      <c r="A14" s="1" t="s">
        <v>74</v>
      </c>
      <c r="B14" s="1" t="s">
        <v>75</v>
      </c>
      <c r="C14" s="1" t="s">
        <v>141</v>
      </c>
      <c r="D14" s="1" t="s">
        <v>142</v>
      </c>
      <c r="E14" s="1" t="s">
        <v>1761</v>
      </c>
      <c r="F14" s="1" t="s">
        <v>1762</v>
      </c>
      <c r="G14" s="1" t="s">
        <v>144</v>
      </c>
      <c r="H14" s="1" t="s">
        <v>131</v>
      </c>
    </row>
    <row r="15" spans="1:9">
      <c r="A15" s="1" t="s">
        <v>74</v>
      </c>
      <c r="B15" s="1" t="s">
        <v>75</v>
      </c>
      <c r="C15" s="1" t="s">
        <v>141</v>
      </c>
      <c r="D15" s="1" t="s">
        <v>142</v>
      </c>
      <c r="E15" s="1" t="s">
        <v>1763</v>
      </c>
      <c r="F15" s="1" t="s">
        <v>1764</v>
      </c>
      <c r="G15" s="1" t="s">
        <v>144</v>
      </c>
      <c r="H15" s="1" t="s">
        <v>131</v>
      </c>
    </row>
    <row r="16" spans="1:9">
      <c r="A16" s="1" t="s">
        <v>74</v>
      </c>
      <c r="B16" s="1" t="s">
        <v>75</v>
      </c>
      <c r="C16" s="1" t="s">
        <v>141</v>
      </c>
      <c r="D16" s="1" t="s">
        <v>142</v>
      </c>
      <c r="E16" s="1" t="s">
        <v>1765</v>
      </c>
      <c r="F16" s="1" t="s">
        <v>1766</v>
      </c>
      <c r="G16" s="1" t="s">
        <v>144</v>
      </c>
      <c r="H16" s="1" t="s">
        <v>131</v>
      </c>
    </row>
    <row r="17" spans="1:8">
      <c r="A17" s="1" t="s">
        <v>74</v>
      </c>
      <c r="B17" s="1" t="s">
        <v>75</v>
      </c>
      <c r="C17" s="1" t="s">
        <v>141</v>
      </c>
      <c r="D17" s="1" t="s">
        <v>142</v>
      </c>
      <c r="E17" s="1" t="s">
        <v>1767</v>
      </c>
      <c r="F17" s="1" t="s">
        <v>1768</v>
      </c>
      <c r="G17" s="1" t="s">
        <v>144</v>
      </c>
      <c r="H17" s="1" t="s">
        <v>131</v>
      </c>
    </row>
    <row r="18" spans="1:8">
      <c r="A18" s="1" t="s">
        <v>74</v>
      </c>
      <c r="B18" s="1" t="s">
        <v>75</v>
      </c>
      <c r="C18" s="1" t="s">
        <v>141</v>
      </c>
      <c r="D18" s="1" t="s">
        <v>142</v>
      </c>
      <c r="E18" s="1" t="s">
        <v>1769</v>
      </c>
      <c r="F18" s="1" t="s">
        <v>1770</v>
      </c>
      <c r="G18" s="1" t="s">
        <v>144</v>
      </c>
      <c r="H18" s="1" t="s">
        <v>131</v>
      </c>
    </row>
    <row r="19" spans="1:8">
      <c r="A19" s="1" t="s">
        <v>74</v>
      </c>
      <c r="B19" s="1" t="s">
        <v>75</v>
      </c>
      <c r="C19" s="1" t="s">
        <v>141</v>
      </c>
      <c r="D19" s="1" t="s">
        <v>142</v>
      </c>
      <c r="E19" s="1" t="s">
        <v>1771</v>
      </c>
      <c r="F19" s="1" t="s">
        <v>1772</v>
      </c>
      <c r="G19" s="1" t="s">
        <v>144</v>
      </c>
      <c r="H19" s="1" t="s">
        <v>131</v>
      </c>
    </row>
    <row r="20" spans="1:8">
      <c r="A20" s="1" t="s">
        <v>74</v>
      </c>
      <c r="B20" s="1" t="s">
        <v>75</v>
      </c>
      <c r="C20" s="1" t="s">
        <v>141</v>
      </c>
      <c r="D20" s="1" t="s">
        <v>142</v>
      </c>
      <c r="E20" s="1" t="s">
        <v>1773</v>
      </c>
      <c r="F20" s="1" t="s">
        <v>1774</v>
      </c>
      <c r="G20" s="1" t="s">
        <v>144</v>
      </c>
      <c r="H20" s="1" t="s">
        <v>131</v>
      </c>
    </row>
    <row r="21" spans="1:8">
      <c r="A21" s="1" t="s">
        <v>74</v>
      </c>
      <c r="B21" s="1" t="s">
        <v>75</v>
      </c>
      <c r="C21" s="1" t="s">
        <v>141</v>
      </c>
      <c r="D21" s="1" t="s">
        <v>142</v>
      </c>
      <c r="E21" s="1" t="s">
        <v>1775</v>
      </c>
      <c r="F21" s="1" t="s">
        <v>1776</v>
      </c>
      <c r="G21" s="1" t="s">
        <v>144</v>
      </c>
      <c r="H21" s="1" t="s">
        <v>131</v>
      </c>
    </row>
    <row r="22" spans="1:8">
      <c r="A22" s="1" t="s">
        <v>74</v>
      </c>
      <c r="B22" s="1" t="s">
        <v>75</v>
      </c>
      <c r="C22" s="1" t="s">
        <v>141</v>
      </c>
      <c r="D22" s="1" t="s">
        <v>142</v>
      </c>
      <c r="E22" s="1" t="s">
        <v>1777</v>
      </c>
      <c r="F22" s="1" t="s">
        <v>1778</v>
      </c>
      <c r="G22" s="1" t="s">
        <v>144</v>
      </c>
      <c r="H22" s="1" t="s">
        <v>131</v>
      </c>
    </row>
    <row r="23" spans="1:8">
      <c r="A23" s="1" t="s">
        <v>74</v>
      </c>
      <c r="B23" s="1" t="s">
        <v>75</v>
      </c>
      <c r="C23" s="1" t="s">
        <v>141</v>
      </c>
      <c r="D23" s="1" t="s">
        <v>142</v>
      </c>
      <c r="E23" s="1" t="s">
        <v>1779</v>
      </c>
      <c r="F23" s="1" t="s">
        <v>1780</v>
      </c>
      <c r="G23" s="1" t="s">
        <v>144</v>
      </c>
      <c r="H23" s="1" t="s">
        <v>131</v>
      </c>
    </row>
    <row r="24" spans="1:8">
      <c r="A24" s="1" t="s">
        <v>74</v>
      </c>
      <c r="B24" s="1" t="s">
        <v>75</v>
      </c>
      <c r="C24" s="1" t="s">
        <v>141</v>
      </c>
      <c r="D24" s="1" t="s">
        <v>142</v>
      </c>
      <c r="E24" s="1" t="s">
        <v>1781</v>
      </c>
      <c r="F24" s="1" t="s">
        <v>1782</v>
      </c>
      <c r="G24" s="1" t="s">
        <v>144</v>
      </c>
      <c r="H24" s="1" t="s">
        <v>131</v>
      </c>
    </row>
    <row r="25" spans="1:8">
      <c r="A25" s="1" t="s">
        <v>74</v>
      </c>
      <c r="B25" s="1" t="s">
        <v>75</v>
      </c>
      <c r="C25" s="1" t="s">
        <v>141</v>
      </c>
      <c r="D25" s="1" t="s">
        <v>142</v>
      </c>
      <c r="E25" s="1" t="s">
        <v>1783</v>
      </c>
      <c r="F25" s="1" t="s">
        <v>1784</v>
      </c>
      <c r="G25" s="1" t="s">
        <v>144</v>
      </c>
      <c r="H25" s="1" t="s">
        <v>131</v>
      </c>
    </row>
    <row r="26" spans="1:8">
      <c r="A26" s="1" t="s">
        <v>74</v>
      </c>
      <c r="B26" s="1" t="s">
        <v>75</v>
      </c>
      <c r="C26" s="1" t="s">
        <v>141</v>
      </c>
      <c r="D26" s="1" t="s">
        <v>142</v>
      </c>
      <c r="E26" s="1" t="s">
        <v>1785</v>
      </c>
      <c r="F26" s="1" t="s">
        <v>1786</v>
      </c>
      <c r="G26" s="1" t="s">
        <v>144</v>
      </c>
      <c r="H26" s="1" t="s">
        <v>131</v>
      </c>
    </row>
    <row r="27" spans="1:8">
      <c r="A27" s="1" t="s">
        <v>74</v>
      </c>
      <c r="B27" s="1" t="s">
        <v>75</v>
      </c>
      <c r="C27" s="1" t="s">
        <v>175</v>
      </c>
      <c r="D27" s="1" t="s">
        <v>176</v>
      </c>
      <c r="E27" s="1" t="s">
        <v>1787</v>
      </c>
      <c r="F27" s="1" t="s">
        <v>1787</v>
      </c>
      <c r="G27" s="1" t="s">
        <v>144</v>
      </c>
      <c r="H27" s="1" t="s">
        <v>131</v>
      </c>
    </row>
    <row r="28" spans="1:8">
      <c r="A28" s="1" t="s">
        <v>74</v>
      </c>
      <c r="B28" s="1" t="s">
        <v>75</v>
      </c>
      <c r="C28" s="1" t="s">
        <v>175</v>
      </c>
      <c r="D28" s="1" t="s">
        <v>176</v>
      </c>
      <c r="E28" s="1" t="s">
        <v>1788</v>
      </c>
      <c r="F28" s="1" t="s">
        <v>1788</v>
      </c>
      <c r="G28" s="1" t="s">
        <v>144</v>
      </c>
      <c r="H28" s="1" t="s">
        <v>131</v>
      </c>
    </row>
    <row r="29" spans="1:8">
      <c r="A29" s="1" t="s">
        <v>74</v>
      </c>
      <c r="B29" s="1" t="s">
        <v>75</v>
      </c>
      <c r="C29" s="1" t="s">
        <v>175</v>
      </c>
      <c r="D29" s="1" t="s">
        <v>176</v>
      </c>
      <c r="E29" s="1" t="s">
        <v>1789</v>
      </c>
      <c r="F29" s="1" t="s">
        <v>1789</v>
      </c>
      <c r="G29" s="1" t="s">
        <v>144</v>
      </c>
      <c r="H29" s="1" t="s">
        <v>131</v>
      </c>
    </row>
    <row r="30" spans="1:8">
      <c r="A30" s="1" t="s">
        <v>74</v>
      </c>
      <c r="B30" s="1" t="s">
        <v>75</v>
      </c>
      <c r="C30" s="1" t="s">
        <v>175</v>
      </c>
      <c r="D30" s="1" t="s">
        <v>176</v>
      </c>
      <c r="E30" s="1" t="s">
        <v>1790</v>
      </c>
      <c r="F30" s="1" t="s">
        <v>1790</v>
      </c>
      <c r="G30" s="1" t="s">
        <v>144</v>
      </c>
      <c r="H30" s="1" t="s">
        <v>131</v>
      </c>
    </row>
    <row r="31" spans="1:8">
      <c r="A31" s="1" t="s">
        <v>74</v>
      </c>
      <c r="B31" s="1" t="s">
        <v>75</v>
      </c>
      <c r="C31" s="1" t="s">
        <v>175</v>
      </c>
      <c r="D31" s="1" t="s">
        <v>176</v>
      </c>
      <c r="E31" s="1" t="s">
        <v>1791</v>
      </c>
      <c r="F31" s="1" t="s">
        <v>1791</v>
      </c>
      <c r="G31" s="1" t="s">
        <v>144</v>
      </c>
      <c r="H31" s="1" t="s">
        <v>131</v>
      </c>
    </row>
    <row r="32" spans="1:8">
      <c r="A32" s="1" t="s">
        <v>74</v>
      </c>
      <c r="B32" s="1" t="s">
        <v>75</v>
      </c>
      <c r="C32" s="1" t="s">
        <v>175</v>
      </c>
      <c r="D32" s="1" t="s">
        <v>176</v>
      </c>
      <c r="E32" s="1" t="s">
        <v>1792</v>
      </c>
      <c r="F32" s="1" t="s">
        <v>1792</v>
      </c>
      <c r="G32" s="1" t="s">
        <v>144</v>
      </c>
      <c r="H32" s="1" t="s">
        <v>131</v>
      </c>
    </row>
    <row r="33" spans="1:8">
      <c r="A33" s="1" t="s">
        <v>74</v>
      </c>
      <c r="B33" s="1" t="s">
        <v>75</v>
      </c>
      <c r="C33" s="1" t="s">
        <v>175</v>
      </c>
      <c r="D33" s="1" t="s">
        <v>176</v>
      </c>
      <c r="E33" s="1" t="s">
        <v>1793</v>
      </c>
      <c r="F33" s="1" t="s">
        <v>1793</v>
      </c>
      <c r="G33" s="1" t="s">
        <v>144</v>
      </c>
      <c r="H33" s="1" t="s">
        <v>131</v>
      </c>
    </row>
    <row r="34" spans="1:8">
      <c r="A34" s="1" t="s">
        <v>74</v>
      </c>
      <c r="B34" s="1" t="s">
        <v>75</v>
      </c>
      <c r="C34" s="1" t="s">
        <v>175</v>
      </c>
      <c r="D34" s="1" t="s">
        <v>176</v>
      </c>
      <c r="E34" s="1" t="s">
        <v>1794</v>
      </c>
      <c r="F34" s="1" t="s">
        <v>1794</v>
      </c>
      <c r="G34" s="1" t="s">
        <v>144</v>
      </c>
      <c r="H34" s="1" t="s">
        <v>131</v>
      </c>
    </row>
    <row r="35" spans="1:8">
      <c r="A35" s="1" t="s">
        <v>74</v>
      </c>
      <c r="B35" s="1" t="s">
        <v>75</v>
      </c>
      <c r="C35" s="1" t="s">
        <v>175</v>
      </c>
      <c r="D35" s="1" t="s">
        <v>176</v>
      </c>
      <c r="E35" s="1" t="s">
        <v>1795</v>
      </c>
      <c r="F35" s="1" t="s">
        <v>1795</v>
      </c>
      <c r="G35" s="1" t="s">
        <v>144</v>
      </c>
      <c r="H35" s="1" t="s">
        <v>131</v>
      </c>
    </row>
    <row r="36" spans="1:8">
      <c r="A36" s="1" t="s">
        <v>74</v>
      </c>
      <c r="B36" s="1" t="s">
        <v>75</v>
      </c>
      <c r="C36" s="1" t="s">
        <v>175</v>
      </c>
      <c r="D36" s="1" t="s">
        <v>176</v>
      </c>
      <c r="E36" s="1" t="s">
        <v>1796</v>
      </c>
      <c r="F36" s="1" t="s">
        <v>1796</v>
      </c>
      <c r="G36" s="1" t="s">
        <v>144</v>
      </c>
      <c r="H36" s="1" t="s">
        <v>131</v>
      </c>
    </row>
    <row r="37" spans="1:8">
      <c r="A37" s="1" t="s">
        <v>74</v>
      </c>
      <c r="B37" s="1" t="s">
        <v>75</v>
      </c>
      <c r="C37" s="1" t="s">
        <v>175</v>
      </c>
      <c r="D37" s="1" t="s">
        <v>176</v>
      </c>
      <c r="E37" s="1" t="s">
        <v>1797</v>
      </c>
      <c r="F37" s="1" t="s">
        <v>1797</v>
      </c>
      <c r="G37" s="1" t="s">
        <v>144</v>
      </c>
      <c r="H37" s="1" t="s">
        <v>131</v>
      </c>
    </row>
    <row r="38" spans="1:8">
      <c r="A38" s="1" t="s">
        <v>74</v>
      </c>
      <c r="B38" s="1" t="s">
        <v>75</v>
      </c>
      <c r="C38" s="1" t="s">
        <v>175</v>
      </c>
      <c r="D38" s="1" t="s">
        <v>176</v>
      </c>
      <c r="E38" s="1" t="s">
        <v>1798</v>
      </c>
      <c r="F38" s="1" t="s">
        <v>1798</v>
      </c>
      <c r="G38" s="1" t="s">
        <v>144</v>
      </c>
      <c r="H38" s="1" t="s">
        <v>131</v>
      </c>
    </row>
    <row r="39" spans="1:8">
      <c r="A39" s="1" t="s">
        <v>74</v>
      </c>
      <c r="B39" s="1" t="s">
        <v>75</v>
      </c>
      <c r="C39" s="1" t="s">
        <v>175</v>
      </c>
      <c r="D39" s="1" t="s">
        <v>176</v>
      </c>
      <c r="E39" s="1" t="s">
        <v>1799</v>
      </c>
      <c r="F39" s="1" t="s">
        <v>1799</v>
      </c>
      <c r="G39" s="1" t="s">
        <v>144</v>
      </c>
      <c r="H39" s="1" t="s">
        <v>131</v>
      </c>
    </row>
    <row r="40" spans="1:8">
      <c r="A40" s="1" t="s">
        <v>74</v>
      </c>
      <c r="B40" s="1" t="s">
        <v>75</v>
      </c>
      <c r="C40" s="1" t="s">
        <v>175</v>
      </c>
      <c r="D40" s="1" t="s">
        <v>176</v>
      </c>
      <c r="E40" s="1" t="s">
        <v>1800</v>
      </c>
      <c r="F40" s="1" t="s">
        <v>1800</v>
      </c>
      <c r="G40" s="1" t="s">
        <v>144</v>
      </c>
      <c r="H40" s="1" t="s">
        <v>131</v>
      </c>
    </row>
    <row r="41" spans="1:8">
      <c r="A41" s="1" t="s">
        <v>74</v>
      </c>
      <c r="B41" s="1" t="s">
        <v>75</v>
      </c>
      <c r="C41" s="1" t="s">
        <v>175</v>
      </c>
      <c r="D41" s="1" t="s">
        <v>176</v>
      </c>
      <c r="E41" s="1" t="s">
        <v>1801</v>
      </c>
      <c r="F41" s="1" t="s">
        <v>1801</v>
      </c>
      <c r="G41" s="1" t="s">
        <v>144</v>
      </c>
      <c r="H41" s="1" t="s">
        <v>131</v>
      </c>
    </row>
    <row r="42" spans="1:8">
      <c r="A42" s="1" t="s">
        <v>74</v>
      </c>
      <c r="B42" s="1" t="s">
        <v>75</v>
      </c>
      <c r="C42" s="1" t="s">
        <v>175</v>
      </c>
      <c r="D42" s="1" t="s">
        <v>176</v>
      </c>
      <c r="E42" s="1" t="s">
        <v>1802</v>
      </c>
      <c r="F42" s="1" t="s">
        <v>1802</v>
      </c>
      <c r="G42" s="1" t="s">
        <v>144</v>
      </c>
      <c r="H42" s="1" t="s">
        <v>131</v>
      </c>
    </row>
    <row r="43" spans="1:8">
      <c r="A43" s="1" t="s">
        <v>98</v>
      </c>
      <c r="B43" s="1" t="s">
        <v>99</v>
      </c>
      <c r="C43" s="1" t="s">
        <v>189</v>
      </c>
      <c r="D43" s="1" t="s">
        <v>142</v>
      </c>
      <c r="E43" s="1" t="s">
        <v>1737</v>
      </c>
      <c r="F43" s="1" t="s">
        <v>1738</v>
      </c>
      <c r="G43" s="1" t="s">
        <v>144</v>
      </c>
      <c r="H43" s="1" t="s">
        <v>131</v>
      </c>
    </row>
    <row r="44" spans="1:8">
      <c r="A44" s="1" t="s">
        <v>98</v>
      </c>
      <c r="B44" s="1" t="s">
        <v>99</v>
      </c>
      <c r="C44" s="1" t="s">
        <v>189</v>
      </c>
      <c r="D44" s="1" t="s">
        <v>142</v>
      </c>
      <c r="E44" s="1" t="s">
        <v>1739</v>
      </c>
      <c r="F44" s="1" t="s">
        <v>1740</v>
      </c>
      <c r="G44" s="1" t="s">
        <v>144</v>
      </c>
      <c r="H44" s="1" t="s">
        <v>144</v>
      </c>
    </row>
    <row r="45" spans="1:8">
      <c r="A45" s="1" t="s">
        <v>98</v>
      </c>
      <c r="B45" s="1" t="s">
        <v>99</v>
      </c>
      <c r="C45" s="1" t="s">
        <v>189</v>
      </c>
      <c r="D45" s="1" t="s">
        <v>142</v>
      </c>
      <c r="E45" s="1" t="s">
        <v>1741</v>
      </c>
      <c r="F45" s="1" t="s">
        <v>1742</v>
      </c>
      <c r="G45" s="1" t="s">
        <v>144</v>
      </c>
      <c r="H45" s="1" t="s">
        <v>131</v>
      </c>
    </row>
    <row r="46" spans="1:8">
      <c r="A46" s="1" t="s">
        <v>98</v>
      </c>
      <c r="B46" s="1" t="s">
        <v>99</v>
      </c>
      <c r="C46" s="1" t="s">
        <v>189</v>
      </c>
      <c r="D46" s="1" t="s">
        <v>142</v>
      </c>
      <c r="E46" s="1" t="s">
        <v>1743</v>
      </c>
      <c r="F46" s="1" t="s">
        <v>1744</v>
      </c>
      <c r="G46" s="1" t="s">
        <v>144</v>
      </c>
      <c r="H46" s="1" t="s">
        <v>131</v>
      </c>
    </row>
    <row r="47" spans="1:8">
      <c r="A47" s="1" t="s">
        <v>98</v>
      </c>
      <c r="B47" s="1" t="s">
        <v>99</v>
      </c>
      <c r="C47" s="1" t="s">
        <v>189</v>
      </c>
      <c r="D47" s="1" t="s">
        <v>142</v>
      </c>
      <c r="E47" s="1" t="s">
        <v>1745</v>
      </c>
      <c r="F47" s="1" t="s">
        <v>1746</v>
      </c>
      <c r="G47" s="1" t="s">
        <v>144</v>
      </c>
      <c r="H47" s="1" t="s">
        <v>131</v>
      </c>
    </row>
    <row r="48" spans="1:8">
      <c r="A48" s="1" t="s">
        <v>98</v>
      </c>
      <c r="B48" s="1" t="s">
        <v>99</v>
      </c>
      <c r="C48" s="1" t="s">
        <v>189</v>
      </c>
      <c r="D48" s="1" t="s">
        <v>142</v>
      </c>
      <c r="E48" s="1" t="s">
        <v>1747</v>
      </c>
      <c r="F48" s="1" t="s">
        <v>1748</v>
      </c>
      <c r="G48" s="1" t="s">
        <v>144</v>
      </c>
      <c r="H48" s="1" t="s">
        <v>131</v>
      </c>
    </row>
    <row r="49" spans="1:8">
      <c r="A49" s="1" t="s">
        <v>98</v>
      </c>
      <c r="B49" s="1" t="s">
        <v>99</v>
      </c>
      <c r="C49" s="1" t="s">
        <v>189</v>
      </c>
      <c r="D49" s="1" t="s">
        <v>142</v>
      </c>
      <c r="E49" s="1" t="s">
        <v>1749</v>
      </c>
      <c r="F49" s="1" t="s">
        <v>1750</v>
      </c>
      <c r="G49" s="1" t="s">
        <v>144</v>
      </c>
      <c r="H49" s="1" t="s">
        <v>131</v>
      </c>
    </row>
    <row r="50" spans="1:8">
      <c r="A50" s="1" t="s">
        <v>98</v>
      </c>
      <c r="B50" s="1" t="s">
        <v>99</v>
      </c>
      <c r="C50" s="1" t="s">
        <v>189</v>
      </c>
      <c r="D50" s="1" t="s">
        <v>142</v>
      </c>
      <c r="E50" s="1" t="s">
        <v>1751</v>
      </c>
      <c r="F50" s="1" t="s">
        <v>1752</v>
      </c>
      <c r="G50" s="1" t="s">
        <v>144</v>
      </c>
      <c r="H50" s="1" t="s">
        <v>131</v>
      </c>
    </row>
    <row r="51" spans="1:8">
      <c r="A51" s="1" t="s">
        <v>98</v>
      </c>
      <c r="B51" s="1" t="s">
        <v>99</v>
      </c>
      <c r="C51" s="1" t="s">
        <v>189</v>
      </c>
      <c r="D51" s="1" t="s">
        <v>142</v>
      </c>
      <c r="E51" s="1" t="s">
        <v>1753</v>
      </c>
      <c r="F51" s="1" t="s">
        <v>1754</v>
      </c>
      <c r="G51" s="1" t="s">
        <v>144</v>
      </c>
      <c r="H51" s="1" t="s">
        <v>131</v>
      </c>
    </row>
    <row r="52" spans="1:8">
      <c r="A52" s="1" t="s">
        <v>98</v>
      </c>
      <c r="B52" s="1" t="s">
        <v>99</v>
      </c>
      <c r="C52" s="1" t="s">
        <v>189</v>
      </c>
      <c r="D52" s="1" t="s">
        <v>142</v>
      </c>
      <c r="E52" s="1" t="s">
        <v>1755</v>
      </c>
      <c r="F52" s="1" t="s">
        <v>1756</v>
      </c>
      <c r="G52" s="1" t="s">
        <v>144</v>
      </c>
      <c r="H52" s="1" t="s">
        <v>131</v>
      </c>
    </row>
    <row r="53" spans="1:8">
      <c r="A53" s="1" t="s">
        <v>98</v>
      </c>
      <c r="B53" s="1" t="s">
        <v>99</v>
      </c>
      <c r="C53" s="1" t="s">
        <v>189</v>
      </c>
      <c r="D53" s="1" t="s">
        <v>142</v>
      </c>
      <c r="E53" s="1" t="s">
        <v>1757</v>
      </c>
      <c r="F53" s="1" t="s">
        <v>1758</v>
      </c>
      <c r="G53" s="1" t="s">
        <v>144</v>
      </c>
      <c r="H53" s="1" t="s">
        <v>131</v>
      </c>
    </row>
    <row r="54" spans="1:8">
      <c r="A54" s="1" t="s">
        <v>98</v>
      </c>
      <c r="B54" s="1" t="s">
        <v>99</v>
      </c>
      <c r="C54" s="1" t="s">
        <v>189</v>
      </c>
      <c r="D54" s="1" t="s">
        <v>142</v>
      </c>
      <c r="E54" s="1" t="s">
        <v>1759</v>
      </c>
      <c r="F54" s="1" t="s">
        <v>1760</v>
      </c>
      <c r="G54" s="1" t="s">
        <v>144</v>
      </c>
      <c r="H54" s="1" t="s">
        <v>131</v>
      </c>
    </row>
    <row r="55" spans="1:8">
      <c r="A55" s="1" t="s">
        <v>98</v>
      </c>
      <c r="B55" s="1" t="s">
        <v>99</v>
      </c>
      <c r="C55" s="1" t="s">
        <v>189</v>
      </c>
      <c r="D55" s="1" t="s">
        <v>142</v>
      </c>
      <c r="E55" s="1" t="s">
        <v>1761</v>
      </c>
      <c r="F55" s="1" t="s">
        <v>1762</v>
      </c>
      <c r="G55" s="1" t="s">
        <v>144</v>
      </c>
      <c r="H55" s="1" t="s">
        <v>131</v>
      </c>
    </row>
    <row r="56" spans="1:8">
      <c r="A56" s="1" t="s">
        <v>98</v>
      </c>
      <c r="B56" s="1" t="s">
        <v>99</v>
      </c>
      <c r="C56" s="1" t="s">
        <v>189</v>
      </c>
      <c r="D56" s="1" t="s">
        <v>142</v>
      </c>
      <c r="E56" s="1" t="s">
        <v>1763</v>
      </c>
      <c r="F56" s="1" t="s">
        <v>1764</v>
      </c>
      <c r="G56" s="1" t="s">
        <v>144</v>
      </c>
      <c r="H56" s="1" t="s">
        <v>131</v>
      </c>
    </row>
    <row r="57" spans="1:8">
      <c r="A57" s="1" t="s">
        <v>98</v>
      </c>
      <c r="B57" s="1" t="s">
        <v>99</v>
      </c>
      <c r="C57" s="1" t="s">
        <v>189</v>
      </c>
      <c r="D57" s="1" t="s">
        <v>142</v>
      </c>
      <c r="E57" s="1" t="s">
        <v>1765</v>
      </c>
      <c r="F57" s="1" t="s">
        <v>1766</v>
      </c>
      <c r="G57" s="1" t="s">
        <v>144</v>
      </c>
      <c r="H57" s="1" t="s">
        <v>131</v>
      </c>
    </row>
    <row r="58" spans="1:8">
      <c r="A58" s="1" t="s">
        <v>98</v>
      </c>
      <c r="B58" s="1" t="s">
        <v>99</v>
      </c>
      <c r="C58" s="1" t="s">
        <v>189</v>
      </c>
      <c r="D58" s="1" t="s">
        <v>142</v>
      </c>
      <c r="E58" s="1" t="s">
        <v>1767</v>
      </c>
      <c r="F58" s="1" t="s">
        <v>1768</v>
      </c>
      <c r="G58" s="1" t="s">
        <v>144</v>
      </c>
      <c r="H58" s="1" t="s">
        <v>131</v>
      </c>
    </row>
    <row r="59" spans="1:8">
      <c r="A59" s="1" t="s">
        <v>98</v>
      </c>
      <c r="B59" s="1" t="s">
        <v>99</v>
      </c>
      <c r="C59" s="1" t="s">
        <v>189</v>
      </c>
      <c r="D59" s="1" t="s">
        <v>142</v>
      </c>
      <c r="E59" s="1" t="s">
        <v>1769</v>
      </c>
      <c r="F59" s="1" t="s">
        <v>1770</v>
      </c>
      <c r="G59" s="1" t="s">
        <v>144</v>
      </c>
      <c r="H59" s="1" t="s">
        <v>131</v>
      </c>
    </row>
    <row r="60" spans="1:8">
      <c r="A60" s="1" t="s">
        <v>98</v>
      </c>
      <c r="B60" s="1" t="s">
        <v>99</v>
      </c>
      <c r="C60" s="1" t="s">
        <v>189</v>
      </c>
      <c r="D60" s="1" t="s">
        <v>142</v>
      </c>
      <c r="E60" s="1" t="s">
        <v>1771</v>
      </c>
      <c r="F60" s="1" t="s">
        <v>1772</v>
      </c>
      <c r="G60" s="1" t="s">
        <v>144</v>
      </c>
      <c r="H60" s="1" t="s">
        <v>131</v>
      </c>
    </row>
    <row r="61" spans="1:8">
      <c r="A61" s="1" t="s">
        <v>98</v>
      </c>
      <c r="B61" s="1" t="s">
        <v>99</v>
      </c>
      <c r="C61" s="1" t="s">
        <v>189</v>
      </c>
      <c r="D61" s="1" t="s">
        <v>142</v>
      </c>
      <c r="E61" s="1" t="s">
        <v>1773</v>
      </c>
      <c r="F61" s="1" t="s">
        <v>1774</v>
      </c>
      <c r="G61" s="1" t="s">
        <v>144</v>
      </c>
      <c r="H61" s="1" t="s">
        <v>131</v>
      </c>
    </row>
    <row r="62" spans="1:8">
      <c r="A62" s="1" t="s">
        <v>98</v>
      </c>
      <c r="B62" s="1" t="s">
        <v>99</v>
      </c>
      <c r="C62" s="1" t="s">
        <v>189</v>
      </c>
      <c r="D62" s="1" t="s">
        <v>142</v>
      </c>
      <c r="E62" s="1" t="s">
        <v>1775</v>
      </c>
      <c r="F62" s="1" t="s">
        <v>1776</v>
      </c>
      <c r="G62" s="1" t="s">
        <v>144</v>
      </c>
      <c r="H62" s="1" t="s">
        <v>131</v>
      </c>
    </row>
    <row r="63" spans="1:8">
      <c r="A63" s="1" t="s">
        <v>98</v>
      </c>
      <c r="B63" s="1" t="s">
        <v>99</v>
      </c>
      <c r="C63" s="1" t="s">
        <v>189</v>
      </c>
      <c r="D63" s="1" t="s">
        <v>142</v>
      </c>
      <c r="E63" s="1" t="s">
        <v>1777</v>
      </c>
      <c r="F63" s="1" t="s">
        <v>1778</v>
      </c>
      <c r="G63" s="1" t="s">
        <v>144</v>
      </c>
      <c r="H63" s="1" t="s">
        <v>131</v>
      </c>
    </row>
    <row r="64" spans="1:8">
      <c r="A64" s="1" t="s">
        <v>98</v>
      </c>
      <c r="B64" s="1" t="s">
        <v>99</v>
      </c>
      <c r="C64" s="1" t="s">
        <v>189</v>
      </c>
      <c r="D64" s="1" t="s">
        <v>142</v>
      </c>
      <c r="E64" s="1" t="s">
        <v>1779</v>
      </c>
      <c r="F64" s="1" t="s">
        <v>1780</v>
      </c>
      <c r="G64" s="1" t="s">
        <v>144</v>
      </c>
      <c r="H64" s="1" t="s">
        <v>131</v>
      </c>
    </row>
    <row r="65" spans="1:8">
      <c r="A65" s="1" t="s">
        <v>98</v>
      </c>
      <c r="B65" s="1" t="s">
        <v>99</v>
      </c>
      <c r="C65" s="1" t="s">
        <v>189</v>
      </c>
      <c r="D65" s="1" t="s">
        <v>142</v>
      </c>
      <c r="E65" s="1" t="s">
        <v>1781</v>
      </c>
      <c r="F65" s="1" t="s">
        <v>1782</v>
      </c>
      <c r="G65" s="1" t="s">
        <v>144</v>
      </c>
      <c r="H65" s="1" t="s">
        <v>131</v>
      </c>
    </row>
    <row r="66" spans="1:8">
      <c r="A66" s="1" t="s">
        <v>98</v>
      </c>
      <c r="B66" s="1" t="s">
        <v>99</v>
      </c>
      <c r="C66" s="1" t="s">
        <v>189</v>
      </c>
      <c r="D66" s="1" t="s">
        <v>142</v>
      </c>
      <c r="E66" s="1" t="s">
        <v>1783</v>
      </c>
      <c r="F66" s="1" t="s">
        <v>1784</v>
      </c>
      <c r="G66" s="1" t="s">
        <v>144</v>
      </c>
      <c r="H66" s="1" t="s">
        <v>131</v>
      </c>
    </row>
    <row r="67" spans="1:8">
      <c r="A67" s="1" t="s">
        <v>98</v>
      </c>
      <c r="B67" s="1" t="s">
        <v>99</v>
      </c>
      <c r="C67" s="1" t="s">
        <v>189</v>
      </c>
      <c r="D67" s="1" t="s">
        <v>142</v>
      </c>
      <c r="E67" s="1" t="s">
        <v>1785</v>
      </c>
      <c r="F67" s="1" t="s">
        <v>1786</v>
      </c>
      <c r="G67" s="1" t="s">
        <v>144</v>
      </c>
      <c r="H67" s="1" t="s">
        <v>131</v>
      </c>
    </row>
    <row r="68" spans="1:8">
      <c r="A68" s="1" t="s">
        <v>98</v>
      </c>
      <c r="B68" s="1" t="s">
        <v>99</v>
      </c>
      <c r="C68" s="1" t="s">
        <v>223</v>
      </c>
      <c r="D68" s="1" t="s">
        <v>224</v>
      </c>
      <c r="E68" s="1" t="s">
        <v>1795</v>
      </c>
      <c r="F68" s="1" t="s">
        <v>1795</v>
      </c>
      <c r="G68" s="1" t="s">
        <v>144</v>
      </c>
      <c r="H68" s="1" t="s">
        <v>131</v>
      </c>
    </row>
    <row r="69" spans="1:8">
      <c r="A69" s="1" t="s">
        <v>98</v>
      </c>
      <c r="B69" s="1" t="s">
        <v>99</v>
      </c>
      <c r="C69" s="1" t="s">
        <v>223</v>
      </c>
      <c r="D69" s="1" t="s">
        <v>224</v>
      </c>
      <c r="E69" s="1" t="s">
        <v>1789</v>
      </c>
      <c r="F69" s="1" t="s">
        <v>1789</v>
      </c>
      <c r="G69" s="1" t="s">
        <v>144</v>
      </c>
      <c r="H69" s="1" t="s">
        <v>131</v>
      </c>
    </row>
    <row r="70" spans="1:8">
      <c r="A70" s="1" t="s">
        <v>98</v>
      </c>
      <c r="B70" s="1" t="s">
        <v>99</v>
      </c>
      <c r="C70" s="1" t="s">
        <v>226</v>
      </c>
      <c r="D70" s="1" t="s">
        <v>227</v>
      </c>
      <c r="E70" s="1" t="s">
        <v>1803</v>
      </c>
      <c r="F70" s="1" t="s">
        <v>1803</v>
      </c>
      <c r="G70" s="1" t="s">
        <v>144</v>
      </c>
      <c r="H70" s="1" t="s">
        <v>131</v>
      </c>
    </row>
    <row r="71" spans="1:8">
      <c r="A71" s="1" t="s">
        <v>98</v>
      </c>
      <c r="B71" s="1" t="s">
        <v>99</v>
      </c>
      <c r="C71" s="1" t="s">
        <v>226</v>
      </c>
      <c r="D71" s="1" t="s">
        <v>227</v>
      </c>
      <c r="E71" s="1" t="s">
        <v>1804</v>
      </c>
      <c r="F71" s="1" t="s">
        <v>1804</v>
      </c>
      <c r="G71" s="1" t="s">
        <v>144</v>
      </c>
      <c r="H71" s="1" t="s">
        <v>131</v>
      </c>
    </row>
    <row r="72" spans="1:8">
      <c r="A72" s="1" t="s">
        <v>98</v>
      </c>
      <c r="B72" s="1" t="s">
        <v>99</v>
      </c>
      <c r="C72" s="1" t="s">
        <v>226</v>
      </c>
      <c r="D72" s="1" t="s">
        <v>227</v>
      </c>
      <c r="E72" s="1" t="s">
        <v>1805</v>
      </c>
      <c r="F72" s="1" t="s">
        <v>1805</v>
      </c>
      <c r="G72" s="1" t="s">
        <v>144</v>
      </c>
      <c r="H72" s="1" t="s">
        <v>131</v>
      </c>
    </row>
    <row r="73" spans="1:8">
      <c r="A73" s="1" t="s">
        <v>98</v>
      </c>
      <c r="B73" s="1" t="s">
        <v>99</v>
      </c>
      <c r="C73" s="1" t="s">
        <v>226</v>
      </c>
      <c r="D73" s="1" t="s">
        <v>227</v>
      </c>
      <c r="E73" s="1" t="s">
        <v>1806</v>
      </c>
      <c r="F73" s="1" t="s">
        <v>1806</v>
      </c>
      <c r="G73" s="1" t="s">
        <v>144</v>
      </c>
      <c r="H73" s="1" t="s">
        <v>131</v>
      </c>
    </row>
    <row r="74" spans="1:8">
      <c r="A74" s="1" t="s">
        <v>98</v>
      </c>
      <c r="B74" s="1" t="s">
        <v>99</v>
      </c>
      <c r="C74" s="1" t="s">
        <v>255</v>
      </c>
      <c r="D74" s="1" t="s">
        <v>256</v>
      </c>
      <c r="E74" s="1" t="s">
        <v>322</v>
      </c>
      <c r="F74" s="1" t="s">
        <v>322</v>
      </c>
      <c r="G74" s="1" t="s">
        <v>144</v>
      </c>
      <c r="H74" s="1" t="s">
        <v>131</v>
      </c>
    </row>
    <row r="75" spans="1:8">
      <c r="A75" s="1" t="s">
        <v>98</v>
      </c>
      <c r="B75" s="1" t="s">
        <v>99</v>
      </c>
      <c r="C75" s="1" t="s">
        <v>255</v>
      </c>
      <c r="D75" s="1" t="s">
        <v>256</v>
      </c>
      <c r="E75" s="1" t="s">
        <v>325</v>
      </c>
      <c r="F75" s="1" t="s">
        <v>325</v>
      </c>
      <c r="G75" s="1" t="s">
        <v>144</v>
      </c>
      <c r="H75" s="1" t="s">
        <v>131</v>
      </c>
    </row>
    <row r="76" spans="1:8">
      <c r="A76" s="1" t="s">
        <v>98</v>
      </c>
      <c r="B76" s="1" t="s">
        <v>99</v>
      </c>
      <c r="C76" s="1" t="s">
        <v>255</v>
      </c>
      <c r="D76" s="1" t="s">
        <v>256</v>
      </c>
      <c r="E76" s="1" t="s">
        <v>328</v>
      </c>
      <c r="F76" s="1" t="s">
        <v>328</v>
      </c>
      <c r="G76" s="1" t="s">
        <v>144</v>
      </c>
      <c r="H76" s="1" t="s">
        <v>131</v>
      </c>
    </row>
    <row r="77" spans="1:8">
      <c r="A77" s="1" t="s">
        <v>98</v>
      </c>
      <c r="B77" s="1" t="s">
        <v>99</v>
      </c>
      <c r="C77" s="1" t="s">
        <v>276</v>
      </c>
      <c r="D77" s="1" t="s">
        <v>277</v>
      </c>
      <c r="E77" s="1" t="s">
        <v>1807</v>
      </c>
      <c r="F77" s="1" t="s">
        <v>1807</v>
      </c>
      <c r="G77" s="1" t="s">
        <v>144</v>
      </c>
      <c r="H77" s="1" t="s">
        <v>131</v>
      </c>
    </row>
    <row r="78" spans="1:8">
      <c r="A78" s="1" t="s">
        <v>98</v>
      </c>
      <c r="B78" s="1" t="s">
        <v>99</v>
      </c>
      <c r="C78" s="1" t="s">
        <v>276</v>
      </c>
      <c r="D78" s="1" t="s">
        <v>277</v>
      </c>
      <c r="E78" s="1" t="s">
        <v>1808</v>
      </c>
      <c r="F78" s="1" t="s">
        <v>1808</v>
      </c>
      <c r="G78" s="1" t="s">
        <v>144</v>
      </c>
      <c r="H78" s="1" t="s">
        <v>131</v>
      </c>
    </row>
    <row r="79" spans="1:8">
      <c r="A79" s="1" t="s">
        <v>98</v>
      </c>
      <c r="B79" s="1" t="s">
        <v>99</v>
      </c>
      <c r="C79" s="1" t="s">
        <v>276</v>
      </c>
      <c r="D79" s="1" t="s">
        <v>277</v>
      </c>
      <c r="E79" s="1" t="s">
        <v>1809</v>
      </c>
      <c r="F79" s="1" t="s">
        <v>1809</v>
      </c>
      <c r="G79" s="1" t="s">
        <v>144</v>
      </c>
      <c r="H79" s="1" t="s">
        <v>131</v>
      </c>
    </row>
    <row r="80" spans="1:8">
      <c r="A80" s="1" t="s">
        <v>98</v>
      </c>
      <c r="B80" s="1" t="s">
        <v>99</v>
      </c>
      <c r="C80" s="1" t="s">
        <v>282</v>
      </c>
      <c r="D80" s="1" t="s">
        <v>283</v>
      </c>
      <c r="E80" s="1" t="s">
        <v>1810</v>
      </c>
      <c r="F80" s="1" t="s">
        <v>1810</v>
      </c>
      <c r="G80" s="1" t="s">
        <v>144</v>
      </c>
      <c r="H80" s="1" t="s">
        <v>131</v>
      </c>
    </row>
    <row r="81" spans="1:8">
      <c r="A81" s="1" t="s">
        <v>98</v>
      </c>
      <c r="B81" s="1" t="s">
        <v>99</v>
      </c>
      <c r="C81" s="1" t="s">
        <v>282</v>
      </c>
      <c r="D81" s="1" t="s">
        <v>283</v>
      </c>
      <c r="E81" s="1" t="s">
        <v>1811</v>
      </c>
      <c r="F81" s="1" t="s">
        <v>1811</v>
      </c>
      <c r="G81" s="1" t="s">
        <v>144</v>
      </c>
      <c r="H81" s="1" t="s">
        <v>131</v>
      </c>
    </row>
    <row r="82" spans="1:8">
      <c r="A82" s="1" t="s">
        <v>98</v>
      </c>
      <c r="B82" s="1" t="s">
        <v>99</v>
      </c>
      <c r="C82" s="1" t="s">
        <v>282</v>
      </c>
      <c r="D82" s="1" t="s">
        <v>283</v>
      </c>
      <c r="E82" s="1" t="s">
        <v>1812</v>
      </c>
      <c r="F82" s="1" t="s">
        <v>1812</v>
      </c>
      <c r="G82" s="1" t="s">
        <v>144</v>
      </c>
      <c r="H82" s="1" t="s">
        <v>131</v>
      </c>
    </row>
    <row r="83" spans="1:8">
      <c r="A83" s="1" t="s">
        <v>98</v>
      </c>
      <c r="B83" s="1" t="s">
        <v>99</v>
      </c>
      <c r="C83" s="1" t="s">
        <v>282</v>
      </c>
      <c r="D83" s="1" t="s">
        <v>283</v>
      </c>
      <c r="E83" s="1" t="s">
        <v>1813</v>
      </c>
      <c r="F83" s="1" t="s">
        <v>1813</v>
      </c>
      <c r="G83" s="1" t="s">
        <v>144</v>
      </c>
      <c r="H83" s="1" t="s">
        <v>131</v>
      </c>
    </row>
    <row r="84" spans="1:8">
      <c r="A84" s="1" t="s">
        <v>98</v>
      </c>
      <c r="B84" s="1" t="s">
        <v>99</v>
      </c>
      <c r="C84" s="1" t="s">
        <v>282</v>
      </c>
      <c r="D84" s="1" t="s">
        <v>283</v>
      </c>
      <c r="E84" s="1" t="s">
        <v>1814</v>
      </c>
      <c r="F84" s="1" t="s">
        <v>1814</v>
      </c>
      <c r="G84" s="1" t="s">
        <v>144</v>
      </c>
      <c r="H84" s="1" t="s">
        <v>131</v>
      </c>
    </row>
    <row r="85" spans="1:8">
      <c r="A85" s="1" t="s">
        <v>98</v>
      </c>
      <c r="B85" s="1" t="s">
        <v>99</v>
      </c>
      <c r="C85" s="1" t="s">
        <v>282</v>
      </c>
      <c r="D85" s="1" t="s">
        <v>283</v>
      </c>
      <c r="E85" s="1" t="s">
        <v>1815</v>
      </c>
      <c r="F85" s="1" t="s">
        <v>1815</v>
      </c>
      <c r="G85" s="1" t="s">
        <v>144</v>
      </c>
      <c r="H85" s="1" t="s">
        <v>131</v>
      </c>
    </row>
    <row r="86" spans="1:8">
      <c r="A86" s="1" t="s">
        <v>98</v>
      </c>
      <c r="B86" s="1" t="s">
        <v>99</v>
      </c>
      <c r="C86" s="1" t="s">
        <v>282</v>
      </c>
      <c r="D86" s="1" t="s">
        <v>283</v>
      </c>
      <c r="E86" s="1" t="s">
        <v>1816</v>
      </c>
      <c r="F86" s="1" t="s">
        <v>1816</v>
      </c>
      <c r="G86" s="1" t="s">
        <v>144</v>
      </c>
      <c r="H86" s="1" t="s">
        <v>131</v>
      </c>
    </row>
    <row r="87" spans="1:8">
      <c r="A87" s="1" t="s">
        <v>98</v>
      </c>
      <c r="B87" s="1" t="s">
        <v>99</v>
      </c>
      <c r="C87" s="1" t="s">
        <v>282</v>
      </c>
      <c r="D87" s="1" t="s">
        <v>283</v>
      </c>
      <c r="E87" s="1" t="s">
        <v>1817</v>
      </c>
      <c r="F87" s="1" t="s">
        <v>1817</v>
      </c>
      <c r="G87" s="1" t="s">
        <v>144</v>
      </c>
      <c r="H87" s="1" t="s">
        <v>131</v>
      </c>
    </row>
    <row r="88" spans="1:8">
      <c r="A88" s="1" t="s">
        <v>98</v>
      </c>
      <c r="B88" s="1" t="s">
        <v>99</v>
      </c>
      <c r="C88" s="1" t="s">
        <v>282</v>
      </c>
      <c r="D88" s="1" t="s">
        <v>283</v>
      </c>
      <c r="E88" s="1" t="s">
        <v>1818</v>
      </c>
      <c r="F88" s="1" t="s">
        <v>1818</v>
      </c>
      <c r="G88" s="1" t="s">
        <v>144</v>
      </c>
      <c r="H88" s="1" t="s">
        <v>131</v>
      </c>
    </row>
    <row r="89" spans="1:8">
      <c r="A89" s="1" t="s">
        <v>98</v>
      </c>
      <c r="B89" s="1" t="s">
        <v>99</v>
      </c>
      <c r="C89" s="1" t="s">
        <v>282</v>
      </c>
      <c r="D89" s="1" t="s">
        <v>283</v>
      </c>
      <c r="E89" s="1" t="s">
        <v>1819</v>
      </c>
      <c r="F89" s="1" t="s">
        <v>1819</v>
      </c>
      <c r="G89" s="1" t="s">
        <v>144</v>
      </c>
      <c r="H89" s="1" t="s">
        <v>131</v>
      </c>
    </row>
    <row r="90" spans="1:8">
      <c r="A90" s="1" t="s">
        <v>98</v>
      </c>
      <c r="B90" s="1" t="s">
        <v>99</v>
      </c>
      <c r="C90" s="1" t="s">
        <v>282</v>
      </c>
      <c r="D90" s="1" t="s">
        <v>283</v>
      </c>
      <c r="E90" s="1" t="s">
        <v>1820</v>
      </c>
      <c r="F90" s="1" t="s">
        <v>1820</v>
      </c>
      <c r="G90" s="1" t="s">
        <v>144</v>
      </c>
      <c r="H90" s="1" t="s">
        <v>131</v>
      </c>
    </row>
    <row r="91" spans="1:8">
      <c r="A91" s="1" t="s">
        <v>98</v>
      </c>
      <c r="B91" s="1" t="s">
        <v>99</v>
      </c>
      <c r="C91" s="1" t="s">
        <v>282</v>
      </c>
      <c r="D91" s="1" t="s">
        <v>283</v>
      </c>
      <c r="E91" s="1" t="s">
        <v>1821</v>
      </c>
      <c r="F91" s="1" t="s">
        <v>1821</v>
      </c>
      <c r="G91" s="1" t="s">
        <v>144</v>
      </c>
      <c r="H91" s="1" t="s">
        <v>131</v>
      </c>
    </row>
    <row r="92" spans="1:8">
      <c r="A92" s="1" t="s">
        <v>98</v>
      </c>
      <c r="B92" s="1" t="s">
        <v>99</v>
      </c>
      <c r="C92" s="1" t="s">
        <v>282</v>
      </c>
      <c r="D92" s="1" t="s">
        <v>283</v>
      </c>
      <c r="E92" s="1" t="s">
        <v>1822</v>
      </c>
      <c r="F92" s="1" t="s">
        <v>1822</v>
      </c>
      <c r="G92" s="1" t="s">
        <v>144</v>
      </c>
      <c r="H92" s="1" t="s">
        <v>131</v>
      </c>
    </row>
    <row r="93" spans="1:8">
      <c r="A93" s="1" t="s">
        <v>98</v>
      </c>
      <c r="B93" s="1" t="s">
        <v>99</v>
      </c>
      <c r="C93" s="1" t="s">
        <v>282</v>
      </c>
      <c r="D93" s="1" t="s">
        <v>283</v>
      </c>
      <c r="E93" s="1" t="s">
        <v>1823</v>
      </c>
      <c r="F93" s="1" t="s">
        <v>1823</v>
      </c>
      <c r="G93" s="1" t="s">
        <v>144</v>
      </c>
      <c r="H93" s="1" t="s">
        <v>131</v>
      </c>
    </row>
    <row r="94" spans="1:8">
      <c r="A94" s="1" t="s">
        <v>98</v>
      </c>
      <c r="B94" s="1" t="s">
        <v>99</v>
      </c>
      <c r="C94" s="1" t="s">
        <v>282</v>
      </c>
      <c r="D94" s="1" t="s">
        <v>283</v>
      </c>
      <c r="E94" s="1" t="s">
        <v>1824</v>
      </c>
      <c r="F94" s="1" t="s">
        <v>1824</v>
      </c>
      <c r="G94" s="1" t="s">
        <v>144</v>
      </c>
      <c r="H94" s="1" t="s">
        <v>131</v>
      </c>
    </row>
    <row r="95" spans="1:8">
      <c r="A95" s="1" t="s">
        <v>98</v>
      </c>
      <c r="B95" s="1" t="s">
        <v>99</v>
      </c>
      <c r="C95" s="1" t="s">
        <v>282</v>
      </c>
      <c r="D95" s="1" t="s">
        <v>283</v>
      </c>
      <c r="E95" s="1" t="s">
        <v>1825</v>
      </c>
      <c r="F95" s="1" t="s">
        <v>1825</v>
      </c>
      <c r="G95" s="1" t="s">
        <v>144</v>
      </c>
      <c r="H95" s="1" t="s">
        <v>131</v>
      </c>
    </row>
    <row r="96" spans="1:8">
      <c r="A96" s="1" t="s">
        <v>98</v>
      </c>
      <c r="B96" s="1" t="s">
        <v>99</v>
      </c>
      <c r="C96" s="1" t="s">
        <v>282</v>
      </c>
      <c r="D96" s="1" t="s">
        <v>283</v>
      </c>
      <c r="E96" s="1" t="s">
        <v>1826</v>
      </c>
      <c r="F96" s="1" t="s">
        <v>1826</v>
      </c>
      <c r="G96" s="1" t="s">
        <v>144</v>
      </c>
      <c r="H96" s="1" t="s">
        <v>131</v>
      </c>
    </row>
    <row r="97" spans="1:8">
      <c r="A97" s="1" t="s">
        <v>98</v>
      </c>
      <c r="B97" s="1" t="s">
        <v>99</v>
      </c>
      <c r="C97" s="1" t="s">
        <v>298</v>
      </c>
      <c r="D97" s="1" t="s">
        <v>299</v>
      </c>
      <c r="E97" s="1" t="s">
        <v>1827</v>
      </c>
      <c r="F97" s="1" t="s">
        <v>1827</v>
      </c>
      <c r="G97" s="1" t="s">
        <v>144</v>
      </c>
      <c r="H97" s="1" t="s">
        <v>131</v>
      </c>
    </row>
    <row r="98" spans="1:8">
      <c r="A98" s="1" t="s">
        <v>98</v>
      </c>
      <c r="B98" s="1" t="s">
        <v>99</v>
      </c>
      <c r="C98" s="1" t="s">
        <v>298</v>
      </c>
      <c r="D98" s="1" t="s">
        <v>299</v>
      </c>
      <c r="E98" s="1" t="s">
        <v>1828</v>
      </c>
      <c r="F98" s="1" t="s">
        <v>1828</v>
      </c>
      <c r="G98" s="1" t="s">
        <v>144</v>
      </c>
      <c r="H98" s="1" t="s">
        <v>131</v>
      </c>
    </row>
    <row r="99" spans="1:8">
      <c r="A99" s="1" t="s">
        <v>98</v>
      </c>
      <c r="B99" s="1" t="s">
        <v>99</v>
      </c>
      <c r="C99" s="1" t="s">
        <v>298</v>
      </c>
      <c r="D99" s="1" t="s">
        <v>299</v>
      </c>
      <c r="E99" s="1" t="s">
        <v>1806</v>
      </c>
      <c r="F99" s="1" t="s">
        <v>1806</v>
      </c>
      <c r="G99" s="1" t="s">
        <v>144</v>
      </c>
      <c r="H99" s="1" t="s">
        <v>131</v>
      </c>
    </row>
    <row r="100" spans="1:8">
      <c r="A100" s="1" t="s">
        <v>98</v>
      </c>
      <c r="B100" s="1" t="s">
        <v>99</v>
      </c>
      <c r="C100" s="1" t="s">
        <v>341</v>
      </c>
      <c r="D100" s="1" t="s">
        <v>342</v>
      </c>
      <c r="E100" s="1" t="s">
        <v>1807</v>
      </c>
      <c r="F100" s="1" t="s">
        <v>1807</v>
      </c>
      <c r="G100" s="1" t="s">
        <v>144</v>
      </c>
      <c r="H100" s="1" t="s">
        <v>131</v>
      </c>
    </row>
    <row r="101" spans="1:8">
      <c r="A101" s="1" t="s">
        <v>98</v>
      </c>
      <c r="B101" s="1" t="s">
        <v>99</v>
      </c>
      <c r="C101" s="1" t="s">
        <v>341</v>
      </c>
      <c r="D101" s="1" t="s">
        <v>342</v>
      </c>
      <c r="E101" s="1" t="s">
        <v>1808</v>
      </c>
      <c r="F101" s="1" t="s">
        <v>1808</v>
      </c>
      <c r="G101" s="1" t="s">
        <v>144</v>
      </c>
      <c r="H101" s="1" t="s">
        <v>131</v>
      </c>
    </row>
    <row r="102" spans="1:8">
      <c r="A102" s="1" t="s">
        <v>62</v>
      </c>
      <c r="B102" s="1" t="s">
        <v>63</v>
      </c>
      <c r="C102" s="1" t="s">
        <v>348</v>
      </c>
      <c r="D102" s="1" t="s">
        <v>142</v>
      </c>
      <c r="E102" s="1" t="s">
        <v>1737</v>
      </c>
      <c r="F102" s="1" t="s">
        <v>1738</v>
      </c>
      <c r="G102" s="1" t="s">
        <v>144</v>
      </c>
      <c r="H102" s="1" t="s">
        <v>131</v>
      </c>
    </row>
    <row r="103" spans="1:8">
      <c r="A103" s="1" t="s">
        <v>62</v>
      </c>
      <c r="B103" s="1" t="s">
        <v>63</v>
      </c>
      <c r="C103" s="1" t="s">
        <v>348</v>
      </c>
      <c r="D103" s="1" t="s">
        <v>142</v>
      </c>
      <c r="E103" s="1" t="s">
        <v>1739</v>
      </c>
      <c r="F103" s="1" t="s">
        <v>1740</v>
      </c>
      <c r="G103" s="1" t="s">
        <v>144</v>
      </c>
      <c r="H103" s="1" t="s">
        <v>144</v>
      </c>
    </row>
    <row r="104" spans="1:8">
      <c r="A104" s="1" t="s">
        <v>62</v>
      </c>
      <c r="B104" s="1" t="s">
        <v>63</v>
      </c>
      <c r="C104" s="1" t="s">
        <v>348</v>
      </c>
      <c r="D104" s="1" t="s">
        <v>142</v>
      </c>
      <c r="E104" s="1" t="s">
        <v>1741</v>
      </c>
      <c r="F104" s="1" t="s">
        <v>1742</v>
      </c>
      <c r="G104" s="1" t="s">
        <v>144</v>
      </c>
      <c r="H104" s="1" t="s">
        <v>131</v>
      </c>
    </row>
    <row r="105" spans="1:8">
      <c r="A105" s="1" t="s">
        <v>62</v>
      </c>
      <c r="B105" s="1" t="s">
        <v>63</v>
      </c>
      <c r="C105" s="1" t="s">
        <v>348</v>
      </c>
      <c r="D105" s="1" t="s">
        <v>142</v>
      </c>
      <c r="E105" s="1" t="s">
        <v>1743</v>
      </c>
      <c r="F105" s="1" t="s">
        <v>1744</v>
      </c>
      <c r="G105" s="1" t="s">
        <v>144</v>
      </c>
      <c r="H105" s="1" t="s">
        <v>131</v>
      </c>
    </row>
    <row r="106" spans="1:8">
      <c r="A106" s="1" t="s">
        <v>62</v>
      </c>
      <c r="B106" s="1" t="s">
        <v>63</v>
      </c>
      <c r="C106" s="1" t="s">
        <v>348</v>
      </c>
      <c r="D106" s="1" t="s">
        <v>142</v>
      </c>
      <c r="E106" s="1" t="s">
        <v>1745</v>
      </c>
      <c r="F106" s="1" t="s">
        <v>1746</v>
      </c>
      <c r="G106" s="1" t="s">
        <v>144</v>
      </c>
      <c r="H106" s="1" t="s">
        <v>131</v>
      </c>
    </row>
    <row r="107" spans="1:8">
      <c r="A107" s="1" t="s">
        <v>62</v>
      </c>
      <c r="B107" s="1" t="s">
        <v>63</v>
      </c>
      <c r="C107" s="1" t="s">
        <v>348</v>
      </c>
      <c r="D107" s="1" t="s">
        <v>142</v>
      </c>
      <c r="E107" s="1" t="s">
        <v>1747</v>
      </c>
      <c r="F107" s="1" t="s">
        <v>1748</v>
      </c>
      <c r="G107" s="1" t="s">
        <v>144</v>
      </c>
      <c r="H107" s="1" t="s">
        <v>131</v>
      </c>
    </row>
    <row r="108" spans="1:8">
      <c r="A108" s="1" t="s">
        <v>62</v>
      </c>
      <c r="B108" s="1" t="s">
        <v>63</v>
      </c>
      <c r="C108" s="1" t="s">
        <v>348</v>
      </c>
      <c r="D108" s="1" t="s">
        <v>142</v>
      </c>
      <c r="E108" s="1" t="s">
        <v>1749</v>
      </c>
      <c r="F108" s="1" t="s">
        <v>1750</v>
      </c>
      <c r="G108" s="1" t="s">
        <v>144</v>
      </c>
      <c r="H108" s="1" t="s">
        <v>131</v>
      </c>
    </row>
    <row r="109" spans="1:8">
      <c r="A109" s="1" t="s">
        <v>62</v>
      </c>
      <c r="B109" s="1" t="s">
        <v>63</v>
      </c>
      <c r="C109" s="1" t="s">
        <v>348</v>
      </c>
      <c r="D109" s="1" t="s">
        <v>142</v>
      </c>
      <c r="E109" s="1" t="s">
        <v>1751</v>
      </c>
      <c r="F109" s="1" t="s">
        <v>1752</v>
      </c>
      <c r="G109" s="1" t="s">
        <v>144</v>
      </c>
      <c r="H109" s="1" t="s">
        <v>131</v>
      </c>
    </row>
    <row r="110" spans="1:8">
      <c r="A110" s="1" t="s">
        <v>62</v>
      </c>
      <c r="B110" s="1" t="s">
        <v>63</v>
      </c>
      <c r="C110" s="1" t="s">
        <v>348</v>
      </c>
      <c r="D110" s="1" t="s">
        <v>142</v>
      </c>
      <c r="E110" s="1" t="s">
        <v>1753</v>
      </c>
      <c r="F110" s="1" t="s">
        <v>1754</v>
      </c>
      <c r="G110" s="1" t="s">
        <v>144</v>
      </c>
      <c r="H110" s="1" t="s">
        <v>131</v>
      </c>
    </row>
    <row r="111" spans="1:8">
      <c r="A111" s="1" t="s">
        <v>62</v>
      </c>
      <c r="B111" s="1" t="s">
        <v>63</v>
      </c>
      <c r="C111" s="1" t="s">
        <v>348</v>
      </c>
      <c r="D111" s="1" t="s">
        <v>142</v>
      </c>
      <c r="E111" s="1" t="s">
        <v>1755</v>
      </c>
      <c r="F111" s="1" t="s">
        <v>1756</v>
      </c>
      <c r="G111" s="1" t="s">
        <v>144</v>
      </c>
      <c r="H111" s="1" t="s">
        <v>131</v>
      </c>
    </row>
    <row r="112" spans="1:8">
      <c r="A112" s="1" t="s">
        <v>62</v>
      </c>
      <c r="B112" s="1" t="s">
        <v>63</v>
      </c>
      <c r="C112" s="1" t="s">
        <v>348</v>
      </c>
      <c r="D112" s="1" t="s">
        <v>142</v>
      </c>
      <c r="E112" s="1" t="s">
        <v>1757</v>
      </c>
      <c r="F112" s="1" t="s">
        <v>1758</v>
      </c>
      <c r="G112" s="1" t="s">
        <v>144</v>
      </c>
      <c r="H112" s="1" t="s">
        <v>131</v>
      </c>
    </row>
    <row r="113" spans="1:8">
      <c r="A113" s="1" t="s">
        <v>62</v>
      </c>
      <c r="B113" s="1" t="s">
        <v>63</v>
      </c>
      <c r="C113" s="1" t="s">
        <v>348</v>
      </c>
      <c r="D113" s="1" t="s">
        <v>142</v>
      </c>
      <c r="E113" s="1" t="s">
        <v>1759</v>
      </c>
      <c r="F113" s="1" t="s">
        <v>1760</v>
      </c>
      <c r="G113" s="1" t="s">
        <v>144</v>
      </c>
      <c r="H113" s="1" t="s">
        <v>131</v>
      </c>
    </row>
    <row r="114" spans="1:8">
      <c r="A114" s="1" t="s">
        <v>62</v>
      </c>
      <c r="B114" s="1" t="s">
        <v>63</v>
      </c>
      <c r="C114" s="1" t="s">
        <v>348</v>
      </c>
      <c r="D114" s="1" t="s">
        <v>142</v>
      </c>
      <c r="E114" s="1" t="s">
        <v>1761</v>
      </c>
      <c r="F114" s="1" t="s">
        <v>1762</v>
      </c>
      <c r="G114" s="1" t="s">
        <v>144</v>
      </c>
      <c r="H114" s="1" t="s">
        <v>131</v>
      </c>
    </row>
    <row r="115" spans="1:8">
      <c r="A115" s="1" t="s">
        <v>62</v>
      </c>
      <c r="B115" s="1" t="s">
        <v>63</v>
      </c>
      <c r="C115" s="1" t="s">
        <v>348</v>
      </c>
      <c r="D115" s="1" t="s">
        <v>142</v>
      </c>
      <c r="E115" s="1" t="s">
        <v>1763</v>
      </c>
      <c r="F115" s="1" t="s">
        <v>1764</v>
      </c>
      <c r="G115" s="1" t="s">
        <v>144</v>
      </c>
      <c r="H115" s="1" t="s">
        <v>131</v>
      </c>
    </row>
    <row r="116" spans="1:8">
      <c r="A116" s="1" t="s">
        <v>62</v>
      </c>
      <c r="B116" s="1" t="s">
        <v>63</v>
      </c>
      <c r="C116" s="1" t="s">
        <v>348</v>
      </c>
      <c r="D116" s="1" t="s">
        <v>142</v>
      </c>
      <c r="E116" s="1" t="s">
        <v>1765</v>
      </c>
      <c r="F116" s="1" t="s">
        <v>1766</v>
      </c>
      <c r="G116" s="1" t="s">
        <v>144</v>
      </c>
      <c r="H116" s="1" t="s">
        <v>131</v>
      </c>
    </row>
    <row r="117" spans="1:8">
      <c r="A117" s="1" t="s">
        <v>62</v>
      </c>
      <c r="B117" s="1" t="s">
        <v>63</v>
      </c>
      <c r="C117" s="1" t="s">
        <v>348</v>
      </c>
      <c r="D117" s="1" t="s">
        <v>142</v>
      </c>
      <c r="E117" s="1" t="s">
        <v>1767</v>
      </c>
      <c r="F117" s="1" t="s">
        <v>1768</v>
      </c>
      <c r="G117" s="1" t="s">
        <v>144</v>
      </c>
      <c r="H117" s="1" t="s">
        <v>131</v>
      </c>
    </row>
    <row r="118" spans="1:8">
      <c r="A118" s="1" t="s">
        <v>62</v>
      </c>
      <c r="B118" s="1" t="s">
        <v>63</v>
      </c>
      <c r="C118" s="1" t="s">
        <v>348</v>
      </c>
      <c r="D118" s="1" t="s">
        <v>142</v>
      </c>
      <c r="E118" s="1" t="s">
        <v>1769</v>
      </c>
      <c r="F118" s="1" t="s">
        <v>1770</v>
      </c>
      <c r="G118" s="1" t="s">
        <v>144</v>
      </c>
      <c r="H118" s="1" t="s">
        <v>131</v>
      </c>
    </row>
    <row r="119" spans="1:8">
      <c r="A119" s="1" t="s">
        <v>62</v>
      </c>
      <c r="B119" s="1" t="s">
        <v>63</v>
      </c>
      <c r="C119" s="1" t="s">
        <v>348</v>
      </c>
      <c r="D119" s="1" t="s">
        <v>142</v>
      </c>
      <c r="E119" s="1" t="s">
        <v>1771</v>
      </c>
      <c r="F119" s="1" t="s">
        <v>1772</v>
      </c>
      <c r="G119" s="1" t="s">
        <v>144</v>
      </c>
      <c r="H119" s="1" t="s">
        <v>131</v>
      </c>
    </row>
    <row r="120" spans="1:8">
      <c r="A120" s="1" t="s">
        <v>62</v>
      </c>
      <c r="B120" s="1" t="s">
        <v>63</v>
      </c>
      <c r="C120" s="1" t="s">
        <v>348</v>
      </c>
      <c r="D120" s="1" t="s">
        <v>142</v>
      </c>
      <c r="E120" s="1" t="s">
        <v>1773</v>
      </c>
      <c r="F120" s="1" t="s">
        <v>1774</v>
      </c>
      <c r="G120" s="1" t="s">
        <v>144</v>
      </c>
      <c r="H120" s="1" t="s">
        <v>131</v>
      </c>
    </row>
    <row r="121" spans="1:8">
      <c r="A121" s="1" t="s">
        <v>62</v>
      </c>
      <c r="B121" s="1" t="s">
        <v>63</v>
      </c>
      <c r="C121" s="1" t="s">
        <v>348</v>
      </c>
      <c r="D121" s="1" t="s">
        <v>142</v>
      </c>
      <c r="E121" s="1" t="s">
        <v>1775</v>
      </c>
      <c r="F121" s="1" t="s">
        <v>1776</v>
      </c>
      <c r="G121" s="1" t="s">
        <v>144</v>
      </c>
      <c r="H121" s="1" t="s">
        <v>131</v>
      </c>
    </row>
    <row r="122" spans="1:8">
      <c r="A122" s="1" t="s">
        <v>62</v>
      </c>
      <c r="B122" s="1" t="s">
        <v>63</v>
      </c>
      <c r="C122" s="1" t="s">
        <v>348</v>
      </c>
      <c r="D122" s="1" t="s">
        <v>142</v>
      </c>
      <c r="E122" s="1" t="s">
        <v>1777</v>
      </c>
      <c r="F122" s="1" t="s">
        <v>1778</v>
      </c>
      <c r="G122" s="1" t="s">
        <v>144</v>
      </c>
      <c r="H122" s="1" t="s">
        <v>131</v>
      </c>
    </row>
    <row r="123" spans="1:8">
      <c r="A123" s="1" t="s">
        <v>62</v>
      </c>
      <c r="B123" s="1" t="s">
        <v>63</v>
      </c>
      <c r="C123" s="1" t="s">
        <v>348</v>
      </c>
      <c r="D123" s="1" t="s">
        <v>142</v>
      </c>
      <c r="E123" s="1" t="s">
        <v>1779</v>
      </c>
      <c r="F123" s="1" t="s">
        <v>1780</v>
      </c>
      <c r="G123" s="1" t="s">
        <v>144</v>
      </c>
      <c r="H123" s="1" t="s">
        <v>131</v>
      </c>
    </row>
    <row r="124" spans="1:8">
      <c r="A124" s="1" t="s">
        <v>62</v>
      </c>
      <c r="B124" s="1" t="s">
        <v>63</v>
      </c>
      <c r="C124" s="1" t="s">
        <v>348</v>
      </c>
      <c r="D124" s="1" t="s">
        <v>142</v>
      </c>
      <c r="E124" s="1" t="s">
        <v>1781</v>
      </c>
      <c r="F124" s="1" t="s">
        <v>1782</v>
      </c>
      <c r="G124" s="1" t="s">
        <v>144</v>
      </c>
      <c r="H124" s="1" t="s">
        <v>131</v>
      </c>
    </row>
    <row r="125" spans="1:8">
      <c r="A125" s="1" t="s">
        <v>62</v>
      </c>
      <c r="B125" s="1" t="s">
        <v>63</v>
      </c>
      <c r="C125" s="1" t="s">
        <v>348</v>
      </c>
      <c r="D125" s="1" t="s">
        <v>142</v>
      </c>
      <c r="E125" s="1" t="s">
        <v>1783</v>
      </c>
      <c r="F125" s="1" t="s">
        <v>1784</v>
      </c>
      <c r="G125" s="1" t="s">
        <v>144</v>
      </c>
      <c r="H125" s="1" t="s">
        <v>131</v>
      </c>
    </row>
    <row r="126" spans="1:8">
      <c r="A126" s="1" t="s">
        <v>62</v>
      </c>
      <c r="B126" s="1" t="s">
        <v>63</v>
      </c>
      <c r="C126" s="1" t="s">
        <v>348</v>
      </c>
      <c r="D126" s="1" t="s">
        <v>142</v>
      </c>
      <c r="E126" s="1" t="s">
        <v>1785</v>
      </c>
      <c r="F126" s="1" t="s">
        <v>1786</v>
      </c>
      <c r="G126" s="1" t="s">
        <v>144</v>
      </c>
      <c r="H126" s="1" t="s">
        <v>131</v>
      </c>
    </row>
    <row r="127" spans="1:8">
      <c r="A127" s="1" t="s">
        <v>62</v>
      </c>
      <c r="B127" s="1" t="s">
        <v>63</v>
      </c>
      <c r="C127" s="1" t="s">
        <v>379</v>
      </c>
      <c r="D127" s="1" t="s">
        <v>380</v>
      </c>
      <c r="E127" s="1" t="s">
        <v>1829</v>
      </c>
      <c r="F127" s="1" t="s">
        <v>1829</v>
      </c>
      <c r="G127" s="1" t="s">
        <v>144</v>
      </c>
      <c r="H127" s="1" t="s">
        <v>144</v>
      </c>
    </row>
    <row r="128" spans="1:8">
      <c r="A128" s="1" t="s">
        <v>62</v>
      </c>
      <c r="B128" s="1" t="s">
        <v>63</v>
      </c>
      <c r="C128" s="1" t="s">
        <v>379</v>
      </c>
      <c r="D128" s="1" t="s">
        <v>380</v>
      </c>
      <c r="E128" s="1" t="s">
        <v>1830</v>
      </c>
      <c r="F128" s="1" t="s">
        <v>1830</v>
      </c>
      <c r="G128" s="1" t="s">
        <v>144</v>
      </c>
      <c r="H128" s="1" t="s">
        <v>131</v>
      </c>
    </row>
    <row r="129" spans="1:8">
      <c r="A129" s="1" t="s">
        <v>62</v>
      </c>
      <c r="B129" s="1" t="s">
        <v>63</v>
      </c>
      <c r="C129" s="1" t="s">
        <v>382</v>
      </c>
      <c r="D129" s="1" t="s">
        <v>383</v>
      </c>
      <c r="E129" s="1" t="s">
        <v>1829</v>
      </c>
      <c r="F129" s="1" t="s">
        <v>1829</v>
      </c>
      <c r="G129" s="1" t="s">
        <v>144</v>
      </c>
      <c r="H129" s="1" t="s">
        <v>144</v>
      </c>
    </row>
    <row r="130" spans="1:8">
      <c r="A130" s="1" t="s">
        <v>62</v>
      </c>
      <c r="B130" s="1" t="s">
        <v>63</v>
      </c>
      <c r="C130" s="1" t="s">
        <v>382</v>
      </c>
      <c r="D130" s="1" t="s">
        <v>383</v>
      </c>
      <c r="E130" s="1" t="s">
        <v>1830</v>
      </c>
      <c r="F130" s="1" t="s">
        <v>1830</v>
      </c>
      <c r="G130" s="1" t="s">
        <v>144</v>
      </c>
      <c r="H130" s="1" t="s">
        <v>131</v>
      </c>
    </row>
    <row r="131" spans="1:8">
      <c r="A131" s="1" t="s">
        <v>56</v>
      </c>
      <c r="B131" s="1" t="s">
        <v>57</v>
      </c>
      <c r="C131" s="1" t="s">
        <v>408</v>
      </c>
      <c r="D131" s="1" t="s">
        <v>142</v>
      </c>
      <c r="E131" s="1" t="s">
        <v>1737</v>
      </c>
      <c r="F131" s="1" t="s">
        <v>1738</v>
      </c>
      <c r="G131" s="1" t="s">
        <v>144</v>
      </c>
      <c r="H131" s="1" t="s">
        <v>131</v>
      </c>
    </row>
    <row r="132" spans="1:8">
      <c r="A132" s="1" t="s">
        <v>56</v>
      </c>
      <c r="B132" s="1" t="s">
        <v>57</v>
      </c>
      <c r="C132" s="1" t="s">
        <v>408</v>
      </c>
      <c r="D132" s="1" t="s">
        <v>142</v>
      </c>
      <c r="E132" s="1" t="s">
        <v>1739</v>
      </c>
      <c r="F132" s="1" t="s">
        <v>1740</v>
      </c>
      <c r="G132" s="1" t="s">
        <v>144</v>
      </c>
      <c r="H132" s="1" t="s">
        <v>144</v>
      </c>
    </row>
    <row r="133" spans="1:8">
      <c r="A133" s="1" t="s">
        <v>56</v>
      </c>
      <c r="B133" s="1" t="s">
        <v>57</v>
      </c>
      <c r="C133" s="1" t="s">
        <v>408</v>
      </c>
      <c r="D133" s="1" t="s">
        <v>142</v>
      </c>
      <c r="E133" s="1" t="s">
        <v>1741</v>
      </c>
      <c r="F133" s="1" t="s">
        <v>1742</v>
      </c>
      <c r="G133" s="1" t="s">
        <v>144</v>
      </c>
      <c r="H133" s="1" t="s">
        <v>131</v>
      </c>
    </row>
    <row r="134" spans="1:8">
      <c r="A134" s="1" t="s">
        <v>56</v>
      </c>
      <c r="B134" s="1" t="s">
        <v>57</v>
      </c>
      <c r="C134" s="1" t="s">
        <v>408</v>
      </c>
      <c r="D134" s="1" t="s">
        <v>142</v>
      </c>
      <c r="E134" s="1" t="s">
        <v>1743</v>
      </c>
      <c r="F134" s="1" t="s">
        <v>1744</v>
      </c>
      <c r="G134" s="1" t="s">
        <v>144</v>
      </c>
      <c r="H134" s="1" t="s">
        <v>131</v>
      </c>
    </row>
    <row r="135" spans="1:8">
      <c r="A135" s="1" t="s">
        <v>56</v>
      </c>
      <c r="B135" s="1" t="s">
        <v>57</v>
      </c>
      <c r="C135" s="1" t="s">
        <v>408</v>
      </c>
      <c r="D135" s="1" t="s">
        <v>142</v>
      </c>
      <c r="E135" s="1" t="s">
        <v>1745</v>
      </c>
      <c r="F135" s="1" t="s">
        <v>1746</v>
      </c>
      <c r="G135" s="1" t="s">
        <v>144</v>
      </c>
      <c r="H135" s="1" t="s">
        <v>131</v>
      </c>
    </row>
    <row r="136" spans="1:8">
      <c r="A136" s="1" t="s">
        <v>56</v>
      </c>
      <c r="B136" s="1" t="s">
        <v>57</v>
      </c>
      <c r="C136" s="1" t="s">
        <v>408</v>
      </c>
      <c r="D136" s="1" t="s">
        <v>142</v>
      </c>
      <c r="E136" s="1" t="s">
        <v>1747</v>
      </c>
      <c r="F136" s="1" t="s">
        <v>1748</v>
      </c>
      <c r="G136" s="1" t="s">
        <v>144</v>
      </c>
      <c r="H136" s="1" t="s">
        <v>131</v>
      </c>
    </row>
    <row r="137" spans="1:8">
      <c r="A137" s="1" t="s">
        <v>56</v>
      </c>
      <c r="B137" s="1" t="s">
        <v>57</v>
      </c>
      <c r="C137" s="1" t="s">
        <v>408</v>
      </c>
      <c r="D137" s="1" t="s">
        <v>142</v>
      </c>
      <c r="E137" s="1" t="s">
        <v>1749</v>
      </c>
      <c r="F137" s="1" t="s">
        <v>1750</v>
      </c>
      <c r="G137" s="1" t="s">
        <v>144</v>
      </c>
      <c r="H137" s="1" t="s">
        <v>131</v>
      </c>
    </row>
    <row r="138" spans="1:8">
      <c r="A138" s="1" t="s">
        <v>56</v>
      </c>
      <c r="B138" s="1" t="s">
        <v>57</v>
      </c>
      <c r="C138" s="1" t="s">
        <v>408</v>
      </c>
      <c r="D138" s="1" t="s">
        <v>142</v>
      </c>
      <c r="E138" s="1" t="s">
        <v>1751</v>
      </c>
      <c r="F138" s="1" t="s">
        <v>1752</v>
      </c>
      <c r="G138" s="1" t="s">
        <v>144</v>
      </c>
      <c r="H138" s="1" t="s">
        <v>131</v>
      </c>
    </row>
    <row r="139" spans="1:8">
      <c r="A139" s="1" t="s">
        <v>56</v>
      </c>
      <c r="B139" s="1" t="s">
        <v>57</v>
      </c>
      <c r="C139" s="1" t="s">
        <v>408</v>
      </c>
      <c r="D139" s="1" t="s">
        <v>142</v>
      </c>
      <c r="E139" s="1" t="s">
        <v>1753</v>
      </c>
      <c r="F139" s="1" t="s">
        <v>1754</v>
      </c>
      <c r="G139" s="1" t="s">
        <v>144</v>
      </c>
      <c r="H139" s="1" t="s">
        <v>131</v>
      </c>
    </row>
    <row r="140" spans="1:8">
      <c r="A140" s="1" t="s">
        <v>56</v>
      </c>
      <c r="B140" s="1" t="s">
        <v>57</v>
      </c>
      <c r="C140" s="1" t="s">
        <v>408</v>
      </c>
      <c r="D140" s="1" t="s">
        <v>142</v>
      </c>
      <c r="E140" s="1" t="s">
        <v>1755</v>
      </c>
      <c r="F140" s="1" t="s">
        <v>1756</v>
      </c>
      <c r="G140" s="1" t="s">
        <v>144</v>
      </c>
      <c r="H140" s="1" t="s">
        <v>131</v>
      </c>
    </row>
    <row r="141" spans="1:8">
      <c r="A141" s="1" t="s">
        <v>56</v>
      </c>
      <c r="B141" s="1" t="s">
        <v>57</v>
      </c>
      <c r="C141" s="1" t="s">
        <v>408</v>
      </c>
      <c r="D141" s="1" t="s">
        <v>142</v>
      </c>
      <c r="E141" s="1" t="s">
        <v>1757</v>
      </c>
      <c r="F141" s="1" t="s">
        <v>1758</v>
      </c>
      <c r="G141" s="1" t="s">
        <v>144</v>
      </c>
      <c r="H141" s="1" t="s">
        <v>131</v>
      </c>
    </row>
    <row r="142" spans="1:8">
      <c r="A142" s="1" t="s">
        <v>56</v>
      </c>
      <c r="B142" s="1" t="s">
        <v>57</v>
      </c>
      <c r="C142" s="1" t="s">
        <v>408</v>
      </c>
      <c r="D142" s="1" t="s">
        <v>142</v>
      </c>
      <c r="E142" s="1" t="s">
        <v>1759</v>
      </c>
      <c r="F142" s="1" t="s">
        <v>1760</v>
      </c>
      <c r="G142" s="1" t="s">
        <v>144</v>
      </c>
      <c r="H142" s="1" t="s">
        <v>131</v>
      </c>
    </row>
    <row r="143" spans="1:8">
      <c r="A143" s="1" t="s">
        <v>56</v>
      </c>
      <c r="B143" s="1" t="s">
        <v>57</v>
      </c>
      <c r="C143" s="1" t="s">
        <v>408</v>
      </c>
      <c r="D143" s="1" t="s">
        <v>142</v>
      </c>
      <c r="E143" s="1" t="s">
        <v>1761</v>
      </c>
      <c r="F143" s="1" t="s">
        <v>1762</v>
      </c>
      <c r="G143" s="1" t="s">
        <v>144</v>
      </c>
      <c r="H143" s="1" t="s">
        <v>131</v>
      </c>
    </row>
    <row r="144" spans="1:8">
      <c r="A144" s="1" t="s">
        <v>56</v>
      </c>
      <c r="B144" s="1" t="s">
        <v>57</v>
      </c>
      <c r="C144" s="1" t="s">
        <v>408</v>
      </c>
      <c r="D144" s="1" t="s">
        <v>142</v>
      </c>
      <c r="E144" s="1" t="s">
        <v>1763</v>
      </c>
      <c r="F144" s="1" t="s">
        <v>1764</v>
      </c>
      <c r="G144" s="1" t="s">
        <v>144</v>
      </c>
      <c r="H144" s="1" t="s">
        <v>131</v>
      </c>
    </row>
    <row r="145" spans="1:9">
      <c r="A145" s="1" t="s">
        <v>56</v>
      </c>
      <c r="B145" s="1" t="s">
        <v>57</v>
      </c>
      <c r="C145" s="1" t="s">
        <v>408</v>
      </c>
      <c r="D145" s="1" t="s">
        <v>142</v>
      </c>
      <c r="E145" s="1" t="s">
        <v>1765</v>
      </c>
      <c r="F145" s="1" t="s">
        <v>1766</v>
      </c>
      <c r="G145" s="1" t="s">
        <v>144</v>
      </c>
      <c r="H145" s="1" t="s">
        <v>131</v>
      </c>
    </row>
    <row r="146" spans="1:9">
      <c r="A146" s="1" t="s">
        <v>56</v>
      </c>
      <c r="B146" s="1" t="s">
        <v>57</v>
      </c>
      <c r="C146" s="1" t="s">
        <v>408</v>
      </c>
      <c r="D146" s="1" t="s">
        <v>142</v>
      </c>
      <c r="E146" s="1" t="s">
        <v>1767</v>
      </c>
      <c r="F146" s="1" t="s">
        <v>1768</v>
      </c>
      <c r="G146" s="1" t="s">
        <v>144</v>
      </c>
      <c r="H146" s="1" t="s">
        <v>131</v>
      </c>
    </row>
    <row r="147" spans="1:9">
      <c r="A147" s="1" t="s">
        <v>56</v>
      </c>
      <c r="B147" s="1" t="s">
        <v>57</v>
      </c>
      <c r="C147" s="1" t="s">
        <v>408</v>
      </c>
      <c r="D147" s="1" t="s">
        <v>142</v>
      </c>
      <c r="E147" s="1" t="s">
        <v>1769</v>
      </c>
      <c r="F147" s="1" t="s">
        <v>1770</v>
      </c>
      <c r="G147" s="1" t="s">
        <v>144</v>
      </c>
      <c r="H147" s="1" t="s">
        <v>131</v>
      </c>
    </row>
    <row r="148" spans="1:9">
      <c r="A148" s="1" t="s">
        <v>56</v>
      </c>
      <c r="B148" s="1" t="s">
        <v>57</v>
      </c>
      <c r="C148" s="1" t="s">
        <v>408</v>
      </c>
      <c r="D148" s="1" t="s">
        <v>142</v>
      </c>
      <c r="E148" s="1" t="s">
        <v>1771</v>
      </c>
      <c r="F148" s="1" t="s">
        <v>1772</v>
      </c>
      <c r="G148" s="1" t="s">
        <v>144</v>
      </c>
      <c r="H148" s="1" t="s">
        <v>131</v>
      </c>
    </row>
    <row r="149" spans="1:9">
      <c r="A149" s="1" t="s">
        <v>56</v>
      </c>
      <c r="B149" s="1" t="s">
        <v>57</v>
      </c>
      <c r="C149" s="1" t="s">
        <v>408</v>
      </c>
      <c r="D149" s="1" t="s">
        <v>142</v>
      </c>
      <c r="E149" s="1" t="s">
        <v>1773</v>
      </c>
      <c r="F149" s="1" t="s">
        <v>1774</v>
      </c>
      <c r="G149" s="1" t="s">
        <v>144</v>
      </c>
      <c r="H149" s="1" t="s">
        <v>131</v>
      </c>
    </row>
    <row r="150" spans="1:9">
      <c r="A150" s="1" t="s">
        <v>56</v>
      </c>
      <c r="B150" s="1" t="s">
        <v>57</v>
      </c>
      <c r="C150" s="1" t="s">
        <v>408</v>
      </c>
      <c r="D150" s="1" t="s">
        <v>142</v>
      </c>
      <c r="E150" s="1" t="s">
        <v>1775</v>
      </c>
      <c r="F150" s="1" t="s">
        <v>1776</v>
      </c>
      <c r="G150" s="1" t="s">
        <v>144</v>
      </c>
      <c r="H150" s="1" t="s">
        <v>131</v>
      </c>
    </row>
    <row r="151" spans="1:9">
      <c r="A151" s="1" t="s">
        <v>56</v>
      </c>
      <c r="B151" s="1" t="s">
        <v>57</v>
      </c>
      <c r="C151" s="1" t="s">
        <v>408</v>
      </c>
      <c r="D151" s="1" t="s">
        <v>142</v>
      </c>
      <c r="E151" s="1" t="s">
        <v>1777</v>
      </c>
      <c r="F151" s="1" t="s">
        <v>1778</v>
      </c>
      <c r="G151" s="1" t="s">
        <v>144</v>
      </c>
      <c r="H151" s="1" t="s">
        <v>131</v>
      </c>
    </row>
    <row r="152" spans="1:9">
      <c r="A152" s="1" t="s">
        <v>56</v>
      </c>
      <c r="B152" s="1" t="s">
        <v>57</v>
      </c>
      <c r="C152" s="1" t="s">
        <v>408</v>
      </c>
      <c r="D152" s="1" t="s">
        <v>142</v>
      </c>
      <c r="E152" s="1" t="s">
        <v>1779</v>
      </c>
      <c r="F152" s="1" t="s">
        <v>1780</v>
      </c>
      <c r="G152" s="1" t="s">
        <v>144</v>
      </c>
      <c r="H152" s="1" t="s">
        <v>131</v>
      </c>
    </row>
    <row r="153" spans="1:9">
      <c r="A153" s="1" t="s">
        <v>56</v>
      </c>
      <c r="B153" s="1" t="s">
        <v>57</v>
      </c>
      <c r="C153" s="1" t="s">
        <v>408</v>
      </c>
      <c r="D153" s="1" t="s">
        <v>142</v>
      </c>
      <c r="E153" s="1" t="s">
        <v>1781</v>
      </c>
      <c r="F153" s="1" t="s">
        <v>1782</v>
      </c>
      <c r="G153" s="1" t="s">
        <v>144</v>
      </c>
      <c r="H153" s="1" t="s">
        <v>131</v>
      </c>
    </row>
    <row r="154" spans="1:9">
      <c r="A154" s="1" t="s">
        <v>56</v>
      </c>
      <c r="B154" s="1" t="s">
        <v>57</v>
      </c>
      <c r="C154" s="1" t="s">
        <v>408</v>
      </c>
      <c r="D154" s="1" t="s">
        <v>142</v>
      </c>
      <c r="E154" s="1" t="s">
        <v>1783</v>
      </c>
      <c r="F154" s="1" t="s">
        <v>1784</v>
      </c>
      <c r="G154" s="1" t="s">
        <v>144</v>
      </c>
      <c r="H154" s="1" t="s">
        <v>131</v>
      </c>
    </row>
    <row r="155" spans="1:9">
      <c r="A155" s="1" t="s">
        <v>56</v>
      </c>
      <c r="B155" s="1" t="s">
        <v>57</v>
      </c>
      <c r="C155" s="1" t="s">
        <v>408</v>
      </c>
      <c r="D155" s="1" t="s">
        <v>142</v>
      </c>
      <c r="E155" s="1" t="s">
        <v>1785</v>
      </c>
      <c r="F155" s="1" t="s">
        <v>1786</v>
      </c>
      <c r="G155" s="1" t="s">
        <v>144</v>
      </c>
      <c r="H155" s="1" t="s">
        <v>131</v>
      </c>
    </row>
    <row r="156" spans="1:9">
      <c r="A156" s="1" t="s">
        <v>56</v>
      </c>
      <c r="B156" s="1" t="s">
        <v>57</v>
      </c>
      <c r="C156" s="1" t="s">
        <v>448</v>
      </c>
      <c r="D156" s="1" t="s">
        <v>449</v>
      </c>
      <c r="E156" s="1" t="s">
        <v>1831</v>
      </c>
      <c r="F156" s="1" t="s">
        <v>1831</v>
      </c>
      <c r="G156" s="1" t="s">
        <v>144</v>
      </c>
      <c r="H156" s="1" t="s">
        <v>131</v>
      </c>
      <c r="I156" s="1" t="s">
        <v>1832</v>
      </c>
    </row>
    <row r="157" spans="1:9">
      <c r="A157" s="1" t="s">
        <v>56</v>
      </c>
      <c r="B157" s="1" t="s">
        <v>57</v>
      </c>
      <c r="C157" s="1" t="s">
        <v>448</v>
      </c>
      <c r="D157" s="1" t="s">
        <v>449</v>
      </c>
      <c r="E157" s="1" t="s">
        <v>1833</v>
      </c>
      <c r="F157" s="1" t="s">
        <v>1833</v>
      </c>
      <c r="G157" s="1" t="s">
        <v>144</v>
      </c>
      <c r="H157" s="1" t="s">
        <v>131</v>
      </c>
      <c r="I157" s="1" t="s">
        <v>1834</v>
      </c>
    </row>
    <row r="158" spans="1:9">
      <c r="A158" s="1" t="s">
        <v>56</v>
      </c>
      <c r="B158" s="1" t="s">
        <v>57</v>
      </c>
      <c r="C158" s="1" t="s">
        <v>448</v>
      </c>
      <c r="D158" s="1" t="s">
        <v>449</v>
      </c>
      <c r="E158" s="1" t="s">
        <v>1835</v>
      </c>
      <c r="F158" s="1" t="s">
        <v>1835</v>
      </c>
      <c r="G158" s="1" t="s">
        <v>144</v>
      </c>
      <c r="H158" s="1" t="s">
        <v>131</v>
      </c>
      <c r="I158" s="1" t="s">
        <v>1834</v>
      </c>
    </row>
    <row r="159" spans="1:9">
      <c r="A159" s="1" t="s">
        <v>56</v>
      </c>
      <c r="B159" s="1" t="s">
        <v>57</v>
      </c>
      <c r="C159" s="1" t="s">
        <v>448</v>
      </c>
      <c r="D159" s="1" t="s">
        <v>449</v>
      </c>
      <c r="E159" s="1" t="s">
        <v>1836</v>
      </c>
      <c r="F159" s="1" t="s">
        <v>1836</v>
      </c>
      <c r="G159" s="1" t="s">
        <v>144</v>
      </c>
      <c r="H159" s="1" t="s">
        <v>131</v>
      </c>
      <c r="I159" s="1" t="s">
        <v>1834</v>
      </c>
    </row>
    <row r="160" spans="1:9">
      <c r="A160" s="1" t="s">
        <v>56</v>
      </c>
      <c r="B160" s="1" t="s">
        <v>57</v>
      </c>
      <c r="C160" s="1" t="s">
        <v>448</v>
      </c>
      <c r="D160" s="1" t="s">
        <v>449</v>
      </c>
      <c r="E160" s="1" t="s">
        <v>1837</v>
      </c>
      <c r="F160" s="1" t="s">
        <v>1837</v>
      </c>
      <c r="G160" s="1" t="s">
        <v>144</v>
      </c>
      <c r="H160" s="1" t="s">
        <v>131</v>
      </c>
      <c r="I160" s="1" t="s">
        <v>1834</v>
      </c>
    </row>
    <row r="161" spans="1:9">
      <c r="A161" s="1" t="s">
        <v>56</v>
      </c>
      <c r="B161" s="1" t="s">
        <v>57</v>
      </c>
      <c r="C161" s="1" t="s">
        <v>448</v>
      </c>
      <c r="D161" s="1" t="s">
        <v>449</v>
      </c>
      <c r="E161" s="1" t="s">
        <v>225</v>
      </c>
      <c r="F161" s="1" t="s">
        <v>225</v>
      </c>
      <c r="G161" s="1" t="s">
        <v>144</v>
      </c>
      <c r="H161" s="1" t="s">
        <v>131</v>
      </c>
      <c r="I161" s="1" t="s">
        <v>1838</v>
      </c>
    </row>
    <row r="162" spans="1:9">
      <c r="A162" s="1" t="s">
        <v>56</v>
      </c>
      <c r="B162" s="1" t="s">
        <v>57</v>
      </c>
      <c r="C162" s="1" t="s">
        <v>448</v>
      </c>
      <c r="D162" s="1" t="s">
        <v>449</v>
      </c>
      <c r="E162" s="1" t="s">
        <v>1839</v>
      </c>
      <c r="F162" s="1" t="s">
        <v>1839</v>
      </c>
      <c r="G162" s="1" t="s">
        <v>144</v>
      </c>
      <c r="H162" s="1" t="s">
        <v>131</v>
      </c>
      <c r="I162" s="1" t="s">
        <v>1840</v>
      </c>
    </row>
    <row r="163" spans="1:9">
      <c r="A163" s="1" t="s">
        <v>56</v>
      </c>
      <c r="B163" s="1" t="s">
        <v>57</v>
      </c>
      <c r="C163" s="1" t="s">
        <v>448</v>
      </c>
      <c r="D163" s="1" t="s">
        <v>449</v>
      </c>
      <c r="E163" s="1" t="s">
        <v>1841</v>
      </c>
      <c r="F163" s="1" t="s">
        <v>1841</v>
      </c>
      <c r="G163" s="1" t="s">
        <v>144</v>
      </c>
      <c r="H163" s="1" t="s">
        <v>131</v>
      </c>
      <c r="I163" s="1" t="s">
        <v>1840</v>
      </c>
    </row>
    <row r="164" spans="1:9">
      <c r="A164" s="1" t="s">
        <v>56</v>
      </c>
      <c r="B164" s="1" t="s">
        <v>57</v>
      </c>
      <c r="C164" s="1" t="s">
        <v>448</v>
      </c>
      <c r="D164" s="1" t="s">
        <v>449</v>
      </c>
      <c r="E164" s="1" t="s">
        <v>1842</v>
      </c>
      <c r="F164" s="1" t="s">
        <v>1842</v>
      </c>
      <c r="G164" s="1" t="s">
        <v>144</v>
      </c>
      <c r="H164" s="1" t="s">
        <v>131</v>
      </c>
      <c r="I164" s="1" t="s">
        <v>1840</v>
      </c>
    </row>
    <row r="165" spans="1:9">
      <c r="A165" s="1" t="s">
        <v>56</v>
      </c>
      <c r="B165" s="1" t="s">
        <v>57</v>
      </c>
      <c r="C165" s="1" t="s">
        <v>448</v>
      </c>
      <c r="D165" s="1" t="s">
        <v>449</v>
      </c>
      <c r="E165" s="1" t="s">
        <v>1843</v>
      </c>
      <c r="F165" s="1" t="s">
        <v>1843</v>
      </c>
      <c r="G165" s="1" t="s">
        <v>144</v>
      </c>
      <c r="H165" s="1" t="s">
        <v>131</v>
      </c>
      <c r="I165" s="1" t="s">
        <v>1838</v>
      </c>
    </row>
    <row r="166" spans="1:9">
      <c r="A166" s="1" t="s">
        <v>56</v>
      </c>
      <c r="B166" s="1" t="s">
        <v>57</v>
      </c>
      <c r="C166" s="1" t="s">
        <v>448</v>
      </c>
      <c r="D166" s="1" t="s">
        <v>449</v>
      </c>
      <c r="E166" s="1" t="s">
        <v>1844</v>
      </c>
      <c r="F166" s="1" t="s">
        <v>1844</v>
      </c>
      <c r="G166" s="1" t="s">
        <v>144</v>
      </c>
      <c r="H166" s="1" t="s">
        <v>131</v>
      </c>
      <c r="I166" s="1" t="s">
        <v>1838</v>
      </c>
    </row>
    <row r="167" spans="1:9">
      <c r="A167" s="1" t="s">
        <v>56</v>
      </c>
      <c r="B167" s="1" t="s">
        <v>57</v>
      </c>
      <c r="C167" s="1" t="s">
        <v>448</v>
      </c>
      <c r="D167" s="1" t="s">
        <v>449</v>
      </c>
      <c r="E167" s="1" t="s">
        <v>1845</v>
      </c>
      <c r="F167" s="1" t="s">
        <v>1845</v>
      </c>
      <c r="G167" s="1" t="s">
        <v>144</v>
      </c>
      <c r="H167" s="1" t="s">
        <v>131</v>
      </c>
      <c r="I167" s="1" t="s">
        <v>1838</v>
      </c>
    </row>
    <row r="168" spans="1:9">
      <c r="A168" s="1" t="s">
        <v>56</v>
      </c>
      <c r="B168" s="1" t="s">
        <v>57</v>
      </c>
      <c r="C168" s="1" t="s">
        <v>448</v>
      </c>
      <c r="D168" s="1" t="s">
        <v>449</v>
      </c>
      <c r="E168" s="1" t="s">
        <v>1846</v>
      </c>
      <c r="F168" s="1" t="s">
        <v>1846</v>
      </c>
      <c r="G168" s="1" t="s">
        <v>144</v>
      </c>
      <c r="H168" s="1" t="s">
        <v>131</v>
      </c>
      <c r="I168" s="1" t="s">
        <v>1838</v>
      </c>
    </row>
    <row r="169" spans="1:9">
      <c r="A169" s="1" t="s">
        <v>56</v>
      </c>
      <c r="B169" s="1" t="s">
        <v>57</v>
      </c>
      <c r="C169" s="1" t="s">
        <v>448</v>
      </c>
      <c r="D169" s="1" t="s">
        <v>449</v>
      </c>
      <c r="E169" s="1" t="s">
        <v>1847</v>
      </c>
      <c r="F169" s="1" t="s">
        <v>1847</v>
      </c>
      <c r="G169" s="1" t="s">
        <v>144</v>
      </c>
      <c r="H169" s="1" t="s">
        <v>131</v>
      </c>
      <c r="I169" s="1" t="s">
        <v>1848</v>
      </c>
    </row>
    <row r="170" spans="1:9">
      <c r="A170" s="1" t="s">
        <v>56</v>
      </c>
      <c r="B170" s="1" t="s">
        <v>57</v>
      </c>
      <c r="C170" s="1" t="s">
        <v>448</v>
      </c>
      <c r="D170" s="1" t="s">
        <v>449</v>
      </c>
      <c r="E170" s="1" t="s">
        <v>1849</v>
      </c>
      <c r="F170" s="1" t="s">
        <v>1849</v>
      </c>
      <c r="G170" s="1" t="s">
        <v>144</v>
      </c>
      <c r="H170" s="1" t="s">
        <v>131</v>
      </c>
      <c r="I170" s="1" t="s">
        <v>1834</v>
      </c>
    </row>
    <row r="171" spans="1:9">
      <c r="A171" s="1" t="s">
        <v>56</v>
      </c>
      <c r="B171" s="1" t="s">
        <v>57</v>
      </c>
      <c r="C171" s="1" t="s">
        <v>448</v>
      </c>
      <c r="D171" s="1" t="s">
        <v>449</v>
      </c>
      <c r="E171" s="1" t="s">
        <v>1850</v>
      </c>
      <c r="F171" s="1" t="s">
        <v>1850</v>
      </c>
      <c r="G171" s="1" t="s">
        <v>144</v>
      </c>
      <c r="H171" s="1" t="s">
        <v>131</v>
      </c>
      <c r="I171" s="1" t="s">
        <v>1848</v>
      </c>
    </row>
    <row r="172" spans="1:9">
      <c r="A172" s="1" t="s">
        <v>56</v>
      </c>
      <c r="B172" s="1" t="s">
        <v>57</v>
      </c>
      <c r="C172" s="1" t="s">
        <v>448</v>
      </c>
      <c r="D172" s="1" t="s">
        <v>449</v>
      </c>
      <c r="E172" s="1" t="s">
        <v>1851</v>
      </c>
      <c r="F172" s="1" t="s">
        <v>1851</v>
      </c>
      <c r="G172" s="1" t="s">
        <v>144</v>
      </c>
      <c r="H172" s="1" t="s">
        <v>131</v>
      </c>
      <c r="I172" s="1" t="s">
        <v>1848</v>
      </c>
    </row>
    <row r="173" spans="1:9">
      <c r="A173" s="1" t="s">
        <v>56</v>
      </c>
      <c r="B173" s="1" t="s">
        <v>57</v>
      </c>
      <c r="C173" s="1" t="s">
        <v>448</v>
      </c>
      <c r="D173" s="1" t="s">
        <v>449</v>
      </c>
      <c r="E173" s="1" t="s">
        <v>1852</v>
      </c>
      <c r="F173" s="1" t="s">
        <v>1852</v>
      </c>
      <c r="G173" s="1" t="s">
        <v>144</v>
      </c>
      <c r="H173" s="1" t="s">
        <v>131</v>
      </c>
      <c r="I173" s="1" t="s">
        <v>1853</v>
      </c>
    </row>
    <row r="174" spans="1:9">
      <c r="A174" s="1" t="s">
        <v>56</v>
      </c>
      <c r="B174" s="1" t="s">
        <v>57</v>
      </c>
      <c r="C174" s="1" t="s">
        <v>448</v>
      </c>
      <c r="D174" s="1" t="s">
        <v>449</v>
      </c>
      <c r="E174" s="1" t="s">
        <v>1854</v>
      </c>
      <c r="F174" s="1" t="s">
        <v>1854</v>
      </c>
      <c r="G174" s="1" t="s">
        <v>144</v>
      </c>
      <c r="H174" s="1" t="s">
        <v>131</v>
      </c>
      <c r="I174" s="1" t="s">
        <v>1838</v>
      </c>
    </row>
    <row r="175" spans="1:9">
      <c r="A175" s="1" t="s">
        <v>56</v>
      </c>
      <c r="B175" s="1" t="s">
        <v>57</v>
      </c>
      <c r="C175" s="1" t="s">
        <v>448</v>
      </c>
      <c r="D175" s="1" t="s">
        <v>449</v>
      </c>
      <c r="E175" s="1" t="s">
        <v>1855</v>
      </c>
      <c r="F175" s="1" t="s">
        <v>1855</v>
      </c>
      <c r="G175" s="1" t="s">
        <v>144</v>
      </c>
      <c r="H175" s="1" t="s">
        <v>131</v>
      </c>
      <c r="I175" s="1" t="s">
        <v>1838</v>
      </c>
    </row>
    <row r="176" spans="1:9">
      <c r="A176" s="1" t="s">
        <v>56</v>
      </c>
      <c r="B176" s="1" t="s">
        <v>57</v>
      </c>
      <c r="C176" s="1" t="s">
        <v>448</v>
      </c>
      <c r="D176" s="1" t="s">
        <v>449</v>
      </c>
      <c r="E176" s="1" t="s">
        <v>1802</v>
      </c>
      <c r="F176" s="1" t="s">
        <v>1802</v>
      </c>
      <c r="G176" s="1" t="s">
        <v>144</v>
      </c>
      <c r="H176" s="1" t="s">
        <v>131</v>
      </c>
      <c r="I176" s="1" t="s">
        <v>1856</v>
      </c>
    </row>
    <row r="177" spans="1:9">
      <c r="A177" s="1" t="s">
        <v>56</v>
      </c>
      <c r="B177" s="1" t="s">
        <v>57</v>
      </c>
      <c r="C177" s="1" t="s">
        <v>448</v>
      </c>
      <c r="D177" s="1" t="s">
        <v>449</v>
      </c>
      <c r="E177" s="1" t="s">
        <v>1857</v>
      </c>
      <c r="F177" s="1" t="s">
        <v>1857</v>
      </c>
      <c r="G177" s="1" t="s">
        <v>144</v>
      </c>
      <c r="H177" s="1" t="s">
        <v>131</v>
      </c>
      <c r="I177" s="1" t="s">
        <v>1858</v>
      </c>
    </row>
    <row r="178" spans="1:9">
      <c r="A178" s="1" t="s">
        <v>56</v>
      </c>
      <c r="B178" s="1" t="s">
        <v>57</v>
      </c>
      <c r="C178" s="1" t="s">
        <v>448</v>
      </c>
      <c r="D178" s="1" t="s">
        <v>449</v>
      </c>
      <c r="E178" s="1" t="s">
        <v>1859</v>
      </c>
      <c r="F178" s="1" t="s">
        <v>1859</v>
      </c>
      <c r="G178" s="1" t="s">
        <v>144</v>
      </c>
      <c r="H178" s="1" t="s">
        <v>131</v>
      </c>
      <c r="I178" s="1" t="s">
        <v>1838</v>
      </c>
    </row>
    <row r="179" spans="1:9">
      <c r="A179" s="1" t="s">
        <v>56</v>
      </c>
      <c r="B179" s="1" t="s">
        <v>57</v>
      </c>
      <c r="C179" s="1" t="s">
        <v>448</v>
      </c>
      <c r="D179" s="1" t="s">
        <v>449</v>
      </c>
      <c r="E179" s="1" t="s">
        <v>1860</v>
      </c>
      <c r="F179" s="1" t="s">
        <v>1860</v>
      </c>
      <c r="G179" s="1" t="s">
        <v>144</v>
      </c>
      <c r="H179" s="1" t="s">
        <v>131</v>
      </c>
      <c r="I179" s="1" t="s">
        <v>1840</v>
      </c>
    </row>
    <row r="180" spans="1:9">
      <c r="A180" s="1" t="s">
        <v>56</v>
      </c>
      <c r="B180" s="1" t="s">
        <v>57</v>
      </c>
      <c r="C180" s="1" t="s">
        <v>448</v>
      </c>
      <c r="D180" s="1" t="s">
        <v>449</v>
      </c>
      <c r="E180" s="1" t="s">
        <v>1861</v>
      </c>
      <c r="F180" s="1" t="s">
        <v>1861</v>
      </c>
      <c r="G180" s="1" t="s">
        <v>144</v>
      </c>
      <c r="H180" s="1" t="s">
        <v>131</v>
      </c>
      <c r="I180" s="1" t="s">
        <v>1840</v>
      </c>
    </row>
    <row r="181" spans="1:9">
      <c r="A181" s="1" t="s">
        <v>56</v>
      </c>
      <c r="B181" s="1" t="s">
        <v>57</v>
      </c>
      <c r="C181" s="1" t="s">
        <v>448</v>
      </c>
      <c r="D181" s="1" t="s">
        <v>449</v>
      </c>
      <c r="E181" s="1" t="s">
        <v>1862</v>
      </c>
      <c r="F181" s="1" t="s">
        <v>1862</v>
      </c>
      <c r="G181" s="1" t="s">
        <v>144</v>
      </c>
      <c r="H181" s="1" t="s">
        <v>131</v>
      </c>
      <c r="I181" s="1" t="s">
        <v>1840</v>
      </c>
    </row>
    <row r="182" spans="1:9">
      <c r="A182" s="1" t="s">
        <v>56</v>
      </c>
      <c r="B182" s="1" t="s">
        <v>57</v>
      </c>
      <c r="C182" s="1" t="s">
        <v>448</v>
      </c>
      <c r="D182" s="1" t="s">
        <v>449</v>
      </c>
      <c r="E182" s="1" t="s">
        <v>1863</v>
      </c>
      <c r="F182" s="1" t="s">
        <v>1863</v>
      </c>
      <c r="G182" s="1" t="s">
        <v>144</v>
      </c>
      <c r="H182" s="1" t="s">
        <v>131</v>
      </c>
      <c r="I182" s="1" t="s">
        <v>1858</v>
      </c>
    </row>
    <row r="183" spans="1:9">
      <c r="A183" s="1" t="s">
        <v>56</v>
      </c>
      <c r="B183" s="1" t="s">
        <v>57</v>
      </c>
      <c r="C183" s="1" t="s">
        <v>448</v>
      </c>
      <c r="D183" s="1" t="s">
        <v>449</v>
      </c>
      <c r="E183" s="1" t="s">
        <v>1864</v>
      </c>
      <c r="F183" s="1" t="s">
        <v>1864</v>
      </c>
      <c r="G183" s="1" t="s">
        <v>144</v>
      </c>
      <c r="H183" s="1" t="s">
        <v>131</v>
      </c>
      <c r="I183" s="1" t="s">
        <v>1834</v>
      </c>
    </row>
    <row r="184" spans="1:9">
      <c r="A184" s="1" t="s">
        <v>56</v>
      </c>
      <c r="B184" s="1" t="s">
        <v>57</v>
      </c>
      <c r="C184" s="1" t="s">
        <v>448</v>
      </c>
      <c r="D184" s="1" t="s">
        <v>449</v>
      </c>
      <c r="E184" s="1" t="s">
        <v>1865</v>
      </c>
      <c r="F184" s="1" t="s">
        <v>1865</v>
      </c>
      <c r="G184" s="1" t="s">
        <v>144</v>
      </c>
      <c r="H184" s="1" t="s">
        <v>131</v>
      </c>
      <c r="I184" s="1" t="s">
        <v>1834</v>
      </c>
    </row>
    <row r="185" spans="1:9">
      <c r="A185" s="1" t="s">
        <v>56</v>
      </c>
      <c r="B185" s="1" t="s">
        <v>57</v>
      </c>
      <c r="C185" s="1" t="s">
        <v>448</v>
      </c>
      <c r="D185" s="1" t="s">
        <v>449</v>
      </c>
      <c r="E185" s="1" t="s">
        <v>1866</v>
      </c>
      <c r="F185" s="1" t="s">
        <v>1866</v>
      </c>
      <c r="G185" s="1" t="s">
        <v>144</v>
      </c>
      <c r="H185" s="1" t="s">
        <v>131</v>
      </c>
      <c r="I185" s="1" t="s">
        <v>1840</v>
      </c>
    </row>
    <row r="186" spans="1:9">
      <c r="A186" s="1" t="s">
        <v>56</v>
      </c>
      <c r="B186" s="1" t="s">
        <v>57</v>
      </c>
      <c r="C186" s="1" t="s">
        <v>448</v>
      </c>
      <c r="D186" s="1" t="s">
        <v>449</v>
      </c>
      <c r="E186" s="1" t="s">
        <v>1867</v>
      </c>
      <c r="F186" s="1" t="s">
        <v>1867</v>
      </c>
      <c r="G186" s="1" t="s">
        <v>144</v>
      </c>
      <c r="H186" s="1" t="s">
        <v>131</v>
      </c>
      <c r="I186" s="1" t="s">
        <v>1838</v>
      </c>
    </row>
    <row r="187" spans="1:9">
      <c r="A187" s="1" t="s">
        <v>56</v>
      </c>
      <c r="B187" s="1" t="s">
        <v>57</v>
      </c>
      <c r="C187" s="1" t="s">
        <v>448</v>
      </c>
      <c r="D187" s="1" t="s">
        <v>449</v>
      </c>
      <c r="E187" s="1" t="s">
        <v>1868</v>
      </c>
      <c r="F187" s="1" t="s">
        <v>1868</v>
      </c>
      <c r="G187" s="1" t="s">
        <v>144</v>
      </c>
      <c r="H187" s="1" t="s">
        <v>131</v>
      </c>
      <c r="I187" s="1" t="s">
        <v>1838</v>
      </c>
    </row>
    <row r="188" spans="1:9">
      <c r="A188" s="1" t="s">
        <v>56</v>
      </c>
      <c r="B188" s="1" t="s">
        <v>57</v>
      </c>
      <c r="C188" s="1" t="s">
        <v>448</v>
      </c>
      <c r="D188" s="1" t="s">
        <v>449</v>
      </c>
      <c r="E188" s="1" t="s">
        <v>1869</v>
      </c>
      <c r="F188" s="1" t="s">
        <v>1869</v>
      </c>
      <c r="G188" s="1" t="s">
        <v>144</v>
      </c>
      <c r="H188" s="1" t="s">
        <v>131</v>
      </c>
      <c r="I188" s="1" t="s">
        <v>1853</v>
      </c>
    </row>
    <row r="189" spans="1:9">
      <c r="A189" s="1" t="s">
        <v>56</v>
      </c>
      <c r="B189" s="1" t="s">
        <v>57</v>
      </c>
      <c r="C189" s="1" t="s">
        <v>448</v>
      </c>
      <c r="D189" s="1" t="s">
        <v>449</v>
      </c>
      <c r="E189" s="1" t="s">
        <v>1870</v>
      </c>
      <c r="F189" s="1" t="s">
        <v>1870</v>
      </c>
      <c r="G189" s="1" t="s">
        <v>144</v>
      </c>
      <c r="H189" s="1" t="s">
        <v>131</v>
      </c>
      <c r="I189" s="1" t="s">
        <v>1858</v>
      </c>
    </row>
    <row r="190" spans="1:9">
      <c r="A190" s="1" t="s">
        <v>56</v>
      </c>
      <c r="B190" s="1" t="s">
        <v>57</v>
      </c>
      <c r="C190" s="1" t="s">
        <v>448</v>
      </c>
      <c r="D190" s="1" t="s">
        <v>449</v>
      </c>
      <c r="E190" s="1" t="s">
        <v>1871</v>
      </c>
      <c r="F190" s="1" t="s">
        <v>1871</v>
      </c>
      <c r="G190" s="1" t="s">
        <v>144</v>
      </c>
      <c r="H190" s="1" t="s">
        <v>131</v>
      </c>
      <c r="I190" s="1" t="s">
        <v>1872</v>
      </c>
    </row>
    <row r="191" spans="1:9">
      <c r="A191" s="1" t="s">
        <v>56</v>
      </c>
      <c r="B191" s="1" t="s">
        <v>57</v>
      </c>
      <c r="C191" s="1" t="s">
        <v>451</v>
      </c>
      <c r="D191" s="1" t="s">
        <v>452</v>
      </c>
      <c r="E191" s="1" t="s">
        <v>1831</v>
      </c>
      <c r="F191" s="1" t="s">
        <v>1831</v>
      </c>
      <c r="G191" s="1" t="s">
        <v>144</v>
      </c>
      <c r="H191" s="1" t="s">
        <v>131</v>
      </c>
    </row>
    <row r="192" spans="1:9">
      <c r="A192" s="1" t="s">
        <v>56</v>
      </c>
      <c r="B192" s="1" t="s">
        <v>57</v>
      </c>
      <c r="C192" s="1" t="s">
        <v>451</v>
      </c>
      <c r="D192" s="1" t="s">
        <v>452</v>
      </c>
      <c r="E192" s="1" t="s">
        <v>1873</v>
      </c>
      <c r="F192" s="1" t="s">
        <v>1873</v>
      </c>
      <c r="G192" s="1" t="s">
        <v>144</v>
      </c>
      <c r="H192" s="1" t="s">
        <v>131</v>
      </c>
    </row>
    <row r="193" spans="1:8">
      <c r="A193" s="1" t="s">
        <v>56</v>
      </c>
      <c r="B193" s="1" t="s">
        <v>57</v>
      </c>
      <c r="C193" s="1" t="s">
        <v>451</v>
      </c>
      <c r="D193" s="1" t="s">
        <v>452</v>
      </c>
      <c r="E193" s="1" t="s">
        <v>1874</v>
      </c>
      <c r="F193" s="1" t="s">
        <v>1874</v>
      </c>
      <c r="G193" s="1" t="s">
        <v>144</v>
      </c>
      <c r="H193" s="1" t="s">
        <v>131</v>
      </c>
    </row>
    <row r="194" spans="1:8">
      <c r="A194" s="1" t="s">
        <v>56</v>
      </c>
      <c r="B194" s="1" t="s">
        <v>57</v>
      </c>
      <c r="C194" s="1" t="s">
        <v>451</v>
      </c>
      <c r="D194" s="1" t="s">
        <v>452</v>
      </c>
      <c r="E194" s="1" t="s">
        <v>1875</v>
      </c>
      <c r="F194" s="1" t="s">
        <v>1875</v>
      </c>
      <c r="G194" s="1" t="s">
        <v>144</v>
      </c>
      <c r="H194" s="1" t="s">
        <v>131</v>
      </c>
    </row>
    <row r="195" spans="1:8">
      <c r="A195" s="1" t="s">
        <v>56</v>
      </c>
      <c r="B195" s="1" t="s">
        <v>57</v>
      </c>
      <c r="C195" s="1" t="s">
        <v>451</v>
      </c>
      <c r="D195" s="1" t="s">
        <v>452</v>
      </c>
      <c r="E195" s="1" t="s">
        <v>1876</v>
      </c>
      <c r="F195" s="1" t="s">
        <v>1876</v>
      </c>
      <c r="G195" s="1" t="s">
        <v>144</v>
      </c>
      <c r="H195" s="1" t="s">
        <v>131</v>
      </c>
    </row>
    <row r="196" spans="1:8">
      <c r="A196" s="1" t="s">
        <v>56</v>
      </c>
      <c r="B196" s="1" t="s">
        <v>57</v>
      </c>
      <c r="C196" s="1" t="s">
        <v>451</v>
      </c>
      <c r="D196" s="1" t="s">
        <v>452</v>
      </c>
      <c r="E196" s="1" t="s">
        <v>1877</v>
      </c>
      <c r="F196" s="1" t="s">
        <v>1877</v>
      </c>
      <c r="G196" s="1" t="s">
        <v>144</v>
      </c>
      <c r="H196" s="1" t="s">
        <v>131</v>
      </c>
    </row>
    <row r="197" spans="1:8">
      <c r="A197" s="1" t="s">
        <v>56</v>
      </c>
      <c r="B197" s="1" t="s">
        <v>57</v>
      </c>
      <c r="C197" s="1" t="s">
        <v>451</v>
      </c>
      <c r="D197" s="1" t="s">
        <v>452</v>
      </c>
      <c r="E197" s="1" t="s">
        <v>1878</v>
      </c>
      <c r="F197" s="1" t="s">
        <v>1878</v>
      </c>
      <c r="G197" s="1" t="s">
        <v>144</v>
      </c>
      <c r="H197" s="1" t="s">
        <v>131</v>
      </c>
    </row>
    <row r="198" spans="1:8">
      <c r="A198" s="1" t="s">
        <v>56</v>
      </c>
      <c r="B198" s="1" t="s">
        <v>57</v>
      </c>
      <c r="C198" s="1" t="s">
        <v>451</v>
      </c>
      <c r="D198" s="1" t="s">
        <v>452</v>
      </c>
      <c r="E198" s="1" t="s">
        <v>1879</v>
      </c>
      <c r="F198" s="1" t="s">
        <v>1879</v>
      </c>
      <c r="G198" s="1" t="s">
        <v>144</v>
      </c>
      <c r="H198" s="1" t="s">
        <v>131</v>
      </c>
    </row>
    <row r="199" spans="1:8">
      <c r="A199" s="1" t="s">
        <v>56</v>
      </c>
      <c r="B199" s="1" t="s">
        <v>57</v>
      </c>
      <c r="C199" s="1" t="s">
        <v>451</v>
      </c>
      <c r="D199" s="1" t="s">
        <v>452</v>
      </c>
      <c r="E199" s="1" t="s">
        <v>1880</v>
      </c>
      <c r="F199" s="1" t="s">
        <v>1880</v>
      </c>
      <c r="G199" s="1" t="s">
        <v>144</v>
      </c>
      <c r="H199" s="1" t="s">
        <v>131</v>
      </c>
    </row>
    <row r="200" spans="1:8">
      <c r="A200" s="1" t="s">
        <v>56</v>
      </c>
      <c r="B200" s="1" t="s">
        <v>57</v>
      </c>
      <c r="C200" s="1" t="s">
        <v>451</v>
      </c>
      <c r="D200" s="1" t="s">
        <v>452</v>
      </c>
      <c r="E200" s="1" t="s">
        <v>1802</v>
      </c>
      <c r="F200" s="1" t="s">
        <v>1802</v>
      </c>
      <c r="G200" s="1" t="s">
        <v>144</v>
      </c>
      <c r="H200" s="1" t="s">
        <v>131</v>
      </c>
    </row>
    <row r="201" spans="1:8">
      <c r="A201" s="1" t="s">
        <v>56</v>
      </c>
      <c r="B201" s="1" t="s">
        <v>57</v>
      </c>
      <c r="C201" s="1" t="s">
        <v>483</v>
      </c>
      <c r="D201" s="1" t="s">
        <v>484</v>
      </c>
      <c r="E201" s="1" t="s">
        <v>1881</v>
      </c>
      <c r="F201" s="1" t="s">
        <v>1881</v>
      </c>
      <c r="G201" s="1" t="s">
        <v>144</v>
      </c>
      <c r="H201" s="1" t="s">
        <v>131</v>
      </c>
    </row>
    <row r="202" spans="1:8">
      <c r="A202" s="1" t="s">
        <v>56</v>
      </c>
      <c r="B202" s="1" t="s">
        <v>57</v>
      </c>
      <c r="C202" s="1" t="s">
        <v>483</v>
      </c>
      <c r="D202" s="1" t="s">
        <v>484</v>
      </c>
      <c r="E202" s="1" t="s">
        <v>1882</v>
      </c>
      <c r="F202" s="1" t="s">
        <v>1882</v>
      </c>
      <c r="G202" s="1" t="s">
        <v>144</v>
      </c>
      <c r="H202" s="1" t="s">
        <v>131</v>
      </c>
    </row>
    <row r="203" spans="1:8">
      <c r="A203" s="1" t="s">
        <v>56</v>
      </c>
      <c r="B203" s="1" t="s">
        <v>57</v>
      </c>
      <c r="C203" s="1" t="s">
        <v>483</v>
      </c>
      <c r="D203" s="1" t="s">
        <v>484</v>
      </c>
      <c r="E203" s="1" t="s">
        <v>1883</v>
      </c>
      <c r="F203" s="1" t="s">
        <v>1883</v>
      </c>
      <c r="G203" s="1" t="s">
        <v>144</v>
      </c>
      <c r="H203" s="1" t="s">
        <v>131</v>
      </c>
    </row>
    <row r="204" spans="1:8">
      <c r="A204" s="1" t="s">
        <v>56</v>
      </c>
      <c r="B204" s="1" t="s">
        <v>57</v>
      </c>
      <c r="C204" s="1" t="s">
        <v>483</v>
      </c>
      <c r="D204" s="1" t="s">
        <v>484</v>
      </c>
      <c r="E204" s="1" t="s">
        <v>1884</v>
      </c>
      <c r="F204" s="1" t="s">
        <v>1884</v>
      </c>
      <c r="G204" s="1" t="s">
        <v>144</v>
      </c>
      <c r="H204" s="1" t="s">
        <v>131</v>
      </c>
    </row>
    <row r="205" spans="1:8">
      <c r="A205" s="1" t="s">
        <v>56</v>
      </c>
      <c r="B205" s="1" t="s">
        <v>57</v>
      </c>
      <c r="C205" s="1" t="s">
        <v>483</v>
      </c>
      <c r="D205" s="1" t="s">
        <v>484</v>
      </c>
      <c r="E205" s="1" t="s">
        <v>1885</v>
      </c>
      <c r="F205" s="1" t="s">
        <v>1885</v>
      </c>
      <c r="G205" s="1" t="s">
        <v>144</v>
      </c>
      <c r="H205" s="1" t="s">
        <v>131</v>
      </c>
    </row>
    <row r="206" spans="1:8">
      <c r="A206" s="1" t="s">
        <v>56</v>
      </c>
      <c r="B206" s="1" t="s">
        <v>57</v>
      </c>
      <c r="C206" s="1" t="s">
        <v>483</v>
      </c>
      <c r="D206" s="1" t="s">
        <v>484</v>
      </c>
      <c r="E206" s="1" t="s">
        <v>1886</v>
      </c>
      <c r="F206" s="1" t="s">
        <v>1886</v>
      </c>
      <c r="G206" s="1" t="s">
        <v>144</v>
      </c>
      <c r="H206" s="1" t="s">
        <v>131</v>
      </c>
    </row>
    <row r="207" spans="1:8">
      <c r="A207" s="1" t="s">
        <v>56</v>
      </c>
      <c r="B207" s="1" t="s">
        <v>57</v>
      </c>
      <c r="C207" s="1" t="s">
        <v>483</v>
      </c>
      <c r="D207" s="1" t="s">
        <v>484</v>
      </c>
      <c r="E207" s="1" t="s">
        <v>1887</v>
      </c>
      <c r="F207" s="1" t="s">
        <v>1887</v>
      </c>
      <c r="G207" s="1" t="s">
        <v>144</v>
      </c>
      <c r="H207" s="1" t="s">
        <v>131</v>
      </c>
    </row>
    <row r="208" spans="1:8">
      <c r="A208" s="1" t="s">
        <v>56</v>
      </c>
      <c r="B208" s="1" t="s">
        <v>57</v>
      </c>
      <c r="C208" s="1" t="s">
        <v>483</v>
      </c>
      <c r="D208" s="1" t="s">
        <v>484</v>
      </c>
      <c r="E208" s="1" t="s">
        <v>1888</v>
      </c>
      <c r="F208" s="1" t="s">
        <v>1888</v>
      </c>
      <c r="G208" s="1" t="s">
        <v>144</v>
      </c>
      <c r="H208" s="1" t="s">
        <v>131</v>
      </c>
    </row>
    <row r="209" spans="1:8">
      <c r="A209" s="1" t="s">
        <v>56</v>
      </c>
      <c r="B209" s="1" t="s">
        <v>57</v>
      </c>
      <c r="C209" s="1" t="s">
        <v>483</v>
      </c>
      <c r="D209" s="1" t="s">
        <v>484</v>
      </c>
      <c r="E209" s="1" t="s">
        <v>1889</v>
      </c>
      <c r="F209" s="1" t="s">
        <v>1889</v>
      </c>
      <c r="G209" s="1" t="s">
        <v>144</v>
      </c>
      <c r="H209" s="1" t="s">
        <v>131</v>
      </c>
    </row>
    <row r="210" spans="1:8">
      <c r="A210" s="1" t="s">
        <v>56</v>
      </c>
      <c r="B210" s="1" t="s">
        <v>57</v>
      </c>
      <c r="C210" s="1" t="s">
        <v>483</v>
      </c>
      <c r="D210" s="1" t="s">
        <v>484</v>
      </c>
      <c r="E210" s="1" t="s">
        <v>1890</v>
      </c>
      <c r="F210" s="1" t="s">
        <v>1890</v>
      </c>
      <c r="G210" s="1" t="s">
        <v>144</v>
      </c>
      <c r="H210" s="1" t="s">
        <v>131</v>
      </c>
    </row>
    <row r="211" spans="1:8">
      <c r="A211" s="1" t="s">
        <v>56</v>
      </c>
      <c r="B211" s="1" t="s">
        <v>57</v>
      </c>
      <c r="C211" s="1" t="s">
        <v>483</v>
      </c>
      <c r="D211" s="1" t="s">
        <v>484</v>
      </c>
      <c r="E211" s="1" t="s">
        <v>1891</v>
      </c>
      <c r="F211" s="1" t="s">
        <v>1891</v>
      </c>
      <c r="G211" s="1" t="s">
        <v>144</v>
      </c>
      <c r="H211" s="1" t="s">
        <v>131</v>
      </c>
    </row>
    <row r="212" spans="1:8">
      <c r="A212" s="1" t="s">
        <v>56</v>
      </c>
      <c r="B212" s="1" t="s">
        <v>57</v>
      </c>
      <c r="C212" s="1" t="s">
        <v>483</v>
      </c>
      <c r="D212" s="1" t="s">
        <v>484</v>
      </c>
      <c r="E212" s="1" t="s">
        <v>1892</v>
      </c>
      <c r="F212" s="1" t="s">
        <v>1892</v>
      </c>
      <c r="G212" s="1" t="s">
        <v>144</v>
      </c>
      <c r="H212" s="1" t="s">
        <v>131</v>
      </c>
    </row>
    <row r="213" spans="1:8">
      <c r="A213" s="1" t="s">
        <v>56</v>
      </c>
      <c r="B213" s="1" t="s">
        <v>57</v>
      </c>
      <c r="C213" s="1" t="s">
        <v>483</v>
      </c>
      <c r="D213" s="1" t="s">
        <v>484</v>
      </c>
      <c r="E213" s="1" t="s">
        <v>1893</v>
      </c>
      <c r="F213" s="1" t="s">
        <v>1893</v>
      </c>
      <c r="G213" s="1" t="s">
        <v>144</v>
      </c>
      <c r="H213" s="1" t="s">
        <v>131</v>
      </c>
    </row>
    <row r="214" spans="1:8">
      <c r="A214" s="1" t="s">
        <v>56</v>
      </c>
      <c r="B214" s="1" t="s">
        <v>57</v>
      </c>
      <c r="C214" s="1" t="s">
        <v>483</v>
      </c>
      <c r="D214" s="1" t="s">
        <v>484</v>
      </c>
      <c r="E214" s="1" t="s">
        <v>1894</v>
      </c>
      <c r="F214" s="1" t="s">
        <v>1894</v>
      </c>
      <c r="G214" s="1" t="s">
        <v>144</v>
      </c>
      <c r="H214" s="1" t="s">
        <v>131</v>
      </c>
    </row>
    <row r="215" spans="1:8">
      <c r="A215" s="1" t="s">
        <v>56</v>
      </c>
      <c r="B215" s="1" t="s">
        <v>57</v>
      </c>
      <c r="C215" s="1" t="s">
        <v>486</v>
      </c>
      <c r="D215" s="1" t="s">
        <v>487</v>
      </c>
      <c r="E215" s="1" t="s">
        <v>1895</v>
      </c>
      <c r="F215" s="1" t="s">
        <v>1895</v>
      </c>
      <c r="G215" s="1" t="s">
        <v>144</v>
      </c>
      <c r="H215" s="1" t="s">
        <v>131</v>
      </c>
    </row>
    <row r="216" spans="1:8">
      <c r="A216" s="1" t="s">
        <v>56</v>
      </c>
      <c r="B216" s="1" t="s">
        <v>57</v>
      </c>
      <c r="C216" s="1" t="s">
        <v>486</v>
      </c>
      <c r="D216" s="1" t="s">
        <v>487</v>
      </c>
      <c r="E216" s="1" t="s">
        <v>1896</v>
      </c>
      <c r="F216" s="1" t="s">
        <v>1896</v>
      </c>
      <c r="G216" s="1" t="s">
        <v>144</v>
      </c>
      <c r="H216" s="1" t="s">
        <v>131</v>
      </c>
    </row>
    <row r="217" spans="1:8">
      <c r="A217" s="1" t="s">
        <v>56</v>
      </c>
      <c r="B217" s="1" t="s">
        <v>57</v>
      </c>
      <c r="C217" s="1" t="s">
        <v>486</v>
      </c>
      <c r="D217" s="1" t="s">
        <v>487</v>
      </c>
      <c r="E217" s="1" t="s">
        <v>1897</v>
      </c>
      <c r="F217" s="1" t="s">
        <v>1897</v>
      </c>
      <c r="G217" s="1" t="s">
        <v>144</v>
      </c>
      <c r="H217" s="1" t="s">
        <v>131</v>
      </c>
    </row>
    <row r="218" spans="1:8">
      <c r="A218" s="1" t="s">
        <v>56</v>
      </c>
      <c r="B218" s="1" t="s">
        <v>57</v>
      </c>
      <c r="C218" s="1" t="s">
        <v>486</v>
      </c>
      <c r="D218" s="1" t="s">
        <v>487</v>
      </c>
      <c r="E218" s="1" t="s">
        <v>1898</v>
      </c>
      <c r="F218" s="1" t="s">
        <v>1898</v>
      </c>
      <c r="G218" s="1" t="s">
        <v>144</v>
      </c>
      <c r="H218" s="1" t="s">
        <v>131</v>
      </c>
    </row>
    <row r="219" spans="1:8">
      <c r="A219" s="1" t="s">
        <v>56</v>
      </c>
      <c r="B219" s="1" t="s">
        <v>57</v>
      </c>
      <c r="C219" s="1" t="s">
        <v>486</v>
      </c>
      <c r="D219" s="1" t="s">
        <v>487</v>
      </c>
      <c r="E219" s="1" t="s">
        <v>1899</v>
      </c>
      <c r="F219" s="1" t="s">
        <v>1899</v>
      </c>
      <c r="G219" s="1" t="s">
        <v>144</v>
      </c>
      <c r="H219" s="1" t="s">
        <v>131</v>
      </c>
    </row>
    <row r="220" spans="1:8">
      <c r="A220" s="1" t="s">
        <v>56</v>
      </c>
      <c r="B220" s="1" t="s">
        <v>57</v>
      </c>
      <c r="C220" s="1" t="s">
        <v>486</v>
      </c>
      <c r="D220" s="1" t="s">
        <v>487</v>
      </c>
      <c r="E220" s="1" t="s">
        <v>1900</v>
      </c>
      <c r="F220" s="1" t="s">
        <v>1900</v>
      </c>
      <c r="G220" s="1" t="s">
        <v>144</v>
      </c>
      <c r="H220" s="1" t="s">
        <v>131</v>
      </c>
    </row>
    <row r="221" spans="1:8">
      <c r="A221" s="1" t="s">
        <v>56</v>
      </c>
      <c r="B221" s="1" t="s">
        <v>57</v>
      </c>
      <c r="C221" s="1" t="s">
        <v>486</v>
      </c>
      <c r="D221" s="1" t="s">
        <v>487</v>
      </c>
      <c r="E221" s="1" t="s">
        <v>1901</v>
      </c>
      <c r="F221" s="1" t="s">
        <v>1901</v>
      </c>
      <c r="G221" s="1" t="s">
        <v>144</v>
      </c>
      <c r="H221" s="1" t="s">
        <v>131</v>
      </c>
    </row>
    <row r="222" spans="1:8">
      <c r="A222" s="1" t="s">
        <v>56</v>
      </c>
      <c r="B222" s="1" t="s">
        <v>57</v>
      </c>
      <c r="C222" s="1" t="s">
        <v>486</v>
      </c>
      <c r="D222" s="1" t="s">
        <v>487</v>
      </c>
      <c r="E222" s="1" t="s">
        <v>1902</v>
      </c>
      <c r="F222" s="1" t="s">
        <v>1902</v>
      </c>
      <c r="G222" s="1" t="s">
        <v>144</v>
      </c>
      <c r="H222" s="1" t="s">
        <v>131</v>
      </c>
    </row>
    <row r="223" spans="1:8">
      <c r="A223" s="1" t="s">
        <v>56</v>
      </c>
      <c r="B223" s="1" t="s">
        <v>57</v>
      </c>
      <c r="C223" s="1" t="s">
        <v>486</v>
      </c>
      <c r="D223" s="1" t="s">
        <v>487</v>
      </c>
      <c r="E223" s="1" t="s">
        <v>1903</v>
      </c>
      <c r="F223" s="1" t="s">
        <v>1903</v>
      </c>
      <c r="G223" s="1" t="s">
        <v>144</v>
      </c>
      <c r="H223" s="1" t="s">
        <v>131</v>
      </c>
    </row>
    <row r="224" spans="1:8">
      <c r="A224" s="1" t="s">
        <v>56</v>
      </c>
      <c r="B224" s="1" t="s">
        <v>57</v>
      </c>
      <c r="C224" s="1" t="s">
        <v>486</v>
      </c>
      <c r="D224" s="1" t="s">
        <v>487</v>
      </c>
      <c r="E224" s="1" t="s">
        <v>1904</v>
      </c>
      <c r="F224" s="1" t="s">
        <v>1904</v>
      </c>
      <c r="G224" s="1" t="s">
        <v>144</v>
      </c>
      <c r="H224" s="1" t="s">
        <v>131</v>
      </c>
    </row>
    <row r="225" spans="1:8">
      <c r="A225" s="1" t="s">
        <v>56</v>
      </c>
      <c r="B225" s="1" t="s">
        <v>57</v>
      </c>
      <c r="C225" s="1" t="s">
        <v>486</v>
      </c>
      <c r="D225" s="1" t="s">
        <v>487</v>
      </c>
      <c r="E225" s="1" t="s">
        <v>1905</v>
      </c>
      <c r="F225" s="1" t="s">
        <v>1905</v>
      </c>
      <c r="G225" s="1" t="s">
        <v>144</v>
      </c>
      <c r="H225" s="1" t="s">
        <v>131</v>
      </c>
    </row>
    <row r="226" spans="1:8">
      <c r="A226" s="1" t="s">
        <v>56</v>
      </c>
      <c r="B226" s="1" t="s">
        <v>57</v>
      </c>
      <c r="C226" s="1" t="s">
        <v>486</v>
      </c>
      <c r="D226" s="1" t="s">
        <v>487</v>
      </c>
      <c r="E226" s="1" t="s">
        <v>1906</v>
      </c>
      <c r="F226" s="1" t="s">
        <v>1906</v>
      </c>
      <c r="G226" s="1" t="s">
        <v>144</v>
      </c>
      <c r="H226" s="1" t="s">
        <v>131</v>
      </c>
    </row>
    <row r="227" spans="1:8">
      <c r="A227" s="1" t="s">
        <v>56</v>
      </c>
      <c r="B227" s="1" t="s">
        <v>57</v>
      </c>
      <c r="C227" s="1" t="s">
        <v>486</v>
      </c>
      <c r="D227" s="1" t="s">
        <v>487</v>
      </c>
      <c r="E227" s="1" t="s">
        <v>1907</v>
      </c>
      <c r="F227" s="1" t="s">
        <v>1907</v>
      </c>
      <c r="G227" s="1" t="s">
        <v>144</v>
      </c>
      <c r="H227" s="1" t="s">
        <v>131</v>
      </c>
    </row>
    <row r="228" spans="1:8">
      <c r="A228" s="1" t="s">
        <v>56</v>
      </c>
      <c r="B228" s="1" t="s">
        <v>57</v>
      </c>
      <c r="C228" s="1" t="s">
        <v>486</v>
      </c>
      <c r="D228" s="1" t="s">
        <v>487</v>
      </c>
      <c r="E228" s="1" t="s">
        <v>1100</v>
      </c>
      <c r="F228" s="1" t="s">
        <v>1100</v>
      </c>
      <c r="G228" s="1" t="s">
        <v>144</v>
      </c>
      <c r="H228" s="1" t="s">
        <v>131</v>
      </c>
    </row>
    <row r="229" spans="1:8">
      <c r="A229" s="1" t="s">
        <v>56</v>
      </c>
      <c r="B229" s="1" t="s">
        <v>57</v>
      </c>
      <c r="C229" s="1" t="s">
        <v>486</v>
      </c>
      <c r="D229" s="1" t="s">
        <v>487</v>
      </c>
      <c r="E229" s="1" t="s">
        <v>1908</v>
      </c>
      <c r="F229" s="1" t="s">
        <v>1908</v>
      </c>
      <c r="G229" s="1" t="s">
        <v>144</v>
      </c>
      <c r="H229" s="1" t="s">
        <v>131</v>
      </c>
    </row>
    <row r="230" spans="1:8">
      <c r="A230" s="1" t="s">
        <v>56</v>
      </c>
      <c r="B230" s="1" t="s">
        <v>57</v>
      </c>
      <c r="C230" s="1" t="s">
        <v>486</v>
      </c>
      <c r="D230" s="1" t="s">
        <v>487</v>
      </c>
      <c r="E230" s="1" t="s">
        <v>1909</v>
      </c>
      <c r="F230" s="1" t="s">
        <v>1909</v>
      </c>
      <c r="G230" s="1" t="s">
        <v>144</v>
      </c>
      <c r="H230" s="1" t="s">
        <v>131</v>
      </c>
    </row>
    <row r="231" spans="1:8">
      <c r="A231" s="1" t="s">
        <v>56</v>
      </c>
      <c r="B231" s="1" t="s">
        <v>57</v>
      </c>
      <c r="C231" s="1" t="s">
        <v>489</v>
      </c>
      <c r="D231" s="1" t="s">
        <v>490</v>
      </c>
      <c r="E231" s="1" t="s">
        <v>1910</v>
      </c>
      <c r="F231" s="1" t="s">
        <v>1910</v>
      </c>
      <c r="G231" s="1" t="s">
        <v>144</v>
      </c>
      <c r="H231" s="1" t="s">
        <v>131</v>
      </c>
    </row>
    <row r="232" spans="1:8">
      <c r="A232" s="1" t="s">
        <v>56</v>
      </c>
      <c r="B232" s="1" t="s">
        <v>57</v>
      </c>
      <c r="C232" s="1" t="s">
        <v>495</v>
      </c>
      <c r="D232" s="1" t="s">
        <v>496</v>
      </c>
      <c r="E232" s="1" t="s">
        <v>1911</v>
      </c>
      <c r="F232" s="1" t="s">
        <v>1911</v>
      </c>
      <c r="G232" s="1" t="s">
        <v>144</v>
      </c>
      <c r="H232" s="1" t="s">
        <v>131</v>
      </c>
    </row>
    <row r="233" spans="1:8">
      <c r="A233" s="1" t="s">
        <v>56</v>
      </c>
      <c r="B233" s="1" t="s">
        <v>57</v>
      </c>
      <c r="C233" s="1" t="s">
        <v>495</v>
      </c>
      <c r="D233" s="1" t="s">
        <v>496</v>
      </c>
      <c r="E233" s="1" t="s">
        <v>1912</v>
      </c>
      <c r="F233" s="1" t="s">
        <v>1912</v>
      </c>
      <c r="G233" s="1" t="s">
        <v>144</v>
      </c>
      <c r="H233" s="1" t="s">
        <v>131</v>
      </c>
    </row>
    <row r="234" spans="1:8">
      <c r="A234" s="1" t="s">
        <v>56</v>
      </c>
      <c r="B234" s="1" t="s">
        <v>57</v>
      </c>
      <c r="C234" s="1" t="s">
        <v>501</v>
      </c>
      <c r="D234" s="1" t="s">
        <v>502</v>
      </c>
      <c r="E234" s="1" t="s">
        <v>1881</v>
      </c>
      <c r="F234" s="1" t="s">
        <v>1881</v>
      </c>
      <c r="G234" s="1" t="s">
        <v>144</v>
      </c>
      <c r="H234" s="1" t="s">
        <v>131</v>
      </c>
    </row>
    <row r="235" spans="1:8">
      <c r="A235" s="1" t="s">
        <v>56</v>
      </c>
      <c r="B235" s="1" t="s">
        <v>57</v>
      </c>
      <c r="C235" s="1" t="s">
        <v>501</v>
      </c>
      <c r="D235" s="1" t="s">
        <v>502</v>
      </c>
      <c r="E235" s="1" t="s">
        <v>1882</v>
      </c>
      <c r="F235" s="1" t="s">
        <v>1882</v>
      </c>
      <c r="G235" s="1" t="s">
        <v>144</v>
      </c>
      <c r="H235" s="1" t="s">
        <v>131</v>
      </c>
    </row>
    <row r="236" spans="1:8">
      <c r="A236" s="1" t="s">
        <v>56</v>
      </c>
      <c r="B236" s="1" t="s">
        <v>57</v>
      </c>
      <c r="C236" s="1" t="s">
        <v>501</v>
      </c>
      <c r="D236" s="1" t="s">
        <v>502</v>
      </c>
      <c r="E236" s="1" t="s">
        <v>1883</v>
      </c>
      <c r="F236" s="1" t="s">
        <v>1883</v>
      </c>
      <c r="G236" s="1" t="s">
        <v>144</v>
      </c>
      <c r="H236" s="1" t="s">
        <v>131</v>
      </c>
    </row>
    <row r="237" spans="1:8">
      <c r="A237" s="1" t="s">
        <v>56</v>
      </c>
      <c r="B237" s="1" t="s">
        <v>57</v>
      </c>
      <c r="C237" s="1" t="s">
        <v>501</v>
      </c>
      <c r="D237" s="1" t="s">
        <v>502</v>
      </c>
      <c r="E237" s="1" t="s">
        <v>1884</v>
      </c>
      <c r="F237" s="1" t="s">
        <v>1884</v>
      </c>
      <c r="G237" s="1" t="s">
        <v>144</v>
      </c>
      <c r="H237" s="1" t="s">
        <v>131</v>
      </c>
    </row>
    <row r="238" spans="1:8">
      <c r="A238" s="1" t="s">
        <v>56</v>
      </c>
      <c r="B238" s="1" t="s">
        <v>57</v>
      </c>
      <c r="C238" s="1" t="s">
        <v>501</v>
      </c>
      <c r="D238" s="1" t="s">
        <v>502</v>
      </c>
      <c r="E238" s="1" t="s">
        <v>1885</v>
      </c>
      <c r="F238" s="1" t="s">
        <v>1885</v>
      </c>
      <c r="G238" s="1" t="s">
        <v>144</v>
      </c>
      <c r="H238" s="1" t="s">
        <v>131</v>
      </c>
    </row>
    <row r="239" spans="1:8">
      <c r="A239" s="1" t="s">
        <v>56</v>
      </c>
      <c r="B239" s="1" t="s">
        <v>57</v>
      </c>
      <c r="C239" s="1" t="s">
        <v>501</v>
      </c>
      <c r="D239" s="1" t="s">
        <v>502</v>
      </c>
      <c r="E239" s="1" t="s">
        <v>1886</v>
      </c>
      <c r="F239" s="1" t="s">
        <v>1886</v>
      </c>
      <c r="G239" s="1" t="s">
        <v>144</v>
      </c>
      <c r="H239" s="1" t="s">
        <v>131</v>
      </c>
    </row>
    <row r="240" spans="1:8">
      <c r="A240" s="1" t="s">
        <v>56</v>
      </c>
      <c r="B240" s="1" t="s">
        <v>57</v>
      </c>
      <c r="C240" s="1" t="s">
        <v>501</v>
      </c>
      <c r="D240" s="1" t="s">
        <v>502</v>
      </c>
      <c r="E240" s="1" t="s">
        <v>1887</v>
      </c>
      <c r="F240" s="1" t="s">
        <v>1887</v>
      </c>
      <c r="G240" s="1" t="s">
        <v>144</v>
      </c>
      <c r="H240" s="1" t="s">
        <v>131</v>
      </c>
    </row>
    <row r="241" spans="1:8">
      <c r="A241" s="1" t="s">
        <v>56</v>
      </c>
      <c r="B241" s="1" t="s">
        <v>57</v>
      </c>
      <c r="C241" s="1" t="s">
        <v>501</v>
      </c>
      <c r="D241" s="1" t="s">
        <v>502</v>
      </c>
      <c r="E241" s="1" t="s">
        <v>1888</v>
      </c>
      <c r="F241" s="1" t="s">
        <v>1888</v>
      </c>
      <c r="G241" s="1" t="s">
        <v>144</v>
      </c>
      <c r="H241" s="1" t="s">
        <v>131</v>
      </c>
    </row>
    <row r="242" spans="1:8">
      <c r="A242" s="1" t="s">
        <v>56</v>
      </c>
      <c r="B242" s="1" t="s">
        <v>57</v>
      </c>
      <c r="C242" s="1" t="s">
        <v>501</v>
      </c>
      <c r="D242" s="1" t="s">
        <v>502</v>
      </c>
      <c r="E242" s="1" t="s">
        <v>1889</v>
      </c>
      <c r="F242" s="1" t="s">
        <v>1889</v>
      </c>
      <c r="G242" s="1" t="s">
        <v>144</v>
      </c>
      <c r="H242" s="1" t="s">
        <v>131</v>
      </c>
    </row>
    <row r="243" spans="1:8">
      <c r="A243" s="1" t="s">
        <v>56</v>
      </c>
      <c r="B243" s="1" t="s">
        <v>57</v>
      </c>
      <c r="C243" s="1" t="s">
        <v>501</v>
      </c>
      <c r="D243" s="1" t="s">
        <v>502</v>
      </c>
      <c r="E243" s="1" t="s">
        <v>1890</v>
      </c>
      <c r="F243" s="1" t="s">
        <v>1890</v>
      </c>
      <c r="G243" s="1" t="s">
        <v>144</v>
      </c>
      <c r="H243" s="1" t="s">
        <v>131</v>
      </c>
    </row>
    <row r="244" spans="1:8">
      <c r="A244" s="1" t="s">
        <v>56</v>
      </c>
      <c r="B244" s="1" t="s">
        <v>57</v>
      </c>
      <c r="C244" s="1" t="s">
        <v>501</v>
      </c>
      <c r="D244" s="1" t="s">
        <v>502</v>
      </c>
      <c r="E244" s="1" t="s">
        <v>1891</v>
      </c>
      <c r="F244" s="1" t="s">
        <v>1891</v>
      </c>
      <c r="G244" s="1" t="s">
        <v>144</v>
      </c>
      <c r="H244" s="1" t="s">
        <v>131</v>
      </c>
    </row>
    <row r="245" spans="1:8">
      <c r="A245" s="1" t="s">
        <v>56</v>
      </c>
      <c r="B245" s="1" t="s">
        <v>57</v>
      </c>
      <c r="C245" s="1" t="s">
        <v>501</v>
      </c>
      <c r="D245" s="1" t="s">
        <v>502</v>
      </c>
      <c r="E245" s="1" t="s">
        <v>1892</v>
      </c>
      <c r="F245" s="1" t="s">
        <v>1892</v>
      </c>
      <c r="G245" s="1" t="s">
        <v>144</v>
      </c>
      <c r="H245" s="1" t="s">
        <v>131</v>
      </c>
    </row>
    <row r="246" spans="1:8">
      <c r="A246" s="1" t="s">
        <v>56</v>
      </c>
      <c r="B246" s="1" t="s">
        <v>57</v>
      </c>
      <c r="C246" s="1" t="s">
        <v>501</v>
      </c>
      <c r="D246" s="1" t="s">
        <v>502</v>
      </c>
      <c r="E246" s="1" t="s">
        <v>1893</v>
      </c>
      <c r="F246" s="1" t="s">
        <v>1893</v>
      </c>
      <c r="G246" s="1" t="s">
        <v>144</v>
      </c>
      <c r="H246" s="1" t="s">
        <v>131</v>
      </c>
    </row>
    <row r="247" spans="1:8">
      <c r="A247" s="1" t="s">
        <v>56</v>
      </c>
      <c r="B247" s="1" t="s">
        <v>57</v>
      </c>
      <c r="C247" s="1" t="s">
        <v>501</v>
      </c>
      <c r="D247" s="1" t="s">
        <v>502</v>
      </c>
      <c r="E247" s="1" t="s">
        <v>1894</v>
      </c>
      <c r="F247" s="1" t="s">
        <v>1894</v>
      </c>
      <c r="G247" s="1" t="s">
        <v>144</v>
      </c>
      <c r="H247" s="1" t="s">
        <v>131</v>
      </c>
    </row>
    <row r="248" spans="1:8">
      <c r="A248" s="1" t="s">
        <v>56</v>
      </c>
      <c r="B248" s="1" t="s">
        <v>57</v>
      </c>
      <c r="C248" s="1" t="s">
        <v>508</v>
      </c>
      <c r="D248" s="1" t="s">
        <v>509</v>
      </c>
      <c r="E248" s="1" t="s">
        <v>1913</v>
      </c>
      <c r="F248" s="1" t="s">
        <v>1913</v>
      </c>
      <c r="G248" s="1" t="s">
        <v>144</v>
      </c>
      <c r="H248" s="1" t="s">
        <v>131</v>
      </c>
    </row>
    <row r="249" spans="1:8">
      <c r="A249" s="1" t="s">
        <v>56</v>
      </c>
      <c r="B249" s="1" t="s">
        <v>57</v>
      </c>
      <c r="C249" s="1" t="s">
        <v>508</v>
      </c>
      <c r="D249" s="1" t="s">
        <v>509</v>
      </c>
      <c r="E249" s="1" t="s">
        <v>1914</v>
      </c>
      <c r="F249" s="1" t="s">
        <v>1914</v>
      </c>
      <c r="G249" s="1" t="s">
        <v>144</v>
      </c>
      <c r="H249" s="1" t="s">
        <v>131</v>
      </c>
    </row>
    <row r="250" spans="1:8">
      <c r="A250" s="1" t="s">
        <v>56</v>
      </c>
      <c r="B250" s="1" t="s">
        <v>57</v>
      </c>
      <c r="C250" s="1" t="s">
        <v>508</v>
      </c>
      <c r="D250" s="1" t="s">
        <v>509</v>
      </c>
      <c r="E250" s="1" t="s">
        <v>1915</v>
      </c>
      <c r="F250" s="1" t="s">
        <v>1915</v>
      </c>
      <c r="G250" s="1" t="s">
        <v>144</v>
      </c>
      <c r="H250" s="1" t="s">
        <v>131</v>
      </c>
    </row>
    <row r="251" spans="1:8">
      <c r="A251" s="1" t="s">
        <v>56</v>
      </c>
      <c r="B251" s="1" t="s">
        <v>57</v>
      </c>
      <c r="C251" s="1" t="s">
        <v>508</v>
      </c>
      <c r="D251" s="1" t="s">
        <v>509</v>
      </c>
      <c r="E251" s="1" t="s">
        <v>1916</v>
      </c>
      <c r="F251" s="1" t="s">
        <v>1916</v>
      </c>
      <c r="G251" s="1" t="s">
        <v>144</v>
      </c>
      <c r="H251" s="1" t="s">
        <v>131</v>
      </c>
    </row>
    <row r="252" spans="1:8">
      <c r="A252" s="1" t="s">
        <v>56</v>
      </c>
      <c r="B252" s="1" t="s">
        <v>57</v>
      </c>
      <c r="C252" s="1" t="s">
        <v>508</v>
      </c>
      <c r="D252" s="1" t="s">
        <v>509</v>
      </c>
      <c r="E252" s="1" t="s">
        <v>1917</v>
      </c>
      <c r="F252" s="1" t="s">
        <v>1917</v>
      </c>
      <c r="G252" s="1" t="s">
        <v>144</v>
      </c>
      <c r="H252" s="1" t="s">
        <v>131</v>
      </c>
    </row>
    <row r="253" spans="1:8">
      <c r="A253" s="1" t="s">
        <v>56</v>
      </c>
      <c r="B253" s="1" t="s">
        <v>57</v>
      </c>
      <c r="C253" s="1" t="s">
        <v>508</v>
      </c>
      <c r="D253" s="1" t="s">
        <v>509</v>
      </c>
      <c r="E253" s="1" t="s">
        <v>1918</v>
      </c>
      <c r="F253" s="1" t="s">
        <v>1918</v>
      </c>
      <c r="G253" s="1" t="s">
        <v>144</v>
      </c>
      <c r="H253" s="1" t="s">
        <v>131</v>
      </c>
    </row>
    <row r="254" spans="1:8">
      <c r="A254" s="1" t="s">
        <v>56</v>
      </c>
      <c r="B254" s="1" t="s">
        <v>57</v>
      </c>
      <c r="C254" s="1" t="s">
        <v>508</v>
      </c>
      <c r="D254" s="1" t="s">
        <v>509</v>
      </c>
      <c r="E254" s="1" t="s">
        <v>1919</v>
      </c>
      <c r="F254" s="1" t="s">
        <v>1919</v>
      </c>
      <c r="G254" s="1" t="s">
        <v>144</v>
      </c>
      <c r="H254" s="1" t="s">
        <v>131</v>
      </c>
    </row>
    <row r="255" spans="1:8">
      <c r="A255" s="1" t="s">
        <v>56</v>
      </c>
      <c r="B255" s="1" t="s">
        <v>57</v>
      </c>
      <c r="C255" s="1" t="s">
        <v>508</v>
      </c>
      <c r="D255" s="1" t="s">
        <v>509</v>
      </c>
      <c r="E255" s="1" t="s">
        <v>1920</v>
      </c>
      <c r="F255" s="1" t="s">
        <v>1920</v>
      </c>
      <c r="G255" s="1" t="s">
        <v>144</v>
      </c>
      <c r="H255" s="1" t="s">
        <v>131</v>
      </c>
    </row>
    <row r="256" spans="1:8">
      <c r="A256" s="1" t="s">
        <v>56</v>
      </c>
      <c r="B256" s="1" t="s">
        <v>57</v>
      </c>
      <c r="C256" s="1" t="s">
        <v>508</v>
      </c>
      <c r="D256" s="1" t="s">
        <v>509</v>
      </c>
      <c r="E256" s="1" t="s">
        <v>1921</v>
      </c>
      <c r="F256" s="1" t="s">
        <v>1921</v>
      </c>
      <c r="G256" s="1" t="s">
        <v>144</v>
      </c>
      <c r="H256" s="1" t="s">
        <v>131</v>
      </c>
    </row>
    <row r="257" spans="1:8">
      <c r="A257" s="1" t="s">
        <v>56</v>
      </c>
      <c r="B257" s="1" t="s">
        <v>57</v>
      </c>
      <c r="C257" s="1" t="s">
        <v>508</v>
      </c>
      <c r="D257" s="1" t="s">
        <v>509</v>
      </c>
      <c r="E257" s="1" t="s">
        <v>1922</v>
      </c>
      <c r="F257" s="1" t="s">
        <v>1922</v>
      </c>
      <c r="G257" s="1" t="s">
        <v>144</v>
      </c>
      <c r="H257" s="1" t="s">
        <v>131</v>
      </c>
    </row>
    <row r="258" spans="1:8">
      <c r="A258" s="1" t="s">
        <v>56</v>
      </c>
      <c r="B258" s="1" t="s">
        <v>57</v>
      </c>
      <c r="C258" s="1" t="s">
        <v>508</v>
      </c>
      <c r="D258" s="1" t="s">
        <v>509</v>
      </c>
      <c r="E258" s="1" t="s">
        <v>1923</v>
      </c>
      <c r="F258" s="1" t="s">
        <v>1923</v>
      </c>
      <c r="G258" s="1" t="s">
        <v>144</v>
      </c>
      <c r="H258" s="1" t="s">
        <v>131</v>
      </c>
    </row>
    <row r="259" spans="1:8">
      <c r="A259" s="1" t="s">
        <v>56</v>
      </c>
      <c r="B259" s="1" t="s">
        <v>57</v>
      </c>
      <c r="C259" s="1" t="s">
        <v>508</v>
      </c>
      <c r="D259" s="1" t="s">
        <v>509</v>
      </c>
      <c r="E259" s="1" t="s">
        <v>1924</v>
      </c>
      <c r="F259" s="1" t="s">
        <v>1924</v>
      </c>
      <c r="G259" s="1" t="s">
        <v>144</v>
      </c>
      <c r="H259" s="1" t="s">
        <v>131</v>
      </c>
    </row>
    <row r="260" spans="1:8">
      <c r="A260" s="1" t="s">
        <v>56</v>
      </c>
      <c r="B260" s="1" t="s">
        <v>57</v>
      </c>
      <c r="C260" s="1" t="s">
        <v>508</v>
      </c>
      <c r="D260" s="1" t="s">
        <v>509</v>
      </c>
      <c r="E260" s="1" t="s">
        <v>1925</v>
      </c>
      <c r="F260" s="1" t="s">
        <v>1925</v>
      </c>
      <c r="G260" s="1" t="s">
        <v>144</v>
      </c>
      <c r="H260" s="1" t="s">
        <v>131</v>
      </c>
    </row>
    <row r="261" spans="1:8">
      <c r="A261" s="1" t="s">
        <v>56</v>
      </c>
      <c r="B261" s="1" t="s">
        <v>57</v>
      </c>
      <c r="C261" s="1" t="s">
        <v>508</v>
      </c>
      <c r="D261" s="1" t="s">
        <v>509</v>
      </c>
      <c r="E261" s="1" t="s">
        <v>1926</v>
      </c>
      <c r="F261" s="1" t="s">
        <v>1926</v>
      </c>
      <c r="G261" s="1" t="s">
        <v>144</v>
      </c>
      <c r="H261" s="1" t="s">
        <v>131</v>
      </c>
    </row>
    <row r="262" spans="1:8">
      <c r="A262" s="1" t="s">
        <v>56</v>
      </c>
      <c r="B262" s="1" t="s">
        <v>57</v>
      </c>
      <c r="C262" s="1" t="s">
        <v>508</v>
      </c>
      <c r="D262" s="1" t="s">
        <v>509</v>
      </c>
      <c r="E262" s="1" t="s">
        <v>1927</v>
      </c>
      <c r="F262" s="1" t="s">
        <v>1927</v>
      </c>
      <c r="G262" s="1" t="s">
        <v>144</v>
      </c>
      <c r="H262" s="1" t="s">
        <v>131</v>
      </c>
    </row>
    <row r="263" spans="1:8">
      <c r="A263" s="1" t="s">
        <v>56</v>
      </c>
      <c r="B263" s="1" t="s">
        <v>57</v>
      </c>
      <c r="C263" s="1" t="s">
        <v>508</v>
      </c>
      <c r="D263" s="1" t="s">
        <v>509</v>
      </c>
      <c r="E263" s="1" t="s">
        <v>1928</v>
      </c>
      <c r="F263" s="1" t="s">
        <v>1928</v>
      </c>
      <c r="G263" s="1" t="s">
        <v>144</v>
      </c>
      <c r="H263" s="1" t="s">
        <v>131</v>
      </c>
    </row>
    <row r="264" spans="1:8">
      <c r="A264" s="1" t="s">
        <v>56</v>
      </c>
      <c r="B264" s="1" t="s">
        <v>57</v>
      </c>
      <c r="C264" s="1" t="s">
        <v>508</v>
      </c>
      <c r="D264" s="1" t="s">
        <v>509</v>
      </c>
      <c r="E264" s="1" t="s">
        <v>1929</v>
      </c>
      <c r="F264" s="1" t="s">
        <v>1929</v>
      </c>
      <c r="G264" s="1" t="s">
        <v>144</v>
      </c>
      <c r="H264" s="1" t="s">
        <v>131</v>
      </c>
    </row>
    <row r="265" spans="1:8">
      <c r="A265" s="1" t="s">
        <v>56</v>
      </c>
      <c r="B265" s="1" t="s">
        <v>57</v>
      </c>
      <c r="C265" s="1" t="s">
        <v>508</v>
      </c>
      <c r="D265" s="1" t="s">
        <v>509</v>
      </c>
      <c r="E265" s="1" t="s">
        <v>1930</v>
      </c>
      <c r="F265" s="1" t="s">
        <v>1930</v>
      </c>
      <c r="G265" s="1" t="s">
        <v>144</v>
      </c>
      <c r="H265" s="1" t="s">
        <v>131</v>
      </c>
    </row>
    <row r="266" spans="1:8">
      <c r="A266" s="1" t="s">
        <v>56</v>
      </c>
      <c r="B266" s="1" t="s">
        <v>57</v>
      </c>
      <c r="C266" s="1" t="s">
        <v>508</v>
      </c>
      <c r="D266" s="1" t="s">
        <v>509</v>
      </c>
      <c r="E266" s="1" t="s">
        <v>1931</v>
      </c>
      <c r="F266" s="1" t="s">
        <v>1931</v>
      </c>
      <c r="G266" s="1" t="s">
        <v>144</v>
      </c>
      <c r="H266" s="1" t="s">
        <v>131</v>
      </c>
    </row>
    <row r="267" spans="1:8">
      <c r="A267" s="1" t="s">
        <v>56</v>
      </c>
      <c r="B267" s="1" t="s">
        <v>57</v>
      </c>
      <c r="C267" s="1" t="s">
        <v>508</v>
      </c>
      <c r="D267" s="1" t="s">
        <v>509</v>
      </c>
      <c r="E267" s="1" t="s">
        <v>1932</v>
      </c>
      <c r="F267" s="1" t="s">
        <v>1932</v>
      </c>
      <c r="G267" s="1" t="s">
        <v>144</v>
      </c>
      <c r="H267" s="1" t="s">
        <v>131</v>
      </c>
    </row>
    <row r="268" spans="1:8">
      <c r="A268" s="1" t="s">
        <v>56</v>
      </c>
      <c r="B268" s="1" t="s">
        <v>57</v>
      </c>
      <c r="C268" s="1" t="s">
        <v>508</v>
      </c>
      <c r="D268" s="1" t="s">
        <v>509</v>
      </c>
      <c r="E268" s="1" t="s">
        <v>1933</v>
      </c>
      <c r="F268" s="1" t="s">
        <v>1933</v>
      </c>
      <c r="G268" s="1" t="s">
        <v>144</v>
      </c>
      <c r="H268" s="1" t="s">
        <v>131</v>
      </c>
    </row>
    <row r="269" spans="1:8">
      <c r="A269" s="1" t="s">
        <v>56</v>
      </c>
      <c r="B269" s="1" t="s">
        <v>57</v>
      </c>
      <c r="C269" s="1" t="s">
        <v>508</v>
      </c>
      <c r="D269" s="1" t="s">
        <v>509</v>
      </c>
      <c r="E269" s="1" t="s">
        <v>1934</v>
      </c>
      <c r="F269" s="1" t="s">
        <v>1934</v>
      </c>
      <c r="G269" s="1" t="s">
        <v>144</v>
      </c>
      <c r="H269" s="1" t="s">
        <v>131</v>
      </c>
    </row>
    <row r="270" spans="1:8">
      <c r="A270" s="1" t="s">
        <v>56</v>
      </c>
      <c r="B270" s="1" t="s">
        <v>57</v>
      </c>
      <c r="C270" s="1" t="s">
        <v>508</v>
      </c>
      <c r="D270" s="1" t="s">
        <v>509</v>
      </c>
      <c r="E270" s="1" t="s">
        <v>1935</v>
      </c>
      <c r="F270" s="1" t="s">
        <v>1935</v>
      </c>
      <c r="G270" s="1" t="s">
        <v>144</v>
      </c>
      <c r="H270" s="1" t="s">
        <v>131</v>
      </c>
    </row>
    <row r="271" spans="1:8">
      <c r="A271" s="1" t="s">
        <v>56</v>
      </c>
      <c r="B271" s="1" t="s">
        <v>57</v>
      </c>
      <c r="C271" s="1" t="s">
        <v>508</v>
      </c>
      <c r="D271" s="1" t="s">
        <v>509</v>
      </c>
      <c r="E271" s="1" t="s">
        <v>1936</v>
      </c>
      <c r="F271" s="1" t="s">
        <v>1936</v>
      </c>
      <c r="G271" s="1" t="s">
        <v>144</v>
      </c>
      <c r="H271" s="1" t="s">
        <v>131</v>
      </c>
    </row>
    <row r="272" spans="1:8">
      <c r="A272" s="1" t="s">
        <v>56</v>
      </c>
      <c r="B272" s="1" t="s">
        <v>57</v>
      </c>
      <c r="C272" s="1" t="s">
        <v>508</v>
      </c>
      <c r="D272" s="1" t="s">
        <v>509</v>
      </c>
      <c r="E272" s="1" t="s">
        <v>1937</v>
      </c>
      <c r="F272" s="1" t="s">
        <v>1937</v>
      </c>
      <c r="G272" s="1" t="s">
        <v>144</v>
      </c>
      <c r="H272" s="1" t="s">
        <v>131</v>
      </c>
    </row>
    <row r="273" spans="1:8">
      <c r="A273" s="1" t="s">
        <v>56</v>
      </c>
      <c r="B273" s="1" t="s">
        <v>57</v>
      </c>
      <c r="C273" s="1" t="s">
        <v>508</v>
      </c>
      <c r="D273" s="1" t="s">
        <v>509</v>
      </c>
      <c r="E273" s="1" t="s">
        <v>1938</v>
      </c>
      <c r="F273" s="1" t="s">
        <v>1938</v>
      </c>
      <c r="G273" s="1" t="s">
        <v>144</v>
      </c>
      <c r="H273" s="1" t="s">
        <v>131</v>
      </c>
    </row>
    <row r="274" spans="1:8">
      <c r="A274" s="1" t="s">
        <v>56</v>
      </c>
      <c r="B274" s="1" t="s">
        <v>57</v>
      </c>
      <c r="C274" s="1" t="s">
        <v>508</v>
      </c>
      <c r="D274" s="1" t="s">
        <v>509</v>
      </c>
      <c r="E274" s="1" t="s">
        <v>1939</v>
      </c>
      <c r="F274" s="1" t="s">
        <v>1939</v>
      </c>
      <c r="G274" s="1" t="s">
        <v>144</v>
      </c>
      <c r="H274" s="1" t="s">
        <v>131</v>
      </c>
    </row>
    <row r="275" spans="1:8">
      <c r="A275" s="1" t="s">
        <v>56</v>
      </c>
      <c r="B275" s="1" t="s">
        <v>57</v>
      </c>
      <c r="C275" s="1" t="s">
        <v>508</v>
      </c>
      <c r="D275" s="1" t="s">
        <v>509</v>
      </c>
      <c r="E275" s="1" t="s">
        <v>768</v>
      </c>
      <c r="F275" s="1" t="s">
        <v>768</v>
      </c>
      <c r="G275" s="1" t="s">
        <v>144</v>
      </c>
      <c r="H275" s="1" t="s">
        <v>131</v>
      </c>
    </row>
    <row r="276" spans="1:8">
      <c r="A276" s="1" t="s">
        <v>56</v>
      </c>
      <c r="B276" s="1" t="s">
        <v>57</v>
      </c>
      <c r="C276" s="1" t="s">
        <v>508</v>
      </c>
      <c r="D276" s="1" t="s">
        <v>509</v>
      </c>
      <c r="E276" s="1" t="s">
        <v>1940</v>
      </c>
      <c r="F276" s="1" t="s">
        <v>1940</v>
      </c>
      <c r="G276" s="1" t="s">
        <v>144</v>
      </c>
      <c r="H276" s="1" t="s">
        <v>131</v>
      </c>
    </row>
    <row r="277" spans="1:8">
      <c r="A277" s="1" t="s">
        <v>56</v>
      </c>
      <c r="B277" s="1" t="s">
        <v>57</v>
      </c>
      <c r="C277" s="1" t="s">
        <v>508</v>
      </c>
      <c r="D277" s="1" t="s">
        <v>509</v>
      </c>
      <c r="E277" s="1" t="s">
        <v>596</v>
      </c>
      <c r="F277" s="1" t="s">
        <v>596</v>
      </c>
      <c r="G277" s="1" t="s">
        <v>144</v>
      </c>
      <c r="H277" s="1" t="s">
        <v>131</v>
      </c>
    </row>
    <row r="278" spans="1:8">
      <c r="A278" s="1" t="s">
        <v>56</v>
      </c>
      <c r="B278" s="1" t="s">
        <v>57</v>
      </c>
      <c r="C278" s="1" t="s">
        <v>508</v>
      </c>
      <c r="D278" s="1" t="s">
        <v>509</v>
      </c>
      <c r="E278" s="1" t="s">
        <v>1941</v>
      </c>
      <c r="F278" s="1" t="s">
        <v>1941</v>
      </c>
      <c r="G278" s="1" t="s">
        <v>144</v>
      </c>
      <c r="H278" s="1" t="s">
        <v>131</v>
      </c>
    </row>
    <row r="279" spans="1:8">
      <c r="A279" s="1" t="s">
        <v>56</v>
      </c>
      <c r="B279" s="1" t="s">
        <v>57</v>
      </c>
      <c r="C279" s="1" t="s">
        <v>508</v>
      </c>
      <c r="D279" s="1" t="s">
        <v>509</v>
      </c>
      <c r="E279" s="1" t="s">
        <v>1942</v>
      </c>
      <c r="F279" s="1" t="s">
        <v>1942</v>
      </c>
      <c r="G279" s="1" t="s">
        <v>144</v>
      </c>
      <c r="H279" s="1" t="s">
        <v>131</v>
      </c>
    </row>
    <row r="280" spans="1:8">
      <c r="A280" s="1" t="s">
        <v>56</v>
      </c>
      <c r="B280" s="1" t="s">
        <v>57</v>
      </c>
      <c r="C280" s="1" t="s">
        <v>508</v>
      </c>
      <c r="D280" s="1" t="s">
        <v>509</v>
      </c>
      <c r="E280" s="1" t="s">
        <v>1943</v>
      </c>
      <c r="F280" s="1" t="s">
        <v>1943</v>
      </c>
      <c r="G280" s="1" t="s">
        <v>144</v>
      </c>
      <c r="H280" s="1" t="s">
        <v>131</v>
      </c>
    </row>
    <row r="281" spans="1:8">
      <c r="A281" s="1" t="s">
        <v>56</v>
      </c>
      <c r="B281" s="1" t="s">
        <v>57</v>
      </c>
      <c r="C281" s="1" t="s">
        <v>508</v>
      </c>
      <c r="D281" s="1" t="s">
        <v>509</v>
      </c>
      <c r="E281" s="1" t="s">
        <v>1944</v>
      </c>
      <c r="F281" s="1" t="s">
        <v>1944</v>
      </c>
      <c r="G281" s="1" t="s">
        <v>144</v>
      </c>
      <c r="H281" s="1" t="s">
        <v>131</v>
      </c>
    </row>
    <row r="282" spans="1:8">
      <c r="A282" s="1" t="s">
        <v>56</v>
      </c>
      <c r="B282" s="1" t="s">
        <v>57</v>
      </c>
      <c r="C282" s="1" t="s">
        <v>508</v>
      </c>
      <c r="D282" s="1" t="s">
        <v>509</v>
      </c>
      <c r="E282" s="1" t="s">
        <v>1945</v>
      </c>
      <c r="F282" s="1" t="s">
        <v>1945</v>
      </c>
      <c r="G282" s="1" t="s">
        <v>144</v>
      </c>
      <c r="H282" s="1" t="s">
        <v>131</v>
      </c>
    </row>
    <row r="283" spans="1:8">
      <c r="A283" s="1" t="s">
        <v>56</v>
      </c>
      <c r="B283" s="1" t="s">
        <v>57</v>
      </c>
      <c r="C283" s="1" t="s">
        <v>508</v>
      </c>
      <c r="D283" s="1" t="s">
        <v>509</v>
      </c>
      <c r="E283" s="1" t="s">
        <v>1946</v>
      </c>
      <c r="F283" s="1" t="s">
        <v>1946</v>
      </c>
      <c r="G283" s="1" t="s">
        <v>144</v>
      </c>
      <c r="H283" s="1" t="s">
        <v>131</v>
      </c>
    </row>
    <row r="284" spans="1:8">
      <c r="A284" s="1" t="s">
        <v>56</v>
      </c>
      <c r="B284" s="1" t="s">
        <v>57</v>
      </c>
      <c r="C284" s="1" t="s">
        <v>508</v>
      </c>
      <c r="D284" s="1" t="s">
        <v>509</v>
      </c>
      <c r="E284" s="1" t="s">
        <v>1947</v>
      </c>
      <c r="F284" s="1" t="s">
        <v>1947</v>
      </c>
      <c r="G284" s="1" t="s">
        <v>144</v>
      </c>
      <c r="H284" s="1" t="s">
        <v>131</v>
      </c>
    </row>
    <row r="285" spans="1:8">
      <c r="A285" s="1" t="s">
        <v>56</v>
      </c>
      <c r="B285" s="1" t="s">
        <v>57</v>
      </c>
      <c r="C285" s="1" t="s">
        <v>508</v>
      </c>
      <c r="D285" s="1" t="s">
        <v>509</v>
      </c>
      <c r="E285" s="1" t="s">
        <v>1948</v>
      </c>
      <c r="F285" s="1" t="s">
        <v>1948</v>
      </c>
      <c r="G285" s="1" t="s">
        <v>144</v>
      </c>
      <c r="H285" s="1" t="s">
        <v>131</v>
      </c>
    </row>
    <row r="286" spans="1:8">
      <c r="A286" s="1" t="s">
        <v>56</v>
      </c>
      <c r="B286" s="1" t="s">
        <v>57</v>
      </c>
      <c r="C286" s="1" t="s">
        <v>508</v>
      </c>
      <c r="D286" s="1" t="s">
        <v>509</v>
      </c>
      <c r="E286" s="1" t="s">
        <v>1802</v>
      </c>
      <c r="F286" s="1" t="s">
        <v>1802</v>
      </c>
      <c r="G286" s="1" t="s">
        <v>144</v>
      </c>
      <c r="H286" s="1" t="s">
        <v>131</v>
      </c>
    </row>
    <row r="287" spans="1:8">
      <c r="A287" s="1" t="s">
        <v>56</v>
      </c>
      <c r="B287" s="1" t="s">
        <v>57</v>
      </c>
      <c r="C287" s="1" t="s">
        <v>508</v>
      </c>
      <c r="D287" s="1" t="s">
        <v>509</v>
      </c>
      <c r="E287" s="1" t="s">
        <v>1949</v>
      </c>
      <c r="F287" s="1" t="s">
        <v>1949</v>
      </c>
      <c r="G287" s="1" t="s">
        <v>144</v>
      </c>
      <c r="H287" s="1" t="s">
        <v>131</v>
      </c>
    </row>
    <row r="288" spans="1:8">
      <c r="A288" s="1" t="s">
        <v>56</v>
      </c>
      <c r="B288" s="1" t="s">
        <v>57</v>
      </c>
      <c r="C288" s="1" t="s">
        <v>508</v>
      </c>
      <c r="D288" s="1" t="s">
        <v>509</v>
      </c>
      <c r="E288" s="1" t="s">
        <v>1950</v>
      </c>
      <c r="F288" s="1" t="s">
        <v>1950</v>
      </c>
      <c r="G288" s="1" t="s">
        <v>144</v>
      </c>
      <c r="H288" s="1" t="s">
        <v>131</v>
      </c>
    </row>
    <row r="289" spans="1:8">
      <c r="A289" s="1" t="s">
        <v>56</v>
      </c>
      <c r="B289" s="1" t="s">
        <v>57</v>
      </c>
      <c r="C289" s="1" t="s">
        <v>508</v>
      </c>
      <c r="D289" s="1" t="s">
        <v>509</v>
      </c>
      <c r="E289" s="1" t="s">
        <v>1061</v>
      </c>
      <c r="F289" s="1" t="s">
        <v>1061</v>
      </c>
      <c r="G289" s="1" t="s">
        <v>144</v>
      </c>
      <c r="H289" s="1" t="s">
        <v>131</v>
      </c>
    </row>
    <row r="290" spans="1:8">
      <c r="A290" s="1" t="s">
        <v>56</v>
      </c>
      <c r="B290" s="1" t="s">
        <v>57</v>
      </c>
      <c r="C290" s="1" t="s">
        <v>508</v>
      </c>
      <c r="D290" s="1" t="s">
        <v>509</v>
      </c>
      <c r="E290" s="1" t="s">
        <v>1951</v>
      </c>
      <c r="F290" s="1" t="s">
        <v>1951</v>
      </c>
      <c r="G290" s="1" t="s">
        <v>144</v>
      </c>
      <c r="H290" s="1" t="s">
        <v>131</v>
      </c>
    </row>
    <row r="291" spans="1:8">
      <c r="A291" s="1" t="s">
        <v>56</v>
      </c>
      <c r="B291" s="1" t="s">
        <v>57</v>
      </c>
      <c r="C291" s="1" t="s">
        <v>508</v>
      </c>
      <c r="D291" s="1" t="s">
        <v>509</v>
      </c>
      <c r="E291" s="1" t="s">
        <v>1952</v>
      </c>
      <c r="F291" s="1" t="s">
        <v>1952</v>
      </c>
      <c r="G291" s="1" t="s">
        <v>144</v>
      </c>
      <c r="H291" s="1" t="s">
        <v>131</v>
      </c>
    </row>
    <row r="292" spans="1:8">
      <c r="A292" s="1" t="s">
        <v>56</v>
      </c>
      <c r="B292" s="1" t="s">
        <v>57</v>
      </c>
      <c r="C292" s="1" t="s">
        <v>508</v>
      </c>
      <c r="D292" s="1" t="s">
        <v>509</v>
      </c>
      <c r="E292" s="1" t="s">
        <v>1953</v>
      </c>
      <c r="F292" s="1" t="s">
        <v>1953</v>
      </c>
      <c r="G292" s="1" t="s">
        <v>144</v>
      </c>
      <c r="H292" s="1" t="s">
        <v>131</v>
      </c>
    </row>
    <row r="293" spans="1:8">
      <c r="A293" s="1" t="s">
        <v>56</v>
      </c>
      <c r="B293" s="1" t="s">
        <v>57</v>
      </c>
      <c r="C293" s="1" t="s">
        <v>508</v>
      </c>
      <c r="D293" s="1" t="s">
        <v>509</v>
      </c>
      <c r="E293" s="1" t="s">
        <v>1846</v>
      </c>
      <c r="F293" s="1" t="s">
        <v>1846</v>
      </c>
      <c r="G293" s="1" t="s">
        <v>144</v>
      </c>
      <c r="H293" s="1" t="s">
        <v>131</v>
      </c>
    </row>
    <row r="294" spans="1:8">
      <c r="A294" s="1" t="s">
        <v>56</v>
      </c>
      <c r="B294" s="1" t="s">
        <v>57</v>
      </c>
      <c r="C294" s="1" t="s">
        <v>508</v>
      </c>
      <c r="D294" s="1" t="s">
        <v>509</v>
      </c>
      <c r="E294" s="1" t="s">
        <v>1859</v>
      </c>
      <c r="F294" s="1" t="s">
        <v>1859</v>
      </c>
      <c r="G294" s="1" t="s">
        <v>144</v>
      </c>
      <c r="H294" s="1" t="s">
        <v>131</v>
      </c>
    </row>
    <row r="295" spans="1:8">
      <c r="A295" s="1" t="s">
        <v>68</v>
      </c>
      <c r="B295" s="1" t="s">
        <v>69</v>
      </c>
      <c r="C295" s="1" t="s">
        <v>518</v>
      </c>
      <c r="D295" s="1" t="s">
        <v>142</v>
      </c>
      <c r="E295" s="1" t="s">
        <v>1737</v>
      </c>
      <c r="F295" s="1" t="s">
        <v>1738</v>
      </c>
      <c r="G295" s="1" t="s">
        <v>144</v>
      </c>
      <c r="H295" s="1" t="s">
        <v>131</v>
      </c>
    </row>
    <row r="296" spans="1:8">
      <c r="A296" s="1" t="s">
        <v>68</v>
      </c>
      <c r="B296" s="1" t="s">
        <v>69</v>
      </c>
      <c r="C296" s="1" t="s">
        <v>518</v>
      </c>
      <c r="D296" s="1" t="s">
        <v>142</v>
      </c>
      <c r="E296" s="1" t="s">
        <v>1739</v>
      </c>
      <c r="F296" s="1" t="s">
        <v>1740</v>
      </c>
      <c r="G296" s="1" t="s">
        <v>144</v>
      </c>
      <c r="H296" s="1" t="s">
        <v>144</v>
      </c>
    </row>
    <row r="297" spans="1:8">
      <c r="A297" s="1" t="s">
        <v>68</v>
      </c>
      <c r="B297" s="1" t="s">
        <v>69</v>
      </c>
      <c r="C297" s="1" t="s">
        <v>518</v>
      </c>
      <c r="D297" s="1" t="s">
        <v>142</v>
      </c>
      <c r="E297" s="1" t="s">
        <v>1741</v>
      </c>
      <c r="F297" s="1" t="s">
        <v>1742</v>
      </c>
      <c r="G297" s="1" t="s">
        <v>144</v>
      </c>
      <c r="H297" s="1" t="s">
        <v>131</v>
      </c>
    </row>
    <row r="298" spans="1:8">
      <c r="A298" s="1" t="s">
        <v>68</v>
      </c>
      <c r="B298" s="1" t="s">
        <v>69</v>
      </c>
      <c r="C298" s="1" t="s">
        <v>518</v>
      </c>
      <c r="D298" s="1" t="s">
        <v>142</v>
      </c>
      <c r="E298" s="1" t="s">
        <v>1743</v>
      </c>
      <c r="F298" s="1" t="s">
        <v>1744</v>
      </c>
      <c r="G298" s="1" t="s">
        <v>144</v>
      </c>
      <c r="H298" s="1" t="s">
        <v>131</v>
      </c>
    </row>
    <row r="299" spans="1:8">
      <c r="A299" s="1" t="s">
        <v>68</v>
      </c>
      <c r="B299" s="1" t="s">
        <v>69</v>
      </c>
      <c r="C299" s="1" t="s">
        <v>518</v>
      </c>
      <c r="D299" s="1" t="s">
        <v>142</v>
      </c>
      <c r="E299" s="1" t="s">
        <v>1745</v>
      </c>
      <c r="F299" s="1" t="s">
        <v>1746</v>
      </c>
      <c r="G299" s="1" t="s">
        <v>144</v>
      </c>
      <c r="H299" s="1" t="s">
        <v>131</v>
      </c>
    </row>
    <row r="300" spans="1:8">
      <c r="A300" s="1" t="s">
        <v>68</v>
      </c>
      <c r="B300" s="1" t="s">
        <v>69</v>
      </c>
      <c r="C300" s="1" t="s">
        <v>518</v>
      </c>
      <c r="D300" s="1" t="s">
        <v>142</v>
      </c>
      <c r="E300" s="1" t="s">
        <v>1747</v>
      </c>
      <c r="F300" s="1" t="s">
        <v>1748</v>
      </c>
      <c r="G300" s="1" t="s">
        <v>144</v>
      </c>
      <c r="H300" s="1" t="s">
        <v>131</v>
      </c>
    </row>
    <row r="301" spans="1:8">
      <c r="A301" s="1" t="s">
        <v>68</v>
      </c>
      <c r="B301" s="1" t="s">
        <v>69</v>
      </c>
      <c r="C301" s="1" t="s">
        <v>518</v>
      </c>
      <c r="D301" s="1" t="s">
        <v>142</v>
      </c>
      <c r="E301" s="1" t="s">
        <v>1749</v>
      </c>
      <c r="F301" s="1" t="s">
        <v>1750</v>
      </c>
      <c r="G301" s="1" t="s">
        <v>144</v>
      </c>
      <c r="H301" s="1" t="s">
        <v>131</v>
      </c>
    </row>
    <row r="302" spans="1:8">
      <c r="A302" s="1" t="s">
        <v>68</v>
      </c>
      <c r="B302" s="1" t="s">
        <v>69</v>
      </c>
      <c r="C302" s="1" t="s">
        <v>518</v>
      </c>
      <c r="D302" s="1" t="s">
        <v>142</v>
      </c>
      <c r="E302" s="1" t="s">
        <v>1751</v>
      </c>
      <c r="F302" s="1" t="s">
        <v>1752</v>
      </c>
      <c r="G302" s="1" t="s">
        <v>144</v>
      </c>
      <c r="H302" s="1" t="s">
        <v>131</v>
      </c>
    </row>
    <row r="303" spans="1:8">
      <c r="A303" s="1" t="s">
        <v>68</v>
      </c>
      <c r="B303" s="1" t="s">
        <v>69</v>
      </c>
      <c r="C303" s="1" t="s">
        <v>518</v>
      </c>
      <c r="D303" s="1" t="s">
        <v>142</v>
      </c>
      <c r="E303" s="1" t="s">
        <v>1753</v>
      </c>
      <c r="F303" s="1" t="s">
        <v>1754</v>
      </c>
      <c r="G303" s="1" t="s">
        <v>144</v>
      </c>
      <c r="H303" s="1" t="s">
        <v>131</v>
      </c>
    </row>
    <row r="304" spans="1:8">
      <c r="A304" s="1" t="s">
        <v>68</v>
      </c>
      <c r="B304" s="1" t="s">
        <v>69</v>
      </c>
      <c r="C304" s="1" t="s">
        <v>518</v>
      </c>
      <c r="D304" s="1" t="s">
        <v>142</v>
      </c>
      <c r="E304" s="1" t="s">
        <v>1755</v>
      </c>
      <c r="F304" s="1" t="s">
        <v>1756</v>
      </c>
      <c r="G304" s="1" t="s">
        <v>144</v>
      </c>
      <c r="H304" s="1" t="s">
        <v>131</v>
      </c>
    </row>
    <row r="305" spans="1:8">
      <c r="A305" s="1" t="s">
        <v>68</v>
      </c>
      <c r="B305" s="1" t="s">
        <v>69</v>
      </c>
      <c r="C305" s="1" t="s">
        <v>518</v>
      </c>
      <c r="D305" s="1" t="s">
        <v>142</v>
      </c>
      <c r="E305" s="1" t="s">
        <v>1757</v>
      </c>
      <c r="F305" s="1" t="s">
        <v>1758</v>
      </c>
      <c r="G305" s="1" t="s">
        <v>144</v>
      </c>
      <c r="H305" s="1" t="s">
        <v>131</v>
      </c>
    </row>
    <row r="306" spans="1:8">
      <c r="A306" s="1" t="s">
        <v>68</v>
      </c>
      <c r="B306" s="1" t="s">
        <v>69</v>
      </c>
      <c r="C306" s="1" t="s">
        <v>518</v>
      </c>
      <c r="D306" s="1" t="s">
        <v>142</v>
      </c>
      <c r="E306" s="1" t="s">
        <v>1759</v>
      </c>
      <c r="F306" s="1" t="s">
        <v>1760</v>
      </c>
      <c r="G306" s="1" t="s">
        <v>144</v>
      </c>
      <c r="H306" s="1" t="s">
        <v>131</v>
      </c>
    </row>
    <row r="307" spans="1:8">
      <c r="A307" s="1" t="s">
        <v>68</v>
      </c>
      <c r="B307" s="1" t="s">
        <v>69</v>
      </c>
      <c r="C307" s="1" t="s">
        <v>518</v>
      </c>
      <c r="D307" s="1" t="s">
        <v>142</v>
      </c>
      <c r="E307" s="1" t="s">
        <v>1761</v>
      </c>
      <c r="F307" s="1" t="s">
        <v>1762</v>
      </c>
      <c r="G307" s="1" t="s">
        <v>144</v>
      </c>
      <c r="H307" s="1" t="s">
        <v>131</v>
      </c>
    </row>
    <row r="308" spans="1:8">
      <c r="A308" s="1" t="s">
        <v>68</v>
      </c>
      <c r="B308" s="1" t="s">
        <v>69</v>
      </c>
      <c r="C308" s="1" t="s">
        <v>518</v>
      </c>
      <c r="D308" s="1" t="s">
        <v>142</v>
      </c>
      <c r="E308" s="1" t="s">
        <v>1763</v>
      </c>
      <c r="F308" s="1" t="s">
        <v>1764</v>
      </c>
      <c r="G308" s="1" t="s">
        <v>144</v>
      </c>
      <c r="H308" s="1" t="s">
        <v>131</v>
      </c>
    </row>
    <row r="309" spans="1:8">
      <c r="A309" s="1" t="s">
        <v>68</v>
      </c>
      <c r="B309" s="1" t="s">
        <v>69</v>
      </c>
      <c r="C309" s="1" t="s">
        <v>518</v>
      </c>
      <c r="D309" s="1" t="s">
        <v>142</v>
      </c>
      <c r="E309" s="1" t="s">
        <v>1765</v>
      </c>
      <c r="F309" s="1" t="s">
        <v>1766</v>
      </c>
      <c r="G309" s="1" t="s">
        <v>144</v>
      </c>
      <c r="H309" s="1" t="s">
        <v>131</v>
      </c>
    </row>
    <row r="310" spans="1:8">
      <c r="A310" s="1" t="s">
        <v>68</v>
      </c>
      <c r="B310" s="1" t="s">
        <v>69</v>
      </c>
      <c r="C310" s="1" t="s">
        <v>518</v>
      </c>
      <c r="D310" s="1" t="s">
        <v>142</v>
      </c>
      <c r="E310" s="1" t="s">
        <v>1767</v>
      </c>
      <c r="F310" s="1" t="s">
        <v>1768</v>
      </c>
      <c r="G310" s="1" t="s">
        <v>144</v>
      </c>
      <c r="H310" s="1" t="s">
        <v>131</v>
      </c>
    </row>
    <row r="311" spans="1:8">
      <c r="A311" s="1" t="s">
        <v>68</v>
      </c>
      <c r="B311" s="1" t="s">
        <v>69</v>
      </c>
      <c r="C311" s="1" t="s">
        <v>518</v>
      </c>
      <c r="D311" s="1" t="s">
        <v>142</v>
      </c>
      <c r="E311" s="1" t="s">
        <v>1769</v>
      </c>
      <c r="F311" s="1" t="s">
        <v>1770</v>
      </c>
      <c r="G311" s="1" t="s">
        <v>144</v>
      </c>
      <c r="H311" s="1" t="s">
        <v>131</v>
      </c>
    </row>
    <row r="312" spans="1:8">
      <c r="A312" s="1" t="s">
        <v>68</v>
      </c>
      <c r="B312" s="1" t="s">
        <v>69</v>
      </c>
      <c r="C312" s="1" t="s">
        <v>518</v>
      </c>
      <c r="D312" s="1" t="s">
        <v>142</v>
      </c>
      <c r="E312" s="1" t="s">
        <v>1771</v>
      </c>
      <c r="F312" s="1" t="s">
        <v>1772</v>
      </c>
      <c r="G312" s="1" t="s">
        <v>144</v>
      </c>
      <c r="H312" s="1" t="s">
        <v>131</v>
      </c>
    </row>
    <row r="313" spans="1:8">
      <c r="A313" s="1" t="s">
        <v>68</v>
      </c>
      <c r="B313" s="1" t="s">
        <v>69</v>
      </c>
      <c r="C313" s="1" t="s">
        <v>518</v>
      </c>
      <c r="D313" s="1" t="s">
        <v>142</v>
      </c>
      <c r="E313" s="1" t="s">
        <v>1773</v>
      </c>
      <c r="F313" s="1" t="s">
        <v>1774</v>
      </c>
      <c r="G313" s="1" t="s">
        <v>144</v>
      </c>
      <c r="H313" s="1" t="s">
        <v>131</v>
      </c>
    </row>
    <row r="314" spans="1:8">
      <c r="A314" s="1" t="s">
        <v>68</v>
      </c>
      <c r="B314" s="1" t="s">
        <v>69</v>
      </c>
      <c r="C314" s="1" t="s">
        <v>518</v>
      </c>
      <c r="D314" s="1" t="s">
        <v>142</v>
      </c>
      <c r="E314" s="1" t="s">
        <v>1775</v>
      </c>
      <c r="F314" s="1" t="s">
        <v>1776</v>
      </c>
      <c r="G314" s="1" t="s">
        <v>144</v>
      </c>
      <c r="H314" s="1" t="s">
        <v>131</v>
      </c>
    </row>
    <row r="315" spans="1:8">
      <c r="A315" s="1" t="s">
        <v>68</v>
      </c>
      <c r="B315" s="1" t="s">
        <v>69</v>
      </c>
      <c r="C315" s="1" t="s">
        <v>518</v>
      </c>
      <c r="D315" s="1" t="s">
        <v>142</v>
      </c>
      <c r="E315" s="1" t="s">
        <v>1777</v>
      </c>
      <c r="F315" s="1" t="s">
        <v>1778</v>
      </c>
      <c r="G315" s="1" t="s">
        <v>144</v>
      </c>
      <c r="H315" s="1" t="s">
        <v>131</v>
      </c>
    </row>
    <row r="316" spans="1:8">
      <c r="A316" s="1" t="s">
        <v>68</v>
      </c>
      <c r="B316" s="1" t="s">
        <v>69</v>
      </c>
      <c r="C316" s="1" t="s">
        <v>518</v>
      </c>
      <c r="D316" s="1" t="s">
        <v>142</v>
      </c>
      <c r="E316" s="1" t="s">
        <v>1779</v>
      </c>
      <c r="F316" s="1" t="s">
        <v>1780</v>
      </c>
      <c r="G316" s="1" t="s">
        <v>144</v>
      </c>
      <c r="H316" s="1" t="s">
        <v>131</v>
      </c>
    </row>
    <row r="317" spans="1:8">
      <c r="A317" s="1" t="s">
        <v>68</v>
      </c>
      <c r="B317" s="1" t="s">
        <v>69</v>
      </c>
      <c r="C317" s="1" t="s">
        <v>518</v>
      </c>
      <c r="D317" s="1" t="s">
        <v>142</v>
      </c>
      <c r="E317" s="1" t="s">
        <v>1781</v>
      </c>
      <c r="F317" s="1" t="s">
        <v>1782</v>
      </c>
      <c r="G317" s="1" t="s">
        <v>144</v>
      </c>
      <c r="H317" s="1" t="s">
        <v>131</v>
      </c>
    </row>
    <row r="318" spans="1:8">
      <c r="A318" s="1" t="s">
        <v>68</v>
      </c>
      <c r="B318" s="1" t="s">
        <v>69</v>
      </c>
      <c r="C318" s="1" t="s">
        <v>518</v>
      </c>
      <c r="D318" s="1" t="s">
        <v>142</v>
      </c>
      <c r="E318" s="1" t="s">
        <v>1783</v>
      </c>
      <c r="F318" s="1" t="s">
        <v>1784</v>
      </c>
      <c r="G318" s="1" t="s">
        <v>144</v>
      </c>
      <c r="H318" s="1" t="s">
        <v>131</v>
      </c>
    </row>
    <row r="319" spans="1:8">
      <c r="A319" s="1" t="s">
        <v>68</v>
      </c>
      <c r="B319" s="1" t="s">
        <v>69</v>
      </c>
      <c r="C319" s="1" t="s">
        <v>518</v>
      </c>
      <c r="D319" s="1" t="s">
        <v>142</v>
      </c>
      <c r="E319" s="1" t="s">
        <v>1785</v>
      </c>
      <c r="F319" s="1" t="s">
        <v>1786</v>
      </c>
      <c r="G319" s="1" t="s">
        <v>144</v>
      </c>
      <c r="H319" s="1" t="s">
        <v>131</v>
      </c>
    </row>
    <row r="320" spans="1:8">
      <c r="A320" s="1" t="s">
        <v>68</v>
      </c>
      <c r="B320" s="1" t="s">
        <v>69</v>
      </c>
      <c r="C320" s="1" t="s">
        <v>537</v>
      </c>
      <c r="D320" s="1" t="s">
        <v>538</v>
      </c>
      <c r="E320" s="1" t="s">
        <v>1881</v>
      </c>
      <c r="F320" s="1" t="s">
        <v>1881</v>
      </c>
      <c r="G320" s="1" t="s">
        <v>144</v>
      </c>
      <c r="H320" s="1" t="s">
        <v>131</v>
      </c>
    </row>
    <row r="321" spans="1:8">
      <c r="A321" s="1" t="s">
        <v>68</v>
      </c>
      <c r="B321" s="1" t="s">
        <v>69</v>
      </c>
      <c r="C321" s="1" t="s">
        <v>537</v>
      </c>
      <c r="D321" s="1" t="s">
        <v>538</v>
      </c>
      <c r="E321" s="1" t="s">
        <v>1882</v>
      </c>
      <c r="F321" s="1" t="s">
        <v>1882</v>
      </c>
      <c r="G321" s="1" t="s">
        <v>144</v>
      </c>
      <c r="H321" s="1" t="s">
        <v>131</v>
      </c>
    </row>
    <row r="322" spans="1:8">
      <c r="A322" s="1" t="s">
        <v>68</v>
      </c>
      <c r="B322" s="1" t="s">
        <v>69</v>
      </c>
      <c r="C322" s="1" t="s">
        <v>537</v>
      </c>
      <c r="D322" s="1" t="s">
        <v>538</v>
      </c>
      <c r="E322" s="1" t="s">
        <v>1883</v>
      </c>
      <c r="F322" s="1" t="s">
        <v>1883</v>
      </c>
      <c r="G322" s="1" t="s">
        <v>144</v>
      </c>
      <c r="H322" s="1" t="s">
        <v>131</v>
      </c>
    </row>
    <row r="323" spans="1:8">
      <c r="A323" s="1" t="s">
        <v>68</v>
      </c>
      <c r="B323" s="1" t="s">
        <v>69</v>
      </c>
      <c r="C323" s="1" t="s">
        <v>537</v>
      </c>
      <c r="D323" s="1" t="s">
        <v>538</v>
      </c>
      <c r="E323" s="1" t="s">
        <v>1884</v>
      </c>
      <c r="F323" s="1" t="s">
        <v>1884</v>
      </c>
      <c r="G323" s="1" t="s">
        <v>144</v>
      </c>
      <c r="H323" s="1" t="s">
        <v>131</v>
      </c>
    </row>
    <row r="324" spans="1:8">
      <c r="A324" s="1" t="s">
        <v>68</v>
      </c>
      <c r="B324" s="1" t="s">
        <v>69</v>
      </c>
      <c r="C324" s="1" t="s">
        <v>537</v>
      </c>
      <c r="D324" s="1" t="s">
        <v>538</v>
      </c>
      <c r="E324" s="1" t="s">
        <v>1885</v>
      </c>
      <c r="F324" s="1" t="s">
        <v>1885</v>
      </c>
      <c r="G324" s="1" t="s">
        <v>144</v>
      </c>
      <c r="H324" s="1" t="s">
        <v>131</v>
      </c>
    </row>
    <row r="325" spans="1:8">
      <c r="A325" s="1" t="s">
        <v>68</v>
      </c>
      <c r="B325" s="1" t="s">
        <v>69</v>
      </c>
      <c r="C325" s="1" t="s">
        <v>537</v>
      </c>
      <c r="D325" s="1" t="s">
        <v>538</v>
      </c>
      <c r="E325" s="1" t="s">
        <v>1886</v>
      </c>
      <c r="F325" s="1" t="s">
        <v>1886</v>
      </c>
      <c r="G325" s="1" t="s">
        <v>144</v>
      </c>
      <c r="H325" s="1" t="s">
        <v>131</v>
      </c>
    </row>
    <row r="326" spans="1:8">
      <c r="A326" s="1" t="s">
        <v>68</v>
      </c>
      <c r="B326" s="1" t="s">
        <v>69</v>
      </c>
      <c r="C326" s="1" t="s">
        <v>537</v>
      </c>
      <c r="D326" s="1" t="s">
        <v>538</v>
      </c>
      <c r="E326" s="1" t="s">
        <v>1887</v>
      </c>
      <c r="F326" s="1" t="s">
        <v>1887</v>
      </c>
      <c r="G326" s="1" t="s">
        <v>144</v>
      </c>
      <c r="H326" s="1" t="s">
        <v>131</v>
      </c>
    </row>
    <row r="327" spans="1:8">
      <c r="A327" s="1" t="s">
        <v>68</v>
      </c>
      <c r="B327" s="1" t="s">
        <v>69</v>
      </c>
      <c r="C327" s="1" t="s">
        <v>537</v>
      </c>
      <c r="D327" s="1" t="s">
        <v>538</v>
      </c>
      <c r="E327" s="1" t="s">
        <v>1888</v>
      </c>
      <c r="F327" s="1" t="s">
        <v>1888</v>
      </c>
      <c r="G327" s="1" t="s">
        <v>144</v>
      </c>
      <c r="H327" s="1" t="s">
        <v>131</v>
      </c>
    </row>
    <row r="328" spans="1:8">
      <c r="A328" s="1" t="s">
        <v>68</v>
      </c>
      <c r="B328" s="1" t="s">
        <v>69</v>
      </c>
      <c r="C328" s="1" t="s">
        <v>537</v>
      </c>
      <c r="D328" s="1" t="s">
        <v>538</v>
      </c>
      <c r="E328" s="1" t="s">
        <v>1889</v>
      </c>
      <c r="F328" s="1" t="s">
        <v>1889</v>
      </c>
      <c r="G328" s="1" t="s">
        <v>144</v>
      </c>
      <c r="H328" s="1" t="s">
        <v>131</v>
      </c>
    </row>
    <row r="329" spans="1:8">
      <c r="A329" s="1" t="s">
        <v>68</v>
      </c>
      <c r="B329" s="1" t="s">
        <v>69</v>
      </c>
      <c r="C329" s="1" t="s">
        <v>537</v>
      </c>
      <c r="D329" s="1" t="s">
        <v>538</v>
      </c>
      <c r="E329" s="1" t="s">
        <v>1890</v>
      </c>
      <c r="F329" s="1" t="s">
        <v>1890</v>
      </c>
      <c r="G329" s="1" t="s">
        <v>144</v>
      </c>
      <c r="H329" s="1" t="s">
        <v>131</v>
      </c>
    </row>
    <row r="330" spans="1:8">
      <c r="A330" s="1" t="s">
        <v>68</v>
      </c>
      <c r="B330" s="1" t="s">
        <v>69</v>
      </c>
      <c r="C330" s="1" t="s">
        <v>537</v>
      </c>
      <c r="D330" s="1" t="s">
        <v>538</v>
      </c>
      <c r="E330" s="1" t="s">
        <v>1891</v>
      </c>
      <c r="F330" s="1" t="s">
        <v>1891</v>
      </c>
      <c r="G330" s="1" t="s">
        <v>144</v>
      </c>
      <c r="H330" s="1" t="s">
        <v>131</v>
      </c>
    </row>
    <row r="331" spans="1:8">
      <c r="A331" s="1" t="s">
        <v>68</v>
      </c>
      <c r="B331" s="1" t="s">
        <v>69</v>
      </c>
      <c r="C331" s="1" t="s">
        <v>537</v>
      </c>
      <c r="D331" s="1" t="s">
        <v>538</v>
      </c>
      <c r="E331" s="1" t="s">
        <v>1892</v>
      </c>
      <c r="F331" s="1" t="s">
        <v>1892</v>
      </c>
      <c r="G331" s="1" t="s">
        <v>144</v>
      </c>
      <c r="H331" s="1" t="s">
        <v>131</v>
      </c>
    </row>
    <row r="332" spans="1:8">
      <c r="A332" s="1" t="s">
        <v>68</v>
      </c>
      <c r="B332" s="1" t="s">
        <v>69</v>
      </c>
      <c r="C332" s="1" t="s">
        <v>537</v>
      </c>
      <c r="D332" s="1" t="s">
        <v>538</v>
      </c>
      <c r="E332" s="1" t="s">
        <v>1893</v>
      </c>
      <c r="F332" s="1" t="s">
        <v>1893</v>
      </c>
      <c r="G332" s="1" t="s">
        <v>144</v>
      </c>
      <c r="H332" s="1" t="s">
        <v>131</v>
      </c>
    </row>
    <row r="333" spans="1:8">
      <c r="A333" s="1" t="s">
        <v>68</v>
      </c>
      <c r="B333" s="1" t="s">
        <v>69</v>
      </c>
      <c r="C333" s="1" t="s">
        <v>537</v>
      </c>
      <c r="D333" s="1" t="s">
        <v>538</v>
      </c>
      <c r="E333" s="1" t="s">
        <v>1894</v>
      </c>
      <c r="F333" s="1" t="s">
        <v>1894</v>
      </c>
      <c r="G333" s="1" t="s">
        <v>144</v>
      </c>
      <c r="H333" s="1" t="s">
        <v>131</v>
      </c>
    </row>
    <row r="334" spans="1:8">
      <c r="A334" s="1" t="s">
        <v>68</v>
      </c>
      <c r="B334" s="1" t="s">
        <v>69</v>
      </c>
      <c r="C334" s="1" t="s">
        <v>539</v>
      </c>
      <c r="D334" s="1" t="s">
        <v>452</v>
      </c>
      <c r="E334" s="1" t="s">
        <v>1895</v>
      </c>
      <c r="F334" s="1" t="s">
        <v>1895</v>
      </c>
      <c r="G334" s="1" t="s">
        <v>144</v>
      </c>
      <c r="H334" s="1" t="s">
        <v>131</v>
      </c>
    </row>
    <row r="335" spans="1:8">
      <c r="A335" s="1" t="s">
        <v>68</v>
      </c>
      <c r="B335" s="1" t="s">
        <v>69</v>
      </c>
      <c r="C335" s="1" t="s">
        <v>539</v>
      </c>
      <c r="D335" s="1" t="s">
        <v>452</v>
      </c>
      <c r="E335" s="1" t="s">
        <v>1896</v>
      </c>
      <c r="F335" s="1" t="s">
        <v>1896</v>
      </c>
      <c r="G335" s="1" t="s">
        <v>144</v>
      </c>
      <c r="H335" s="1" t="s">
        <v>131</v>
      </c>
    </row>
    <row r="336" spans="1:8">
      <c r="A336" s="1" t="s">
        <v>68</v>
      </c>
      <c r="B336" s="1" t="s">
        <v>69</v>
      </c>
      <c r="C336" s="1" t="s">
        <v>539</v>
      </c>
      <c r="D336" s="1" t="s">
        <v>452</v>
      </c>
      <c r="E336" s="1" t="s">
        <v>1897</v>
      </c>
      <c r="F336" s="1" t="s">
        <v>1897</v>
      </c>
      <c r="G336" s="1" t="s">
        <v>144</v>
      </c>
      <c r="H336" s="1" t="s">
        <v>131</v>
      </c>
    </row>
    <row r="337" spans="1:8">
      <c r="A337" s="1" t="s">
        <v>68</v>
      </c>
      <c r="B337" s="1" t="s">
        <v>69</v>
      </c>
      <c r="C337" s="1" t="s">
        <v>539</v>
      </c>
      <c r="D337" s="1" t="s">
        <v>452</v>
      </c>
      <c r="E337" s="1" t="s">
        <v>1898</v>
      </c>
      <c r="F337" s="1" t="s">
        <v>1898</v>
      </c>
      <c r="G337" s="1" t="s">
        <v>144</v>
      </c>
      <c r="H337" s="1" t="s">
        <v>131</v>
      </c>
    </row>
    <row r="338" spans="1:8">
      <c r="A338" s="1" t="s">
        <v>68</v>
      </c>
      <c r="B338" s="1" t="s">
        <v>69</v>
      </c>
      <c r="C338" s="1" t="s">
        <v>539</v>
      </c>
      <c r="D338" s="1" t="s">
        <v>452</v>
      </c>
      <c r="E338" s="1" t="s">
        <v>1899</v>
      </c>
      <c r="F338" s="1" t="s">
        <v>1899</v>
      </c>
      <c r="G338" s="1" t="s">
        <v>144</v>
      </c>
      <c r="H338" s="1" t="s">
        <v>131</v>
      </c>
    </row>
    <row r="339" spans="1:8">
      <c r="A339" s="1" t="s">
        <v>68</v>
      </c>
      <c r="B339" s="1" t="s">
        <v>69</v>
      </c>
      <c r="C339" s="1" t="s">
        <v>539</v>
      </c>
      <c r="D339" s="1" t="s">
        <v>452</v>
      </c>
      <c r="E339" s="1" t="s">
        <v>1900</v>
      </c>
      <c r="F339" s="1" t="s">
        <v>1900</v>
      </c>
      <c r="G339" s="1" t="s">
        <v>144</v>
      </c>
      <c r="H339" s="1" t="s">
        <v>131</v>
      </c>
    </row>
    <row r="340" spans="1:8">
      <c r="A340" s="1" t="s">
        <v>68</v>
      </c>
      <c r="B340" s="1" t="s">
        <v>69</v>
      </c>
      <c r="C340" s="1" t="s">
        <v>539</v>
      </c>
      <c r="D340" s="1" t="s">
        <v>452</v>
      </c>
      <c r="E340" s="1" t="s">
        <v>1901</v>
      </c>
      <c r="F340" s="1" t="s">
        <v>1901</v>
      </c>
      <c r="G340" s="1" t="s">
        <v>144</v>
      </c>
      <c r="H340" s="1" t="s">
        <v>131</v>
      </c>
    </row>
    <row r="341" spans="1:8">
      <c r="A341" s="1" t="s">
        <v>68</v>
      </c>
      <c r="B341" s="1" t="s">
        <v>69</v>
      </c>
      <c r="C341" s="1" t="s">
        <v>539</v>
      </c>
      <c r="D341" s="1" t="s">
        <v>452</v>
      </c>
      <c r="E341" s="1" t="s">
        <v>1902</v>
      </c>
      <c r="F341" s="1" t="s">
        <v>1902</v>
      </c>
      <c r="G341" s="1" t="s">
        <v>144</v>
      </c>
      <c r="H341" s="1" t="s">
        <v>131</v>
      </c>
    </row>
    <row r="342" spans="1:8">
      <c r="A342" s="1" t="s">
        <v>68</v>
      </c>
      <c r="B342" s="1" t="s">
        <v>69</v>
      </c>
      <c r="C342" s="1" t="s">
        <v>539</v>
      </c>
      <c r="D342" s="1" t="s">
        <v>452</v>
      </c>
      <c r="E342" s="1" t="s">
        <v>1903</v>
      </c>
      <c r="F342" s="1" t="s">
        <v>1903</v>
      </c>
      <c r="G342" s="1" t="s">
        <v>144</v>
      </c>
      <c r="H342" s="1" t="s">
        <v>131</v>
      </c>
    </row>
    <row r="343" spans="1:8">
      <c r="A343" s="1" t="s">
        <v>68</v>
      </c>
      <c r="B343" s="1" t="s">
        <v>69</v>
      </c>
      <c r="C343" s="1" t="s">
        <v>539</v>
      </c>
      <c r="D343" s="1" t="s">
        <v>452</v>
      </c>
      <c r="E343" s="1" t="s">
        <v>1904</v>
      </c>
      <c r="F343" s="1" t="s">
        <v>1904</v>
      </c>
      <c r="G343" s="1" t="s">
        <v>144</v>
      </c>
      <c r="H343" s="1" t="s">
        <v>131</v>
      </c>
    </row>
    <row r="344" spans="1:8">
      <c r="A344" s="1" t="s">
        <v>68</v>
      </c>
      <c r="B344" s="1" t="s">
        <v>69</v>
      </c>
      <c r="C344" s="1" t="s">
        <v>539</v>
      </c>
      <c r="D344" s="1" t="s">
        <v>452</v>
      </c>
      <c r="E344" s="1" t="s">
        <v>1905</v>
      </c>
      <c r="F344" s="1" t="s">
        <v>1905</v>
      </c>
      <c r="G344" s="1" t="s">
        <v>144</v>
      </c>
      <c r="H344" s="1" t="s">
        <v>131</v>
      </c>
    </row>
    <row r="345" spans="1:8">
      <c r="A345" s="1" t="s">
        <v>68</v>
      </c>
      <c r="B345" s="1" t="s">
        <v>69</v>
      </c>
      <c r="C345" s="1" t="s">
        <v>539</v>
      </c>
      <c r="D345" s="1" t="s">
        <v>452</v>
      </c>
      <c r="E345" s="1" t="s">
        <v>1906</v>
      </c>
      <c r="F345" s="1" t="s">
        <v>1906</v>
      </c>
      <c r="G345" s="1" t="s">
        <v>144</v>
      </c>
      <c r="H345" s="1" t="s">
        <v>131</v>
      </c>
    </row>
    <row r="346" spans="1:8">
      <c r="A346" s="1" t="s">
        <v>68</v>
      </c>
      <c r="B346" s="1" t="s">
        <v>69</v>
      </c>
      <c r="C346" s="1" t="s">
        <v>539</v>
      </c>
      <c r="D346" s="1" t="s">
        <v>452</v>
      </c>
      <c r="E346" s="1" t="s">
        <v>1907</v>
      </c>
      <c r="F346" s="1" t="s">
        <v>1907</v>
      </c>
      <c r="G346" s="1" t="s">
        <v>144</v>
      </c>
      <c r="H346" s="1" t="s">
        <v>131</v>
      </c>
    </row>
    <row r="347" spans="1:8">
      <c r="A347" s="1" t="s">
        <v>68</v>
      </c>
      <c r="B347" s="1" t="s">
        <v>69</v>
      </c>
      <c r="C347" s="1" t="s">
        <v>539</v>
      </c>
      <c r="D347" s="1" t="s">
        <v>452</v>
      </c>
      <c r="E347" s="1" t="s">
        <v>1100</v>
      </c>
      <c r="F347" s="1" t="s">
        <v>1100</v>
      </c>
      <c r="G347" s="1" t="s">
        <v>144</v>
      </c>
      <c r="H347" s="1" t="s">
        <v>131</v>
      </c>
    </row>
    <row r="348" spans="1:8">
      <c r="A348" s="1" t="s">
        <v>68</v>
      </c>
      <c r="B348" s="1" t="s">
        <v>69</v>
      </c>
      <c r="C348" s="1" t="s">
        <v>539</v>
      </c>
      <c r="D348" s="1" t="s">
        <v>452</v>
      </c>
      <c r="E348" s="1" t="s">
        <v>1908</v>
      </c>
      <c r="F348" s="1" t="s">
        <v>1908</v>
      </c>
      <c r="G348" s="1" t="s">
        <v>144</v>
      </c>
      <c r="H348" s="1" t="s">
        <v>131</v>
      </c>
    </row>
    <row r="349" spans="1:8">
      <c r="A349" s="1" t="s">
        <v>68</v>
      </c>
      <c r="B349" s="1" t="s">
        <v>69</v>
      </c>
      <c r="C349" s="1" t="s">
        <v>539</v>
      </c>
      <c r="D349" s="1" t="s">
        <v>452</v>
      </c>
      <c r="E349" s="1" t="s">
        <v>1909</v>
      </c>
      <c r="F349" s="1" t="s">
        <v>1909</v>
      </c>
      <c r="G349" s="1" t="s">
        <v>144</v>
      </c>
      <c r="H349" s="1" t="s">
        <v>131</v>
      </c>
    </row>
    <row r="350" spans="1:8">
      <c r="A350" s="1" t="s">
        <v>68</v>
      </c>
      <c r="B350" s="1" t="s">
        <v>69</v>
      </c>
      <c r="C350" s="1" t="s">
        <v>567</v>
      </c>
      <c r="D350" s="1" t="s">
        <v>568</v>
      </c>
      <c r="E350" s="1" t="s">
        <v>1954</v>
      </c>
      <c r="F350" s="1" t="s">
        <v>1954</v>
      </c>
      <c r="G350" s="1" t="s">
        <v>144</v>
      </c>
      <c r="H350" s="1" t="s">
        <v>131</v>
      </c>
    </row>
    <row r="351" spans="1:8">
      <c r="A351" s="1" t="s">
        <v>68</v>
      </c>
      <c r="B351" s="1" t="s">
        <v>69</v>
      </c>
      <c r="C351" s="1" t="s">
        <v>567</v>
      </c>
      <c r="D351" s="1" t="s">
        <v>568</v>
      </c>
      <c r="E351" s="1" t="s">
        <v>1955</v>
      </c>
      <c r="F351" s="1" t="s">
        <v>1955</v>
      </c>
      <c r="G351" s="1" t="s">
        <v>144</v>
      </c>
      <c r="H351" s="1" t="s">
        <v>131</v>
      </c>
    </row>
    <row r="352" spans="1:8">
      <c r="A352" s="1" t="s">
        <v>68</v>
      </c>
      <c r="B352" s="1" t="s">
        <v>69</v>
      </c>
      <c r="C352" s="1" t="s">
        <v>567</v>
      </c>
      <c r="D352" s="1" t="s">
        <v>568</v>
      </c>
      <c r="E352" s="1" t="s">
        <v>1956</v>
      </c>
      <c r="F352" s="1" t="s">
        <v>1956</v>
      </c>
      <c r="G352" s="1" t="s">
        <v>144</v>
      </c>
      <c r="H352" s="1" t="s">
        <v>131</v>
      </c>
    </row>
    <row r="353" spans="1:8">
      <c r="A353" s="1" t="s">
        <v>68</v>
      </c>
      <c r="B353" s="1" t="s">
        <v>69</v>
      </c>
      <c r="C353" s="1" t="s">
        <v>567</v>
      </c>
      <c r="D353" s="1" t="s">
        <v>568</v>
      </c>
      <c r="E353" s="1" t="s">
        <v>1957</v>
      </c>
      <c r="F353" s="1" t="s">
        <v>1957</v>
      </c>
      <c r="G353" s="1" t="s">
        <v>144</v>
      </c>
      <c r="H353" s="1" t="s">
        <v>131</v>
      </c>
    </row>
    <row r="354" spans="1:8">
      <c r="A354" s="1" t="s">
        <v>68</v>
      </c>
      <c r="B354" s="1" t="s">
        <v>69</v>
      </c>
      <c r="C354" s="1" t="s">
        <v>567</v>
      </c>
      <c r="D354" s="1" t="s">
        <v>568</v>
      </c>
      <c r="E354" s="1" t="s">
        <v>1958</v>
      </c>
      <c r="F354" s="1" t="s">
        <v>1958</v>
      </c>
      <c r="G354" s="1" t="s">
        <v>144</v>
      </c>
      <c r="H354" s="1" t="s">
        <v>131</v>
      </c>
    </row>
    <row r="355" spans="1:8">
      <c r="A355" s="1" t="s">
        <v>68</v>
      </c>
      <c r="B355" s="1" t="s">
        <v>69</v>
      </c>
      <c r="C355" s="1" t="s">
        <v>567</v>
      </c>
      <c r="D355" s="1" t="s">
        <v>568</v>
      </c>
      <c r="E355" s="1" t="s">
        <v>1959</v>
      </c>
      <c r="F355" s="1" t="s">
        <v>1959</v>
      </c>
      <c r="G355" s="1" t="s">
        <v>144</v>
      </c>
      <c r="H355" s="1" t="s">
        <v>131</v>
      </c>
    </row>
    <row r="356" spans="1:8">
      <c r="A356" s="1" t="s">
        <v>68</v>
      </c>
      <c r="B356" s="1" t="s">
        <v>69</v>
      </c>
      <c r="C356" s="1" t="s">
        <v>567</v>
      </c>
      <c r="D356" s="1" t="s">
        <v>568</v>
      </c>
      <c r="E356" s="1" t="s">
        <v>1960</v>
      </c>
      <c r="F356" s="1" t="s">
        <v>1960</v>
      </c>
      <c r="G356" s="1" t="s">
        <v>144</v>
      </c>
      <c r="H356" s="1" t="s">
        <v>131</v>
      </c>
    </row>
    <row r="357" spans="1:8">
      <c r="A357" s="1" t="s">
        <v>68</v>
      </c>
      <c r="B357" s="1" t="s">
        <v>69</v>
      </c>
      <c r="C357" s="1" t="s">
        <v>567</v>
      </c>
      <c r="D357" s="1" t="s">
        <v>568</v>
      </c>
      <c r="E357" s="1" t="s">
        <v>1961</v>
      </c>
      <c r="F357" s="1" t="s">
        <v>1961</v>
      </c>
      <c r="G357" s="1" t="s">
        <v>144</v>
      </c>
      <c r="H357" s="1" t="s">
        <v>131</v>
      </c>
    </row>
    <row r="358" spans="1:8">
      <c r="A358" s="1" t="s">
        <v>68</v>
      </c>
      <c r="B358" s="1" t="s">
        <v>69</v>
      </c>
      <c r="C358" s="1" t="s">
        <v>567</v>
      </c>
      <c r="D358" s="1" t="s">
        <v>568</v>
      </c>
      <c r="E358" s="1" t="s">
        <v>1962</v>
      </c>
      <c r="F358" s="1" t="s">
        <v>1962</v>
      </c>
      <c r="G358" s="1" t="s">
        <v>144</v>
      </c>
      <c r="H358" s="1" t="s">
        <v>131</v>
      </c>
    </row>
    <row r="359" spans="1:8">
      <c r="A359" s="1" t="s">
        <v>50</v>
      </c>
      <c r="B359" s="1" t="s">
        <v>51</v>
      </c>
      <c r="C359" s="1" t="s">
        <v>612</v>
      </c>
      <c r="D359" s="1" t="s">
        <v>142</v>
      </c>
      <c r="E359" s="1" t="s">
        <v>1737</v>
      </c>
      <c r="F359" s="1" t="s">
        <v>1738</v>
      </c>
      <c r="G359" s="1" t="s">
        <v>144</v>
      </c>
      <c r="H359" s="1" t="s">
        <v>131</v>
      </c>
    </row>
    <row r="360" spans="1:8">
      <c r="A360" s="1" t="s">
        <v>50</v>
      </c>
      <c r="B360" s="1" t="s">
        <v>51</v>
      </c>
      <c r="C360" s="1" t="s">
        <v>612</v>
      </c>
      <c r="D360" s="1" t="s">
        <v>142</v>
      </c>
      <c r="E360" s="1" t="s">
        <v>1739</v>
      </c>
      <c r="F360" s="1" t="s">
        <v>1740</v>
      </c>
      <c r="G360" s="1" t="s">
        <v>144</v>
      </c>
      <c r="H360" s="1" t="s">
        <v>144</v>
      </c>
    </row>
    <row r="361" spans="1:8">
      <c r="A361" s="1" t="s">
        <v>50</v>
      </c>
      <c r="B361" s="1" t="s">
        <v>51</v>
      </c>
      <c r="C361" s="1" t="s">
        <v>612</v>
      </c>
      <c r="D361" s="1" t="s">
        <v>142</v>
      </c>
      <c r="E361" s="1" t="s">
        <v>1741</v>
      </c>
      <c r="F361" s="1" t="s">
        <v>1742</v>
      </c>
      <c r="G361" s="1" t="s">
        <v>144</v>
      </c>
      <c r="H361" s="1" t="s">
        <v>131</v>
      </c>
    </row>
    <row r="362" spans="1:8">
      <c r="A362" s="1" t="s">
        <v>50</v>
      </c>
      <c r="B362" s="1" t="s">
        <v>51</v>
      </c>
      <c r="C362" s="1" t="s">
        <v>612</v>
      </c>
      <c r="D362" s="1" t="s">
        <v>142</v>
      </c>
      <c r="E362" s="1" t="s">
        <v>1743</v>
      </c>
      <c r="F362" s="1" t="s">
        <v>1744</v>
      </c>
      <c r="G362" s="1" t="s">
        <v>144</v>
      </c>
      <c r="H362" s="1" t="s">
        <v>131</v>
      </c>
    </row>
    <row r="363" spans="1:8">
      <c r="A363" s="1" t="s">
        <v>50</v>
      </c>
      <c r="B363" s="1" t="s">
        <v>51</v>
      </c>
      <c r="C363" s="1" t="s">
        <v>612</v>
      </c>
      <c r="D363" s="1" t="s">
        <v>142</v>
      </c>
      <c r="E363" s="1" t="s">
        <v>1745</v>
      </c>
      <c r="F363" s="1" t="s">
        <v>1746</v>
      </c>
      <c r="G363" s="1" t="s">
        <v>144</v>
      </c>
      <c r="H363" s="1" t="s">
        <v>131</v>
      </c>
    </row>
    <row r="364" spans="1:8">
      <c r="A364" s="1" t="s">
        <v>50</v>
      </c>
      <c r="B364" s="1" t="s">
        <v>51</v>
      </c>
      <c r="C364" s="1" t="s">
        <v>612</v>
      </c>
      <c r="D364" s="1" t="s">
        <v>142</v>
      </c>
      <c r="E364" s="1" t="s">
        <v>1747</v>
      </c>
      <c r="F364" s="1" t="s">
        <v>1748</v>
      </c>
      <c r="G364" s="1" t="s">
        <v>144</v>
      </c>
      <c r="H364" s="1" t="s">
        <v>131</v>
      </c>
    </row>
    <row r="365" spans="1:8">
      <c r="A365" s="1" t="s">
        <v>50</v>
      </c>
      <c r="B365" s="1" t="s">
        <v>51</v>
      </c>
      <c r="C365" s="1" t="s">
        <v>612</v>
      </c>
      <c r="D365" s="1" t="s">
        <v>142</v>
      </c>
      <c r="E365" s="1" t="s">
        <v>1749</v>
      </c>
      <c r="F365" s="1" t="s">
        <v>1750</v>
      </c>
      <c r="G365" s="1" t="s">
        <v>144</v>
      </c>
      <c r="H365" s="1" t="s">
        <v>131</v>
      </c>
    </row>
    <row r="366" spans="1:8">
      <c r="A366" s="1" t="s">
        <v>50</v>
      </c>
      <c r="B366" s="1" t="s">
        <v>51</v>
      </c>
      <c r="C366" s="1" t="s">
        <v>612</v>
      </c>
      <c r="D366" s="1" t="s">
        <v>142</v>
      </c>
      <c r="E366" s="1" t="s">
        <v>1751</v>
      </c>
      <c r="F366" s="1" t="s">
        <v>1752</v>
      </c>
      <c r="G366" s="1" t="s">
        <v>144</v>
      </c>
      <c r="H366" s="1" t="s">
        <v>131</v>
      </c>
    </row>
    <row r="367" spans="1:8">
      <c r="A367" s="1" t="s">
        <v>50</v>
      </c>
      <c r="B367" s="1" t="s">
        <v>51</v>
      </c>
      <c r="C367" s="1" t="s">
        <v>612</v>
      </c>
      <c r="D367" s="1" t="s">
        <v>142</v>
      </c>
      <c r="E367" s="1" t="s">
        <v>1753</v>
      </c>
      <c r="F367" s="1" t="s">
        <v>1754</v>
      </c>
      <c r="G367" s="1" t="s">
        <v>144</v>
      </c>
      <c r="H367" s="1" t="s">
        <v>131</v>
      </c>
    </row>
    <row r="368" spans="1:8">
      <c r="A368" s="1" t="s">
        <v>50</v>
      </c>
      <c r="B368" s="1" t="s">
        <v>51</v>
      </c>
      <c r="C368" s="1" t="s">
        <v>612</v>
      </c>
      <c r="D368" s="1" t="s">
        <v>142</v>
      </c>
      <c r="E368" s="1" t="s">
        <v>1755</v>
      </c>
      <c r="F368" s="1" t="s">
        <v>1756</v>
      </c>
      <c r="G368" s="1" t="s">
        <v>144</v>
      </c>
      <c r="H368" s="1" t="s">
        <v>131</v>
      </c>
    </row>
    <row r="369" spans="1:8">
      <c r="A369" s="1" t="s">
        <v>50</v>
      </c>
      <c r="B369" s="1" t="s">
        <v>51</v>
      </c>
      <c r="C369" s="1" t="s">
        <v>612</v>
      </c>
      <c r="D369" s="1" t="s">
        <v>142</v>
      </c>
      <c r="E369" s="1" t="s">
        <v>1757</v>
      </c>
      <c r="F369" s="1" t="s">
        <v>1758</v>
      </c>
      <c r="G369" s="1" t="s">
        <v>144</v>
      </c>
      <c r="H369" s="1" t="s">
        <v>131</v>
      </c>
    </row>
    <row r="370" spans="1:8">
      <c r="A370" s="1" t="s">
        <v>50</v>
      </c>
      <c r="B370" s="1" t="s">
        <v>51</v>
      </c>
      <c r="C370" s="1" t="s">
        <v>612</v>
      </c>
      <c r="D370" s="1" t="s">
        <v>142</v>
      </c>
      <c r="E370" s="1" t="s">
        <v>1759</v>
      </c>
      <c r="F370" s="1" t="s">
        <v>1760</v>
      </c>
      <c r="G370" s="1" t="s">
        <v>144</v>
      </c>
      <c r="H370" s="1" t="s">
        <v>131</v>
      </c>
    </row>
    <row r="371" spans="1:8">
      <c r="A371" s="1" t="s">
        <v>50</v>
      </c>
      <c r="B371" s="1" t="s">
        <v>51</v>
      </c>
      <c r="C371" s="1" t="s">
        <v>612</v>
      </c>
      <c r="D371" s="1" t="s">
        <v>142</v>
      </c>
      <c r="E371" s="1" t="s">
        <v>1761</v>
      </c>
      <c r="F371" s="1" t="s">
        <v>1762</v>
      </c>
      <c r="G371" s="1" t="s">
        <v>144</v>
      </c>
      <c r="H371" s="1" t="s">
        <v>131</v>
      </c>
    </row>
    <row r="372" spans="1:8">
      <c r="A372" s="1" t="s">
        <v>50</v>
      </c>
      <c r="B372" s="1" t="s">
        <v>51</v>
      </c>
      <c r="C372" s="1" t="s">
        <v>612</v>
      </c>
      <c r="D372" s="1" t="s">
        <v>142</v>
      </c>
      <c r="E372" s="1" t="s">
        <v>1763</v>
      </c>
      <c r="F372" s="1" t="s">
        <v>1764</v>
      </c>
      <c r="G372" s="1" t="s">
        <v>144</v>
      </c>
      <c r="H372" s="1" t="s">
        <v>131</v>
      </c>
    </row>
    <row r="373" spans="1:8">
      <c r="A373" s="1" t="s">
        <v>50</v>
      </c>
      <c r="B373" s="1" t="s">
        <v>51</v>
      </c>
      <c r="C373" s="1" t="s">
        <v>612</v>
      </c>
      <c r="D373" s="1" t="s">
        <v>142</v>
      </c>
      <c r="E373" s="1" t="s">
        <v>1765</v>
      </c>
      <c r="F373" s="1" t="s">
        <v>1766</v>
      </c>
      <c r="G373" s="1" t="s">
        <v>144</v>
      </c>
      <c r="H373" s="1" t="s">
        <v>131</v>
      </c>
    </row>
    <row r="374" spans="1:8">
      <c r="A374" s="1" t="s">
        <v>50</v>
      </c>
      <c r="B374" s="1" t="s">
        <v>51</v>
      </c>
      <c r="C374" s="1" t="s">
        <v>612</v>
      </c>
      <c r="D374" s="1" t="s">
        <v>142</v>
      </c>
      <c r="E374" s="1" t="s">
        <v>1767</v>
      </c>
      <c r="F374" s="1" t="s">
        <v>1768</v>
      </c>
      <c r="G374" s="1" t="s">
        <v>144</v>
      </c>
      <c r="H374" s="1" t="s">
        <v>131</v>
      </c>
    </row>
    <row r="375" spans="1:8">
      <c r="A375" s="1" t="s">
        <v>50</v>
      </c>
      <c r="B375" s="1" t="s">
        <v>51</v>
      </c>
      <c r="C375" s="1" t="s">
        <v>612</v>
      </c>
      <c r="D375" s="1" t="s">
        <v>142</v>
      </c>
      <c r="E375" s="1" t="s">
        <v>1769</v>
      </c>
      <c r="F375" s="1" t="s">
        <v>1770</v>
      </c>
      <c r="G375" s="1" t="s">
        <v>144</v>
      </c>
      <c r="H375" s="1" t="s">
        <v>131</v>
      </c>
    </row>
    <row r="376" spans="1:8">
      <c r="A376" s="1" t="s">
        <v>50</v>
      </c>
      <c r="B376" s="1" t="s">
        <v>51</v>
      </c>
      <c r="C376" s="1" t="s">
        <v>612</v>
      </c>
      <c r="D376" s="1" t="s">
        <v>142</v>
      </c>
      <c r="E376" s="1" t="s">
        <v>1771</v>
      </c>
      <c r="F376" s="1" t="s">
        <v>1772</v>
      </c>
      <c r="G376" s="1" t="s">
        <v>144</v>
      </c>
      <c r="H376" s="1" t="s">
        <v>131</v>
      </c>
    </row>
    <row r="377" spans="1:8">
      <c r="A377" s="1" t="s">
        <v>50</v>
      </c>
      <c r="B377" s="1" t="s">
        <v>51</v>
      </c>
      <c r="C377" s="1" t="s">
        <v>612</v>
      </c>
      <c r="D377" s="1" t="s">
        <v>142</v>
      </c>
      <c r="E377" s="1" t="s">
        <v>1773</v>
      </c>
      <c r="F377" s="1" t="s">
        <v>1774</v>
      </c>
      <c r="G377" s="1" t="s">
        <v>144</v>
      </c>
      <c r="H377" s="1" t="s">
        <v>131</v>
      </c>
    </row>
    <row r="378" spans="1:8">
      <c r="A378" s="1" t="s">
        <v>50</v>
      </c>
      <c r="B378" s="1" t="s">
        <v>51</v>
      </c>
      <c r="C378" s="1" t="s">
        <v>612</v>
      </c>
      <c r="D378" s="1" t="s">
        <v>142</v>
      </c>
      <c r="E378" s="1" t="s">
        <v>1775</v>
      </c>
      <c r="F378" s="1" t="s">
        <v>1776</v>
      </c>
      <c r="G378" s="1" t="s">
        <v>144</v>
      </c>
      <c r="H378" s="1" t="s">
        <v>131</v>
      </c>
    </row>
    <row r="379" spans="1:8">
      <c r="A379" s="1" t="s">
        <v>50</v>
      </c>
      <c r="B379" s="1" t="s">
        <v>51</v>
      </c>
      <c r="C379" s="1" t="s">
        <v>612</v>
      </c>
      <c r="D379" s="1" t="s">
        <v>142</v>
      </c>
      <c r="E379" s="1" t="s">
        <v>1777</v>
      </c>
      <c r="F379" s="1" t="s">
        <v>1778</v>
      </c>
      <c r="G379" s="1" t="s">
        <v>144</v>
      </c>
      <c r="H379" s="1" t="s">
        <v>131</v>
      </c>
    </row>
    <row r="380" spans="1:8">
      <c r="A380" s="1" t="s">
        <v>50</v>
      </c>
      <c r="B380" s="1" t="s">
        <v>51</v>
      </c>
      <c r="C380" s="1" t="s">
        <v>612</v>
      </c>
      <c r="D380" s="1" t="s">
        <v>142</v>
      </c>
      <c r="E380" s="1" t="s">
        <v>1779</v>
      </c>
      <c r="F380" s="1" t="s">
        <v>1780</v>
      </c>
      <c r="G380" s="1" t="s">
        <v>144</v>
      </c>
      <c r="H380" s="1" t="s">
        <v>131</v>
      </c>
    </row>
    <row r="381" spans="1:8">
      <c r="A381" s="1" t="s">
        <v>50</v>
      </c>
      <c r="B381" s="1" t="s">
        <v>51</v>
      </c>
      <c r="C381" s="1" t="s">
        <v>612</v>
      </c>
      <c r="D381" s="1" t="s">
        <v>142</v>
      </c>
      <c r="E381" s="1" t="s">
        <v>1781</v>
      </c>
      <c r="F381" s="1" t="s">
        <v>1782</v>
      </c>
      <c r="G381" s="1" t="s">
        <v>144</v>
      </c>
      <c r="H381" s="1" t="s">
        <v>131</v>
      </c>
    </row>
    <row r="382" spans="1:8">
      <c r="A382" s="1" t="s">
        <v>50</v>
      </c>
      <c r="B382" s="1" t="s">
        <v>51</v>
      </c>
      <c r="C382" s="1" t="s">
        <v>612</v>
      </c>
      <c r="D382" s="1" t="s">
        <v>142</v>
      </c>
      <c r="E382" s="1" t="s">
        <v>1783</v>
      </c>
      <c r="F382" s="1" t="s">
        <v>1784</v>
      </c>
      <c r="G382" s="1" t="s">
        <v>144</v>
      </c>
      <c r="H382" s="1" t="s">
        <v>131</v>
      </c>
    </row>
    <row r="383" spans="1:8">
      <c r="A383" s="1" t="s">
        <v>50</v>
      </c>
      <c r="B383" s="1" t="s">
        <v>51</v>
      </c>
      <c r="C383" s="1" t="s">
        <v>612</v>
      </c>
      <c r="D383" s="1" t="s">
        <v>142</v>
      </c>
      <c r="E383" s="1" t="s">
        <v>1785</v>
      </c>
      <c r="F383" s="1" t="s">
        <v>1786</v>
      </c>
      <c r="G383" s="1" t="s">
        <v>144</v>
      </c>
      <c r="H383" s="1" t="s">
        <v>131</v>
      </c>
    </row>
    <row r="384" spans="1:8">
      <c r="A384" s="1" t="s">
        <v>50</v>
      </c>
      <c r="B384" s="1" t="s">
        <v>51</v>
      </c>
      <c r="C384" s="1" t="s">
        <v>638</v>
      </c>
      <c r="D384" s="1" t="s">
        <v>639</v>
      </c>
      <c r="E384" s="1" t="s">
        <v>1882</v>
      </c>
      <c r="F384" s="1" t="s">
        <v>1882</v>
      </c>
      <c r="G384" s="1" t="s">
        <v>144</v>
      </c>
      <c r="H384" s="1" t="s">
        <v>131</v>
      </c>
    </row>
    <row r="385" spans="1:8">
      <c r="A385" s="1" t="s">
        <v>50</v>
      </c>
      <c r="B385" s="1" t="s">
        <v>51</v>
      </c>
      <c r="C385" s="1" t="s">
        <v>638</v>
      </c>
      <c r="D385" s="1" t="s">
        <v>639</v>
      </c>
      <c r="E385" s="1" t="s">
        <v>1963</v>
      </c>
      <c r="F385" s="1" t="s">
        <v>1963</v>
      </c>
      <c r="G385" s="1" t="s">
        <v>144</v>
      </c>
      <c r="H385" s="1" t="s">
        <v>131</v>
      </c>
    </row>
    <row r="386" spans="1:8">
      <c r="A386" s="1" t="s">
        <v>50</v>
      </c>
      <c r="B386" s="1" t="s">
        <v>51</v>
      </c>
      <c r="C386" s="1" t="s">
        <v>638</v>
      </c>
      <c r="D386" s="1" t="s">
        <v>639</v>
      </c>
      <c r="E386" s="1" t="s">
        <v>1964</v>
      </c>
      <c r="F386" s="1" t="s">
        <v>1964</v>
      </c>
      <c r="G386" s="1" t="s">
        <v>144</v>
      </c>
      <c r="H386" s="1" t="s">
        <v>131</v>
      </c>
    </row>
    <row r="387" spans="1:8">
      <c r="A387" s="1" t="s">
        <v>50</v>
      </c>
      <c r="B387" s="1" t="s">
        <v>51</v>
      </c>
      <c r="C387" s="1" t="s">
        <v>638</v>
      </c>
      <c r="D387" s="1" t="s">
        <v>639</v>
      </c>
      <c r="E387" s="1" t="s">
        <v>1886</v>
      </c>
      <c r="F387" s="1" t="s">
        <v>1886</v>
      </c>
      <c r="G387" s="1" t="s">
        <v>144</v>
      </c>
      <c r="H387" s="1" t="s">
        <v>131</v>
      </c>
    </row>
    <row r="388" spans="1:8">
      <c r="A388" s="1" t="s">
        <v>50</v>
      </c>
      <c r="B388" s="1" t="s">
        <v>51</v>
      </c>
      <c r="C388" s="1" t="s">
        <v>638</v>
      </c>
      <c r="D388" s="1" t="s">
        <v>639</v>
      </c>
      <c r="E388" s="1" t="s">
        <v>1965</v>
      </c>
      <c r="F388" s="1" t="s">
        <v>1965</v>
      </c>
      <c r="G388" s="1" t="s">
        <v>144</v>
      </c>
      <c r="H388" s="1" t="s">
        <v>131</v>
      </c>
    </row>
    <row r="389" spans="1:8">
      <c r="A389" s="1" t="s">
        <v>50</v>
      </c>
      <c r="B389" s="1" t="s">
        <v>51</v>
      </c>
      <c r="C389" s="1" t="s">
        <v>684</v>
      </c>
      <c r="D389" s="1" t="s">
        <v>685</v>
      </c>
      <c r="E389" s="1" t="s">
        <v>1966</v>
      </c>
      <c r="F389" s="1" t="s">
        <v>1966</v>
      </c>
      <c r="G389" s="1" t="s">
        <v>144</v>
      </c>
      <c r="H389" s="1" t="s">
        <v>131</v>
      </c>
    </row>
    <row r="390" spans="1:8">
      <c r="A390" s="1" t="s">
        <v>50</v>
      </c>
      <c r="B390" s="1" t="s">
        <v>51</v>
      </c>
      <c r="C390" s="1" t="s">
        <v>684</v>
      </c>
      <c r="D390" s="1" t="s">
        <v>685</v>
      </c>
      <c r="E390" s="1" t="s">
        <v>1967</v>
      </c>
      <c r="F390" s="1" t="s">
        <v>1967</v>
      </c>
      <c r="G390" s="1" t="s">
        <v>144</v>
      </c>
      <c r="H390" s="1" t="s">
        <v>131</v>
      </c>
    </row>
    <row r="391" spans="1:8">
      <c r="A391" s="1" t="s">
        <v>50</v>
      </c>
      <c r="B391" s="1" t="s">
        <v>51</v>
      </c>
      <c r="C391" s="1" t="s">
        <v>684</v>
      </c>
      <c r="D391" s="1" t="s">
        <v>685</v>
      </c>
      <c r="E391" s="1" t="s">
        <v>1968</v>
      </c>
      <c r="F391" s="1" t="s">
        <v>1968</v>
      </c>
      <c r="G391" s="1" t="s">
        <v>144</v>
      </c>
      <c r="H391" s="1" t="s">
        <v>131</v>
      </c>
    </row>
    <row r="392" spans="1:8">
      <c r="A392" s="1" t="s">
        <v>50</v>
      </c>
      <c r="B392" s="1" t="s">
        <v>51</v>
      </c>
      <c r="C392" s="1" t="s">
        <v>684</v>
      </c>
      <c r="D392" s="1" t="s">
        <v>685</v>
      </c>
      <c r="E392" s="1" t="s">
        <v>1969</v>
      </c>
      <c r="F392" s="1" t="s">
        <v>1969</v>
      </c>
      <c r="G392" s="1" t="s">
        <v>144</v>
      </c>
      <c r="H392" s="1" t="s">
        <v>131</v>
      </c>
    </row>
    <row r="393" spans="1:8">
      <c r="A393" s="1" t="s">
        <v>50</v>
      </c>
      <c r="B393" s="1" t="s">
        <v>51</v>
      </c>
      <c r="C393" s="1" t="s">
        <v>684</v>
      </c>
      <c r="D393" s="1" t="s">
        <v>685</v>
      </c>
      <c r="E393" s="1" t="s">
        <v>1970</v>
      </c>
      <c r="F393" s="1" t="s">
        <v>1970</v>
      </c>
      <c r="G393" s="1" t="s">
        <v>144</v>
      </c>
      <c r="H393" s="1" t="s">
        <v>131</v>
      </c>
    </row>
    <row r="394" spans="1:8">
      <c r="A394" s="1" t="s">
        <v>50</v>
      </c>
      <c r="B394" s="1" t="s">
        <v>51</v>
      </c>
      <c r="C394" s="1" t="s">
        <v>684</v>
      </c>
      <c r="D394" s="1" t="s">
        <v>685</v>
      </c>
      <c r="E394" s="1" t="s">
        <v>1971</v>
      </c>
      <c r="F394" s="1" t="s">
        <v>1971</v>
      </c>
      <c r="G394" s="1" t="s">
        <v>144</v>
      </c>
      <c r="H394" s="1" t="s">
        <v>131</v>
      </c>
    </row>
    <row r="395" spans="1:8">
      <c r="A395" s="1" t="s">
        <v>50</v>
      </c>
      <c r="B395" s="1" t="s">
        <v>51</v>
      </c>
      <c r="C395" s="1" t="s">
        <v>684</v>
      </c>
      <c r="D395" s="1" t="s">
        <v>685</v>
      </c>
      <c r="E395" s="1" t="s">
        <v>1972</v>
      </c>
      <c r="F395" s="1" t="s">
        <v>1972</v>
      </c>
      <c r="G395" s="1" t="s">
        <v>144</v>
      </c>
      <c r="H395" s="1" t="s">
        <v>131</v>
      </c>
    </row>
    <row r="396" spans="1:8">
      <c r="A396" s="1" t="s">
        <v>50</v>
      </c>
      <c r="B396" s="1" t="s">
        <v>51</v>
      </c>
      <c r="C396" s="1" t="s">
        <v>684</v>
      </c>
      <c r="D396" s="1" t="s">
        <v>685</v>
      </c>
      <c r="E396" s="1" t="s">
        <v>1973</v>
      </c>
      <c r="F396" s="1" t="s">
        <v>1973</v>
      </c>
      <c r="G396" s="1" t="s">
        <v>144</v>
      </c>
      <c r="H396" s="1" t="s">
        <v>131</v>
      </c>
    </row>
    <row r="397" spans="1:8">
      <c r="A397" s="1" t="s">
        <v>50</v>
      </c>
      <c r="B397" s="1" t="s">
        <v>51</v>
      </c>
      <c r="C397" s="1" t="s">
        <v>684</v>
      </c>
      <c r="D397" s="1" t="s">
        <v>685</v>
      </c>
      <c r="E397" s="1" t="s">
        <v>1974</v>
      </c>
      <c r="F397" s="1" t="s">
        <v>1974</v>
      </c>
      <c r="G397" s="1" t="s">
        <v>144</v>
      </c>
      <c r="H397" s="1" t="s">
        <v>131</v>
      </c>
    </row>
    <row r="398" spans="1:8">
      <c r="A398" s="1" t="s">
        <v>50</v>
      </c>
      <c r="B398" s="1" t="s">
        <v>51</v>
      </c>
      <c r="C398" s="1" t="s">
        <v>684</v>
      </c>
      <c r="D398" s="1" t="s">
        <v>685</v>
      </c>
      <c r="E398" s="1" t="s">
        <v>1975</v>
      </c>
      <c r="F398" s="1" t="s">
        <v>1975</v>
      </c>
      <c r="G398" s="1" t="s">
        <v>144</v>
      </c>
      <c r="H398" s="1" t="s">
        <v>131</v>
      </c>
    </row>
    <row r="399" spans="1:8">
      <c r="A399" s="1" t="s">
        <v>50</v>
      </c>
      <c r="B399" s="1" t="s">
        <v>51</v>
      </c>
      <c r="C399" s="1" t="s">
        <v>684</v>
      </c>
      <c r="D399" s="1" t="s">
        <v>685</v>
      </c>
      <c r="E399" s="1" t="s">
        <v>1976</v>
      </c>
      <c r="F399" s="1" t="s">
        <v>1976</v>
      </c>
      <c r="G399" s="1" t="s">
        <v>144</v>
      </c>
      <c r="H399" s="1" t="s">
        <v>131</v>
      </c>
    </row>
    <row r="400" spans="1:8">
      <c r="A400" s="1" t="s">
        <v>50</v>
      </c>
      <c r="B400" s="1" t="s">
        <v>51</v>
      </c>
      <c r="C400" s="1" t="s">
        <v>684</v>
      </c>
      <c r="D400" s="1" t="s">
        <v>685</v>
      </c>
      <c r="E400" s="1" t="s">
        <v>1977</v>
      </c>
      <c r="F400" s="1" t="s">
        <v>1977</v>
      </c>
      <c r="G400" s="1" t="s">
        <v>144</v>
      </c>
      <c r="H400" s="1" t="s">
        <v>131</v>
      </c>
    </row>
    <row r="401" spans="1:8">
      <c r="A401" s="1" t="s">
        <v>50</v>
      </c>
      <c r="B401" s="1" t="s">
        <v>51</v>
      </c>
      <c r="C401" s="1" t="s">
        <v>684</v>
      </c>
      <c r="D401" s="1" t="s">
        <v>685</v>
      </c>
      <c r="E401" s="1" t="s">
        <v>1978</v>
      </c>
      <c r="F401" s="1" t="s">
        <v>1978</v>
      </c>
      <c r="G401" s="1" t="s">
        <v>144</v>
      </c>
      <c r="H401" s="1" t="s">
        <v>131</v>
      </c>
    </row>
    <row r="402" spans="1:8">
      <c r="A402" s="1" t="s">
        <v>50</v>
      </c>
      <c r="B402" s="1" t="s">
        <v>51</v>
      </c>
      <c r="C402" s="1" t="s">
        <v>684</v>
      </c>
      <c r="D402" s="1" t="s">
        <v>685</v>
      </c>
      <c r="E402" s="1" t="s">
        <v>1979</v>
      </c>
      <c r="F402" s="1" t="s">
        <v>1979</v>
      </c>
      <c r="G402" s="1" t="s">
        <v>144</v>
      </c>
      <c r="H402" s="1" t="s">
        <v>131</v>
      </c>
    </row>
    <row r="403" spans="1:8">
      <c r="A403" s="1" t="s">
        <v>50</v>
      </c>
      <c r="B403" s="1" t="s">
        <v>51</v>
      </c>
      <c r="C403" s="1" t="s">
        <v>684</v>
      </c>
      <c r="D403" s="1" t="s">
        <v>685</v>
      </c>
      <c r="E403" s="1" t="s">
        <v>1980</v>
      </c>
      <c r="F403" s="1" t="s">
        <v>1980</v>
      </c>
      <c r="G403" s="1" t="s">
        <v>144</v>
      </c>
      <c r="H403" s="1" t="s">
        <v>131</v>
      </c>
    </row>
    <row r="404" spans="1:8">
      <c r="A404" s="1" t="s">
        <v>50</v>
      </c>
      <c r="B404" s="1" t="s">
        <v>51</v>
      </c>
      <c r="C404" s="1" t="s">
        <v>684</v>
      </c>
      <c r="D404" s="1" t="s">
        <v>685</v>
      </c>
      <c r="E404" s="1" t="s">
        <v>1981</v>
      </c>
      <c r="F404" s="1" t="s">
        <v>1981</v>
      </c>
      <c r="G404" s="1" t="s">
        <v>144</v>
      </c>
      <c r="H404" s="1" t="s">
        <v>131</v>
      </c>
    </row>
    <row r="405" spans="1:8">
      <c r="A405" s="1" t="s">
        <v>50</v>
      </c>
      <c r="B405" s="1" t="s">
        <v>51</v>
      </c>
      <c r="C405" s="1" t="s">
        <v>684</v>
      </c>
      <c r="D405" s="1" t="s">
        <v>685</v>
      </c>
      <c r="E405" s="1" t="s">
        <v>1982</v>
      </c>
      <c r="F405" s="1" t="s">
        <v>1982</v>
      </c>
      <c r="G405" s="1" t="s">
        <v>144</v>
      </c>
      <c r="H405" s="1" t="s">
        <v>131</v>
      </c>
    </row>
    <row r="406" spans="1:8">
      <c r="A406" s="1" t="s">
        <v>50</v>
      </c>
      <c r="B406" s="1" t="s">
        <v>51</v>
      </c>
      <c r="C406" s="1" t="s">
        <v>684</v>
      </c>
      <c r="D406" s="1" t="s">
        <v>685</v>
      </c>
      <c r="E406" s="1" t="s">
        <v>1983</v>
      </c>
      <c r="F406" s="1" t="s">
        <v>1983</v>
      </c>
      <c r="G406" s="1" t="s">
        <v>144</v>
      </c>
      <c r="H406" s="1" t="s">
        <v>131</v>
      </c>
    </row>
    <row r="407" spans="1:8">
      <c r="A407" s="1" t="s">
        <v>50</v>
      </c>
      <c r="B407" s="1" t="s">
        <v>51</v>
      </c>
      <c r="C407" s="1" t="s">
        <v>684</v>
      </c>
      <c r="D407" s="1" t="s">
        <v>685</v>
      </c>
      <c r="E407" s="1" t="s">
        <v>1984</v>
      </c>
      <c r="F407" s="1" t="s">
        <v>1984</v>
      </c>
      <c r="G407" s="1" t="s">
        <v>144</v>
      </c>
      <c r="H407" s="1" t="s">
        <v>131</v>
      </c>
    </row>
    <row r="408" spans="1:8">
      <c r="A408" s="1" t="s">
        <v>50</v>
      </c>
      <c r="B408" s="1" t="s">
        <v>51</v>
      </c>
      <c r="C408" s="1" t="s">
        <v>684</v>
      </c>
      <c r="D408" s="1" t="s">
        <v>685</v>
      </c>
      <c r="E408" s="1" t="s">
        <v>1985</v>
      </c>
      <c r="F408" s="1" t="s">
        <v>1985</v>
      </c>
      <c r="G408" s="1" t="s">
        <v>144</v>
      </c>
      <c r="H408" s="1" t="s">
        <v>131</v>
      </c>
    </row>
    <row r="409" spans="1:8">
      <c r="A409" s="1" t="s">
        <v>50</v>
      </c>
      <c r="B409" s="1" t="s">
        <v>51</v>
      </c>
      <c r="C409" s="1" t="s">
        <v>684</v>
      </c>
      <c r="D409" s="1" t="s">
        <v>685</v>
      </c>
      <c r="E409" s="1" t="s">
        <v>1986</v>
      </c>
      <c r="F409" s="1" t="s">
        <v>1986</v>
      </c>
      <c r="G409" s="1" t="s">
        <v>144</v>
      </c>
      <c r="H409" s="1" t="s">
        <v>131</v>
      </c>
    </row>
    <row r="410" spans="1:8">
      <c r="A410" s="1" t="s">
        <v>50</v>
      </c>
      <c r="B410" s="1" t="s">
        <v>51</v>
      </c>
      <c r="C410" s="1" t="s">
        <v>684</v>
      </c>
      <c r="D410" s="1" t="s">
        <v>685</v>
      </c>
      <c r="E410" s="1" t="s">
        <v>1987</v>
      </c>
      <c r="F410" s="1" t="s">
        <v>1987</v>
      </c>
      <c r="G410" s="1" t="s">
        <v>144</v>
      </c>
      <c r="H410" s="1" t="s">
        <v>131</v>
      </c>
    </row>
    <row r="411" spans="1:8">
      <c r="A411" s="1" t="s">
        <v>50</v>
      </c>
      <c r="B411" s="1" t="s">
        <v>51</v>
      </c>
      <c r="C411" s="1" t="s">
        <v>684</v>
      </c>
      <c r="D411" s="1" t="s">
        <v>685</v>
      </c>
      <c r="E411" s="1" t="s">
        <v>1988</v>
      </c>
      <c r="F411" s="1" t="s">
        <v>1988</v>
      </c>
      <c r="G411" s="1" t="s">
        <v>144</v>
      </c>
      <c r="H411" s="1" t="s">
        <v>131</v>
      </c>
    </row>
    <row r="412" spans="1:8">
      <c r="A412" s="1" t="s">
        <v>50</v>
      </c>
      <c r="B412" s="1" t="s">
        <v>51</v>
      </c>
      <c r="C412" s="1" t="s">
        <v>684</v>
      </c>
      <c r="D412" s="1" t="s">
        <v>685</v>
      </c>
      <c r="E412" s="1" t="s">
        <v>1989</v>
      </c>
      <c r="F412" s="1" t="s">
        <v>1989</v>
      </c>
      <c r="G412" s="1" t="s">
        <v>144</v>
      </c>
      <c r="H412" s="1" t="s">
        <v>131</v>
      </c>
    </row>
    <row r="413" spans="1:8">
      <c r="A413" s="1" t="s">
        <v>50</v>
      </c>
      <c r="B413" s="1" t="s">
        <v>51</v>
      </c>
      <c r="C413" s="1" t="s">
        <v>684</v>
      </c>
      <c r="D413" s="1" t="s">
        <v>685</v>
      </c>
      <c r="E413" s="1" t="s">
        <v>1990</v>
      </c>
      <c r="F413" s="1" t="s">
        <v>1990</v>
      </c>
      <c r="G413" s="1" t="s">
        <v>144</v>
      </c>
      <c r="H413" s="1" t="s">
        <v>131</v>
      </c>
    </row>
    <row r="414" spans="1:8">
      <c r="A414" s="1" t="s">
        <v>50</v>
      </c>
      <c r="B414" s="1" t="s">
        <v>51</v>
      </c>
      <c r="C414" s="1" t="s">
        <v>684</v>
      </c>
      <c r="D414" s="1" t="s">
        <v>685</v>
      </c>
      <c r="E414" s="1" t="s">
        <v>1991</v>
      </c>
      <c r="F414" s="1" t="s">
        <v>1991</v>
      </c>
      <c r="G414" s="1" t="s">
        <v>144</v>
      </c>
      <c r="H414" s="1" t="s">
        <v>131</v>
      </c>
    </row>
    <row r="415" spans="1:8">
      <c r="A415" s="1" t="s">
        <v>50</v>
      </c>
      <c r="B415" s="1" t="s">
        <v>51</v>
      </c>
      <c r="C415" s="1" t="s">
        <v>684</v>
      </c>
      <c r="D415" s="1" t="s">
        <v>685</v>
      </c>
      <c r="E415" s="1" t="s">
        <v>1992</v>
      </c>
      <c r="F415" s="1" t="s">
        <v>1992</v>
      </c>
      <c r="G415" s="1" t="s">
        <v>144</v>
      </c>
      <c r="H415" s="1" t="s">
        <v>131</v>
      </c>
    </row>
    <row r="416" spans="1:8">
      <c r="A416" s="1" t="s">
        <v>50</v>
      </c>
      <c r="B416" s="1" t="s">
        <v>51</v>
      </c>
      <c r="C416" s="1" t="s">
        <v>684</v>
      </c>
      <c r="D416" s="1" t="s">
        <v>685</v>
      </c>
      <c r="E416" s="1" t="s">
        <v>1993</v>
      </c>
      <c r="F416" s="1" t="s">
        <v>1993</v>
      </c>
      <c r="G416" s="1" t="s">
        <v>144</v>
      </c>
      <c r="H416" s="1" t="s">
        <v>131</v>
      </c>
    </row>
    <row r="417" spans="1:8">
      <c r="A417" s="1" t="s">
        <v>50</v>
      </c>
      <c r="B417" s="1" t="s">
        <v>51</v>
      </c>
      <c r="C417" s="1" t="s">
        <v>684</v>
      </c>
      <c r="D417" s="1" t="s">
        <v>685</v>
      </c>
      <c r="E417" s="1" t="s">
        <v>1994</v>
      </c>
      <c r="F417" s="1" t="s">
        <v>1994</v>
      </c>
      <c r="G417" s="1" t="s">
        <v>144</v>
      </c>
      <c r="H417" s="1" t="s">
        <v>131</v>
      </c>
    </row>
    <row r="418" spans="1:8">
      <c r="A418" s="1" t="s">
        <v>50</v>
      </c>
      <c r="B418" s="1" t="s">
        <v>51</v>
      </c>
      <c r="C418" s="1" t="s">
        <v>684</v>
      </c>
      <c r="D418" s="1" t="s">
        <v>685</v>
      </c>
      <c r="E418" s="1" t="s">
        <v>1995</v>
      </c>
      <c r="F418" s="1" t="s">
        <v>1995</v>
      </c>
      <c r="G418" s="1" t="s">
        <v>144</v>
      </c>
      <c r="H418" s="1" t="s">
        <v>131</v>
      </c>
    </row>
    <row r="419" spans="1:8">
      <c r="A419" s="1" t="s">
        <v>50</v>
      </c>
      <c r="B419" s="1" t="s">
        <v>51</v>
      </c>
      <c r="C419" s="1" t="s">
        <v>684</v>
      </c>
      <c r="D419" s="1" t="s">
        <v>685</v>
      </c>
      <c r="E419" s="1" t="s">
        <v>1996</v>
      </c>
      <c r="F419" s="1" t="s">
        <v>1996</v>
      </c>
      <c r="G419" s="1" t="s">
        <v>144</v>
      </c>
      <c r="H419" s="1" t="s">
        <v>131</v>
      </c>
    </row>
    <row r="420" spans="1:8">
      <c r="A420" s="1" t="s">
        <v>50</v>
      </c>
      <c r="B420" s="1" t="s">
        <v>51</v>
      </c>
      <c r="C420" s="1" t="s">
        <v>684</v>
      </c>
      <c r="D420" s="1" t="s">
        <v>685</v>
      </c>
      <c r="E420" s="1" t="s">
        <v>1997</v>
      </c>
      <c r="F420" s="1" t="s">
        <v>1997</v>
      </c>
      <c r="G420" s="1" t="s">
        <v>144</v>
      </c>
      <c r="H420" s="1" t="s">
        <v>131</v>
      </c>
    </row>
    <row r="421" spans="1:8">
      <c r="A421" s="1" t="s">
        <v>50</v>
      </c>
      <c r="B421" s="1" t="s">
        <v>51</v>
      </c>
      <c r="C421" s="1" t="s">
        <v>684</v>
      </c>
      <c r="D421" s="1" t="s">
        <v>685</v>
      </c>
      <c r="E421" s="1" t="s">
        <v>1998</v>
      </c>
      <c r="F421" s="1" t="s">
        <v>1998</v>
      </c>
      <c r="G421" s="1" t="s">
        <v>144</v>
      </c>
      <c r="H421" s="1" t="s">
        <v>131</v>
      </c>
    </row>
    <row r="422" spans="1:8">
      <c r="A422" s="1" t="s">
        <v>50</v>
      </c>
      <c r="B422" s="1" t="s">
        <v>51</v>
      </c>
      <c r="C422" s="1" t="s">
        <v>684</v>
      </c>
      <c r="D422" s="1" t="s">
        <v>685</v>
      </c>
      <c r="E422" s="1" t="s">
        <v>1999</v>
      </c>
      <c r="F422" s="1" t="s">
        <v>1999</v>
      </c>
      <c r="G422" s="1" t="s">
        <v>144</v>
      </c>
      <c r="H422" s="1" t="s">
        <v>131</v>
      </c>
    </row>
    <row r="423" spans="1:8">
      <c r="A423" s="1" t="s">
        <v>50</v>
      </c>
      <c r="B423" s="1" t="s">
        <v>51</v>
      </c>
      <c r="C423" s="1" t="s">
        <v>684</v>
      </c>
      <c r="D423" s="1" t="s">
        <v>685</v>
      </c>
      <c r="E423" s="1" t="s">
        <v>2000</v>
      </c>
      <c r="F423" s="1" t="s">
        <v>2000</v>
      </c>
      <c r="G423" s="1" t="s">
        <v>144</v>
      </c>
      <c r="H423" s="1" t="s">
        <v>131</v>
      </c>
    </row>
    <row r="424" spans="1:8">
      <c r="A424" s="1" t="s">
        <v>50</v>
      </c>
      <c r="B424" s="1" t="s">
        <v>51</v>
      </c>
      <c r="C424" s="1" t="s">
        <v>684</v>
      </c>
      <c r="D424" s="1" t="s">
        <v>685</v>
      </c>
      <c r="E424" s="1" t="s">
        <v>2001</v>
      </c>
      <c r="F424" s="1" t="s">
        <v>2001</v>
      </c>
      <c r="G424" s="1" t="s">
        <v>144</v>
      </c>
      <c r="H424" s="1" t="s">
        <v>131</v>
      </c>
    </row>
    <row r="425" spans="1:8">
      <c r="A425" s="1" t="s">
        <v>50</v>
      </c>
      <c r="B425" s="1" t="s">
        <v>51</v>
      </c>
      <c r="C425" s="1" t="s">
        <v>684</v>
      </c>
      <c r="D425" s="1" t="s">
        <v>685</v>
      </c>
      <c r="E425" s="1" t="s">
        <v>2002</v>
      </c>
      <c r="F425" s="1" t="s">
        <v>2002</v>
      </c>
      <c r="G425" s="1" t="s">
        <v>144</v>
      </c>
      <c r="H425" s="1" t="s">
        <v>131</v>
      </c>
    </row>
    <row r="426" spans="1:8">
      <c r="A426" s="1" t="s">
        <v>50</v>
      </c>
      <c r="B426" s="1" t="s">
        <v>51</v>
      </c>
      <c r="C426" s="1" t="s">
        <v>684</v>
      </c>
      <c r="D426" s="1" t="s">
        <v>685</v>
      </c>
      <c r="E426" s="1" t="s">
        <v>2003</v>
      </c>
      <c r="F426" s="1" t="s">
        <v>2003</v>
      </c>
      <c r="G426" s="1" t="s">
        <v>144</v>
      </c>
      <c r="H426" s="1" t="s">
        <v>131</v>
      </c>
    </row>
    <row r="427" spans="1:8">
      <c r="A427" s="1" t="s">
        <v>50</v>
      </c>
      <c r="B427" s="1" t="s">
        <v>51</v>
      </c>
      <c r="C427" s="1" t="s">
        <v>684</v>
      </c>
      <c r="D427" s="1" t="s">
        <v>685</v>
      </c>
      <c r="E427" s="1" t="s">
        <v>2004</v>
      </c>
      <c r="F427" s="1" t="s">
        <v>2004</v>
      </c>
      <c r="G427" s="1" t="s">
        <v>144</v>
      </c>
      <c r="H427" s="1" t="s">
        <v>131</v>
      </c>
    </row>
    <row r="428" spans="1:8">
      <c r="A428" s="1" t="s">
        <v>50</v>
      </c>
      <c r="B428" s="1" t="s">
        <v>51</v>
      </c>
      <c r="C428" s="1" t="s">
        <v>684</v>
      </c>
      <c r="D428" s="1" t="s">
        <v>685</v>
      </c>
      <c r="E428" s="1" t="s">
        <v>2005</v>
      </c>
      <c r="F428" s="1" t="s">
        <v>2005</v>
      </c>
      <c r="G428" s="1" t="s">
        <v>144</v>
      </c>
      <c r="H428" s="1" t="s">
        <v>131</v>
      </c>
    </row>
    <row r="429" spans="1:8">
      <c r="A429" s="1" t="s">
        <v>50</v>
      </c>
      <c r="B429" s="1" t="s">
        <v>51</v>
      </c>
      <c r="C429" s="1" t="s">
        <v>684</v>
      </c>
      <c r="D429" s="1" t="s">
        <v>685</v>
      </c>
      <c r="E429" s="1" t="s">
        <v>2006</v>
      </c>
      <c r="F429" s="1" t="s">
        <v>2006</v>
      </c>
      <c r="G429" s="1" t="s">
        <v>144</v>
      </c>
      <c r="H429" s="1" t="s">
        <v>131</v>
      </c>
    </row>
    <row r="430" spans="1:8">
      <c r="A430" s="1" t="s">
        <v>50</v>
      </c>
      <c r="B430" s="1" t="s">
        <v>51</v>
      </c>
      <c r="C430" s="1" t="s">
        <v>684</v>
      </c>
      <c r="D430" s="1" t="s">
        <v>685</v>
      </c>
      <c r="E430" s="1" t="s">
        <v>2007</v>
      </c>
      <c r="F430" s="1" t="s">
        <v>2007</v>
      </c>
      <c r="G430" s="1" t="s">
        <v>144</v>
      </c>
      <c r="H430" s="1" t="s">
        <v>131</v>
      </c>
    </row>
    <row r="431" spans="1:8">
      <c r="A431" s="1" t="s">
        <v>50</v>
      </c>
      <c r="B431" s="1" t="s">
        <v>51</v>
      </c>
      <c r="C431" s="1" t="s">
        <v>684</v>
      </c>
      <c r="D431" s="1" t="s">
        <v>685</v>
      </c>
      <c r="E431" s="1" t="s">
        <v>2008</v>
      </c>
      <c r="F431" s="1" t="s">
        <v>2008</v>
      </c>
      <c r="G431" s="1" t="s">
        <v>144</v>
      </c>
      <c r="H431" s="1" t="s">
        <v>131</v>
      </c>
    </row>
    <row r="432" spans="1:8">
      <c r="A432" s="1" t="s">
        <v>50</v>
      </c>
      <c r="B432" s="1" t="s">
        <v>51</v>
      </c>
      <c r="C432" s="1" t="s">
        <v>684</v>
      </c>
      <c r="D432" s="1" t="s">
        <v>685</v>
      </c>
      <c r="E432" s="1" t="s">
        <v>2009</v>
      </c>
      <c r="F432" s="1" t="s">
        <v>2009</v>
      </c>
      <c r="G432" s="1" t="s">
        <v>144</v>
      </c>
      <c r="H432" s="1" t="s">
        <v>131</v>
      </c>
    </row>
    <row r="433" spans="1:8">
      <c r="A433" s="1" t="s">
        <v>50</v>
      </c>
      <c r="B433" s="1" t="s">
        <v>51</v>
      </c>
      <c r="C433" s="1" t="s">
        <v>684</v>
      </c>
      <c r="D433" s="1" t="s">
        <v>685</v>
      </c>
      <c r="E433" s="1" t="s">
        <v>2010</v>
      </c>
      <c r="F433" s="1" t="s">
        <v>2010</v>
      </c>
      <c r="G433" s="1" t="s">
        <v>144</v>
      </c>
      <c r="H433" s="1" t="s">
        <v>131</v>
      </c>
    </row>
    <row r="434" spans="1:8">
      <c r="A434" s="1" t="s">
        <v>50</v>
      </c>
      <c r="B434" s="1" t="s">
        <v>51</v>
      </c>
      <c r="C434" s="1" t="s">
        <v>684</v>
      </c>
      <c r="D434" s="1" t="s">
        <v>685</v>
      </c>
      <c r="E434" s="1" t="s">
        <v>2011</v>
      </c>
      <c r="F434" s="1" t="s">
        <v>2011</v>
      </c>
      <c r="G434" s="1" t="s">
        <v>144</v>
      </c>
      <c r="H434" s="1" t="s">
        <v>131</v>
      </c>
    </row>
    <row r="435" spans="1:8">
      <c r="A435" s="1" t="s">
        <v>50</v>
      </c>
      <c r="B435" s="1" t="s">
        <v>51</v>
      </c>
      <c r="C435" s="1" t="s">
        <v>684</v>
      </c>
      <c r="D435" s="1" t="s">
        <v>685</v>
      </c>
      <c r="E435" s="1" t="s">
        <v>2012</v>
      </c>
      <c r="F435" s="1" t="s">
        <v>2012</v>
      </c>
      <c r="G435" s="1" t="s">
        <v>144</v>
      </c>
      <c r="H435" s="1" t="s">
        <v>131</v>
      </c>
    </row>
    <row r="436" spans="1:8">
      <c r="A436" s="1" t="s">
        <v>50</v>
      </c>
      <c r="B436" s="1" t="s">
        <v>51</v>
      </c>
      <c r="C436" s="1" t="s">
        <v>684</v>
      </c>
      <c r="D436" s="1" t="s">
        <v>685</v>
      </c>
      <c r="E436" s="1" t="s">
        <v>2013</v>
      </c>
      <c r="F436" s="1" t="s">
        <v>2013</v>
      </c>
      <c r="G436" s="1" t="s">
        <v>144</v>
      </c>
      <c r="H436" s="1" t="s">
        <v>131</v>
      </c>
    </row>
    <row r="437" spans="1:8">
      <c r="A437" s="1" t="s">
        <v>50</v>
      </c>
      <c r="B437" s="1" t="s">
        <v>51</v>
      </c>
      <c r="C437" s="1" t="s">
        <v>684</v>
      </c>
      <c r="D437" s="1" t="s">
        <v>685</v>
      </c>
      <c r="E437" s="1" t="s">
        <v>2014</v>
      </c>
      <c r="F437" s="1" t="s">
        <v>2014</v>
      </c>
      <c r="G437" s="1" t="s">
        <v>144</v>
      </c>
      <c r="H437" s="1" t="s">
        <v>131</v>
      </c>
    </row>
    <row r="438" spans="1:8">
      <c r="A438" s="1" t="s">
        <v>50</v>
      </c>
      <c r="B438" s="1" t="s">
        <v>51</v>
      </c>
      <c r="C438" s="1" t="s">
        <v>684</v>
      </c>
      <c r="D438" s="1" t="s">
        <v>685</v>
      </c>
      <c r="E438" s="1" t="s">
        <v>2015</v>
      </c>
      <c r="F438" s="1" t="s">
        <v>2015</v>
      </c>
      <c r="G438" s="1" t="s">
        <v>144</v>
      </c>
      <c r="H438" s="1" t="s">
        <v>131</v>
      </c>
    </row>
    <row r="439" spans="1:8">
      <c r="A439" s="1" t="s">
        <v>50</v>
      </c>
      <c r="B439" s="1" t="s">
        <v>51</v>
      </c>
      <c r="C439" s="1" t="s">
        <v>693</v>
      </c>
      <c r="D439" s="1" t="s">
        <v>694</v>
      </c>
      <c r="E439" s="1" t="s">
        <v>177</v>
      </c>
      <c r="F439" s="1" t="s">
        <v>177</v>
      </c>
      <c r="G439" s="1" t="s">
        <v>144</v>
      </c>
      <c r="H439" s="1" t="s">
        <v>131</v>
      </c>
    </row>
    <row r="440" spans="1:8">
      <c r="A440" s="1" t="s">
        <v>50</v>
      </c>
      <c r="B440" s="1" t="s">
        <v>51</v>
      </c>
      <c r="C440" s="1" t="s">
        <v>693</v>
      </c>
      <c r="D440" s="1" t="s">
        <v>694</v>
      </c>
      <c r="E440" s="1" t="s">
        <v>2016</v>
      </c>
      <c r="F440" s="1" t="s">
        <v>2016</v>
      </c>
      <c r="G440" s="1" t="s">
        <v>144</v>
      </c>
      <c r="H440" s="1" t="s">
        <v>131</v>
      </c>
    </row>
    <row r="441" spans="1:8">
      <c r="A441" s="1" t="s">
        <v>50</v>
      </c>
      <c r="B441" s="1" t="s">
        <v>51</v>
      </c>
      <c r="C441" s="1" t="s">
        <v>722</v>
      </c>
      <c r="D441" s="1" t="s">
        <v>723</v>
      </c>
      <c r="E441" s="1" t="s">
        <v>2017</v>
      </c>
      <c r="F441" s="1" t="s">
        <v>2017</v>
      </c>
      <c r="G441" s="1" t="s">
        <v>144</v>
      </c>
      <c r="H441" s="1" t="s">
        <v>131</v>
      </c>
    </row>
    <row r="442" spans="1:8">
      <c r="A442" s="1" t="s">
        <v>50</v>
      </c>
      <c r="B442" s="1" t="s">
        <v>51</v>
      </c>
      <c r="C442" s="1" t="s">
        <v>722</v>
      </c>
      <c r="D442" s="1" t="s">
        <v>723</v>
      </c>
      <c r="E442" s="1" t="s">
        <v>2018</v>
      </c>
      <c r="F442" s="1" t="s">
        <v>2018</v>
      </c>
      <c r="G442" s="1" t="s">
        <v>144</v>
      </c>
      <c r="H442" s="1" t="s">
        <v>131</v>
      </c>
    </row>
    <row r="443" spans="1:8">
      <c r="A443" s="1" t="s">
        <v>50</v>
      </c>
      <c r="B443" s="1" t="s">
        <v>51</v>
      </c>
      <c r="C443" s="1" t="s">
        <v>751</v>
      </c>
      <c r="D443" s="1" t="s">
        <v>752</v>
      </c>
      <c r="E443" s="1" t="s">
        <v>2019</v>
      </c>
      <c r="F443" s="1" t="s">
        <v>2019</v>
      </c>
      <c r="G443" s="1" t="s">
        <v>144</v>
      </c>
      <c r="H443" s="1" t="s">
        <v>131</v>
      </c>
    </row>
    <row r="444" spans="1:8">
      <c r="A444" s="1" t="s">
        <v>50</v>
      </c>
      <c r="B444" s="1" t="s">
        <v>51</v>
      </c>
      <c r="C444" s="1" t="s">
        <v>751</v>
      </c>
      <c r="D444" s="1" t="s">
        <v>752</v>
      </c>
      <c r="E444" s="1" t="s">
        <v>177</v>
      </c>
      <c r="F444" s="1" t="s">
        <v>177</v>
      </c>
      <c r="G444" s="1" t="s">
        <v>144</v>
      </c>
      <c r="H444" s="1" t="s">
        <v>131</v>
      </c>
    </row>
    <row r="445" spans="1:8">
      <c r="A445" s="1" t="s">
        <v>50</v>
      </c>
      <c r="B445" s="1" t="s">
        <v>51</v>
      </c>
      <c r="C445" s="1" t="s">
        <v>751</v>
      </c>
      <c r="D445" s="1" t="s">
        <v>752</v>
      </c>
      <c r="E445" s="1" t="s">
        <v>2020</v>
      </c>
      <c r="F445" s="1" t="s">
        <v>2020</v>
      </c>
      <c r="G445" s="1" t="s">
        <v>144</v>
      </c>
      <c r="H445" s="1" t="s">
        <v>131</v>
      </c>
    </row>
    <row r="446" spans="1:8">
      <c r="A446" s="1" t="s">
        <v>50</v>
      </c>
      <c r="B446" s="1" t="s">
        <v>51</v>
      </c>
      <c r="C446" s="1" t="s">
        <v>763</v>
      </c>
      <c r="D446" s="1" t="s">
        <v>764</v>
      </c>
      <c r="E446" s="1" t="s">
        <v>2021</v>
      </c>
      <c r="F446" s="1" t="s">
        <v>2021</v>
      </c>
      <c r="G446" s="1" t="s">
        <v>144</v>
      </c>
      <c r="H446" s="1" t="s">
        <v>131</v>
      </c>
    </row>
    <row r="447" spans="1:8">
      <c r="A447" s="1" t="s">
        <v>50</v>
      </c>
      <c r="B447" s="1" t="s">
        <v>51</v>
      </c>
      <c r="C447" s="1" t="s">
        <v>763</v>
      </c>
      <c r="D447" s="1" t="s">
        <v>764</v>
      </c>
      <c r="E447" s="1" t="s">
        <v>2022</v>
      </c>
      <c r="F447" s="1" t="s">
        <v>2022</v>
      </c>
      <c r="G447" s="1" t="s">
        <v>144</v>
      </c>
      <c r="H447" s="1" t="s">
        <v>131</v>
      </c>
    </row>
    <row r="448" spans="1:8">
      <c r="A448" s="1" t="s">
        <v>50</v>
      </c>
      <c r="B448" s="1" t="s">
        <v>51</v>
      </c>
      <c r="C448" s="1" t="s">
        <v>763</v>
      </c>
      <c r="D448" s="1" t="s">
        <v>764</v>
      </c>
      <c r="E448" s="1" t="s">
        <v>2023</v>
      </c>
      <c r="F448" s="1" t="s">
        <v>2023</v>
      </c>
      <c r="G448" s="1" t="s">
        <v>144</v>
      </c>
      <c r="H448" s="1" t="s">
        <v>131</v>
      </c>
    </row>
    <row r="449" spans="1:8">
      <c r="A449" s="1" t="s">
        <v>50</v>
      </c>
      <c r="B449" s="1" t="s">
        <v>51</v>
      </c>
      <c r="C449" s="1" t="s">
        <v>763</v>
      </c>
      <c r="D449" s="1" t="s">
        <v>764</v>
      </c>
      <c r="E449" s="1" t="s">
        <v>2024</v>
      </c>
      <c r="F449" s="1" t="s">
        <v>2024</v>
      </c>
      <c r="G449" s="1" t="s">
        <v>144</v>
      </c>
      <c r="H449" s="1" t="s">
        <v>131</v>
      </c>
    </row>
    <row r="450" spans="1:8">
      <c r="A450" s="1" t="s">
        <v>50</v>
      </c>
      <c r="B450" s="1" t="s">
        <v>51</v>
      </c>
      <c r="C450" s="1" t="s">
        <v>763</v>
      </c>
      <c r="D450" s="1" t="s">
        <v>764</v>
      </c>
      <c r="E450" s="1" t="s">
        <v>2025</v>
      </c>
      <c r="F450" s="1" t="s">
        <v>2025</v>
      </c>
      <c r="G450" s="1" t="s">
        <v>144</v>
      </c>
      <c r="H450" s="1" t="s">
        <v>131</v>
      </c>
    </row>
    <row r="451" spans="1:8">
      <c r="A451" s="1" t="s">
        <v>50</v>
      </c>
      <c r="B451" s="1" t="s">
        <v>51</v>
      </c>
      <c r="C451" s="1" t="s">
        <v>763</v>
      </c>
      <c r="D451" s="1" t="s">
        <v>764</v>
      </c>
      <c r="E451" s="1" t="s">
        <v>2026</v>
      </c>
      <c r="F451" s="1" t="s">
        <v>2026</v>
      </c>
      <c r="G451" s="1" t="s">
        <v>144</v>
      </c>
      <c r="H451" s="1" t="s">
        <v>131</v>
      </c>
    </row>
    <row r="452" spans="1:8">
      <c r="A452" s="1" t="s">
        <v>50</v>
      </c>
      <c r="B452" s="1" t="s">
        <v>51</v>
      </c>
      <c r="C452" s="1" t="s">
        <v>763</v>
      </c>
      <c r="D452" s="1" t="s">
        <v>764</v>
      </c>
      <c r="E452" s="1" t="s">
        <v>2027</v>
      </c>
      <c r="F452" s="1" t="s">
        <v>2027</v>
      </c>
      <c r="G452" s="1" t="s">
        <v>144</v>
      </c>
      <c r="H452" s="1" t="s">
        <v>131</v>
      </c>
    </row>
    <row r="453" spans="1:8">
      <c r="A453" s="1" t="s">
        <v>50</v>
      </c>
      <c r="B453" s="1" t="s">
        <v>51</v>
      </c>
      <c r="C453" s="1" t="s">
        <v>763</v>
      </c>
      <c r="D453" s="1" t="s">
        <v>764</v>
      </c>
      <c r="E453" s="1" t="s">
        <v>2028</v>
      </c>
      <c r="F453" s="1" t="s">
        <v>2028</v>
      </c>
      <c r="G453" s="1" t="s">
        <v>144</v>
      </c>
      <c r="H453" s="1" t="s">
        <v>131</v>
      </c>
    </row>
    <row r="454" spans="1:8">
      <c r="A454" s="1" t="s">
        <v>50</v>
      </c>
      <c r="B454" s="1" t="s">
        <v>51</v>
      </c>
      <c r="C454" s="1" t="s">
        <v>763</v>
      </c>
      <c r="D454" s="1" t="s">
        <v>764</v>
      </c>
      <c r="E454" s="1" t="s">
        <v>2029</v>
      </c>
      <c r="F454" s="1" t="s">
        <v>2029</v>
      </c>
      <c r="G454" s="1" t="s">
        <v>144</v>
      </c>
      <c r="H454" s="1" t="s">
        <v>131</v>
      </c>
    </row>
    <row r="455" spans="1:8">
      <c r="A455" s="1" t="s">
        <v>50</v>
      </c>
      <c r="B455" s="1" t="s">
        <v>51</v>
      </c>
      <c r="C455" s="1" t="s">
        <v>763</v>
      </c>
      <c r="D455" s="1" t="s">
        <v>764</v>
      </c>
      <c r="E455" s="1" t="s">
        <v>2030</v>
      </c>
      <c r="F455" s="1" t="s">
        <v>2030</v>
      </c>
      <c r="G455" s="1" t="s">
        <v>144</v>
      </c>
      <c r="H455" s="1" t="s">
        <v>131</v>
      </c>
    </row>
    <row r="456" spans="1:8">
      <c r="A456" s="1" t="s">
        <v>50</v>
      </c>
      <c r="B456" s="1" t="s">
        <v>51</v>
      </c>
      <c r="C456" s="1" t="s">
        <v>763</v>
      </c>
      <c r="D456" s="1" t="s">
        <v>764</v>
      </c>
      <c r="E456" s="1" t="s">
        <v>2031</v>
      </c>
      <c r="F456" s="1" t="s">
        <v>2031</v>
      </c>
      <c r="G456" s="1" t="s">
        <v>144</v>
      </c>
      <c r="H456" s="1" t="s">
        <v>131</v>
      </c>
    </row>
    <row r="457" spans="1:8">
      <c r="A457" s="1" t="s">
        <v>50</v>
      </c>
      <c r="B457" s="1" t="s">
        <v>51</v>
      </c>
      <c r="C457" s="1" t="s">
        <v>763</v>
      </c>
      <c r="D457" s="1" t="s">
        <v>764</v>
      </c>
      <c r="E457" s="1" t="s">
        <v>2032</v>
      </c>
      <c r="F457" s="1" t="s">
        <v>2032</v>
      </c>
      <c r="G457" s="1" t="s">
        <v>144</v>
      </c>
      <c r="H457" s="1" t="s">
        <v>131</v>
      </c>
    </row>
    <row r="458" spans="1:8">
      <c r="A458" s="1" t="s">
        <v>50</v>
      </c>
      <c r="B458" s="1" t="s">
        <v>51</v>
      </c>
      <c r="C458" s="1" t="s">
        <v>785</v>
      </c>
      <c r="D458" s="1" t="s">
        <v>786</v>
      </c>
      <c r="E458" s="1" t="s">
        <v>1966</v>
      </c>
      <c r="F458" s="1" t="s">
        <v>1966</v>
      </c>
      <c r="G458" s="1" t="s">
        <v>144</v>
      </c>
      <c r="H458" s="1" t="s">
        <v>131</v>
      </c>
    </row>
    <row r="459" spans="1:8">
      <c r="A459" s="1" t="s">
        <v>50</v>
      </c>
      <c r="B459" s="1" t="s">
        <v>51</v>
      </c>
      <c r="C459" s="1" t="s">
        <v>785</v>
      </c>
      <c r="D459" s="1" t="s">
        <v>786</v>
      </c>
      <c r="E459" s="1" t="s">
        <v>1967</v>
      </c>
      <c r="F459" s="1" t="s">
        <v>1967</v>
      </c>
      <c r="G459" s="1" t="s">
        <v>144</v>
      </c>
      <c r="H459" s="1" t="s">
        <v>131</v>
      </c>
    </row>
    <row r="460" spans="1:8">
      <c r="A460" s="1" t="s">
        <v>50</v>
      </c>
      <c r="B460" s="1" t="s">
        <v>51</v>
      </c>
      <c r="C460" s="1" t="s">
        <v>785</v>
      </c>
      <c r="D460" s="1" t="s">
        <v>786</v>
      </c>
      <c r="E460" s="1" t="s">
        <v>1968</v>
      </c>
      <c r="F460" s="1" t="s">
        <v>1968</v>
      </c>
      <c r="G460" s="1" t="s">
        <v>144</v>
      </c>
      <c r="H460" s="1" t="s">
        <v>131</v>
      </c>
    </row>
    <row r="461" spans="1:8">
      <c r="A461" s="1" t="s">
        <v>50</v>
      </c>
      <c r="B461" s="1" t="s">
        <v>51</v>
      </c>
      <c r="C461" s="1" t="s">
        <v>785</v>
      </c>
      <c r="D461" s="1" t="s">
        <v>786</v>
      </c>
      <c r="E461" s="1" t="s">
        <v>1969</v>
      </c>
      <c r="F461" s="1" t="s">
        <v>1969</v>
      </c>
      <c r="G461" s="1" t="s">
        <v>144</v>
      </c>
      <c r="H461" s="1" t="s">
        <v>131</v>
      </c>
    </row>
    <row r="462" spans="1:8">
      <c r="A462" s="1" t="s">
        <v>50</v>
      </c>
      <c r="B462" s="1" t="s">
        <v>51</v>
      </c>
      <c r="C462" s="1" t="s">
        <v>785</v>
      </c>
      <c r="D462" s="1" t="s">
        <v>786</v>
      </c>
      <c r="E462" s="1" t="s">
        <v>1970</v>
      </c>
      <c r="F462" s="1" t="s">
        <v>1970</v>
      </c>
      <c r="G462" s="1" t="s">
        <v>144</v>
      </c>
      <c r="H462" s="1" t="s">
        <v>131</v>
      </c>
    </row>
    <row r="463" spans="1:8">
      <c r="A463" s="1" t="s">
        <v>50</v>
      </c>
      <c r="B463" s="1" t="s">
        <v>51</v>
      </c>
      <c r="C463" s="1" t="s">
        <v>785</v>
      </c>
      <c r="D463" s="1" t="s">
        <v>786</v>
      </c>
      <c r="E463" s="1" t="s">
        <v>1971</v>
      </c>
      <c r="F463" s="1" t="s">
        <v>1971</v>
      </c>
      <c r="G463" s="1" t="s">
        <v>144</v>
      </c>
      <c r="H463" s="1" t="s">
        <v>131</v>
      </c>
    </row>
    <row r="464" spans="1:8">
      <c r="A464" s="1" t="s">
        <v>50</v>
      </c>
      <c r="B464" s="1" t="s">
        <v>51</v>
      </c>
      <c r="C464" s="1" t="s">
        <v>785</v>
      </c>
      <c r="D464" s="1" t="s">
        <v>786</v>
      </c>
      <c r="E464" s="1" t="s">
        <v>1972</v>
      </c>
      <c r="F464" s="1" t="s">
        <v>1972</v>
      </c>
      <c r="G464" s="1" t="s">
        <v>144</v>
      </c>
      <c r="H464" s="1" t="s">
        <v>131</v>
      </c>
    </row>
    <row r="465" spans="1:8">
      <c r="A465" s="1" t="s">
        <v>50</v>
      </c>
      <c r="B465" s="1" t="s">
        <v>51</v>
      </c>
      <c r="C465" s="1" t="s">
        <v>785</v>
      </c>
      <c r="D465" s="1" t="s">
        <v>786</v>
      </c>
      <c r="E465" s="1" t="s">
        <v>1973</v>
      </c>
      <c r="F465" s="1" t="s">
        <v>1973</v>
      </c>
      <c r="G465" s="1" t="s">
        <v>144</v>
      </c>
      <c r="H465" s="1" t="s">
        <v>131</v>
      </c>
    </row>
    <row r="466" spans="1:8">
      <c r="A466" s="1" t="s">
        <v>50</v>
      </c>
      <c r="B466" s="1" t="s">
        <v>51</v>
      </c>
      <c r="C466" s="1" t="s">
        <v>785</v>
      </c>
      <c r="D466" s="1" t="s">
        <v>786</v>
      </c>
      <c r="E466" s="1" t="s">
        <v>1974</v>
      </c>
      <c r="F466" s="1" t="s">
        <v>1974</v>
      </c>
      <c r="G466" s="1" t="s">
        <v>144</v>
      </c>
      <c r="H466" s="1" t="s">
        <v>131</v>
      </c>
    </row>
    <row r="467" spans="1:8">
      <c r="A467" s="1" t="s">
        <v>50</v>
      </c>
      <c r="B467" s="1" t="s">
        <v>51</v>
      </c>
      <c r="C467" s="1" t="s">
        <v>785</v>
      </c>
      <c r="D467" s="1" t="s">
        <v>786</v>
      </c>
      <c r="E467" s="1" t="s">
        <v>1975</v>
      </c>
      <c r="F467" s="1" t="s">
        <v>1975</v>
      </c>
      <c r="G467" s="1" t="s">
        <v>144</v>
      </c>
      <c r="H467" s="1" t="s">
        <v>131</v>
      </c>
    </row>
    <row r="468" spans="1:8">
      <c r="A468" s="1" t="s">
        <v>50</v>
      </c>
      <c r="B468" s="1" t="s">
        <v>51</v>
      </c>
      <c r="C468" s="1" t="s">
        <v>785</v>
      </c>
      <c r="D468" s="1" t="s">
        <v>786</v>
      </c>
      <c r="E468" s="1" t="s">
        <v>1976</v>
      </c>
      <c r="F468" s="1" t="s">
        <v>1976</v>
      </c>
      <c r="G468" s="1" t="s">
        <v>144</v>
      </c>
      <c r="H468" s="1" t="s">
        <v>131</v>
      </c>
    </row>
    <row r="469" spans="1:8">
      <c r="A469" s="1" t="s">
        <v>50</v>
      </c>
      <c r="B469" s="1" t="s">
        <v>51</v>
      </c>
      <c r="C469" s="1" t="s">
        <v>785</v>
      </c>
      <c r="D469" s="1" t="s">
        <v>786</v>
      </c>
      <c r="E469" s="1" t="s">
        <v>1977</v>
      </c>
      <c r="F469" s="1" t="s">
        <v>1977</v>
      </c>
      <c r="G469" s="1" t="s">
        <v>144</v>
      </c>
      <c r="H469" s="1" t="s">
        <v>131</v>
      </c>
    </row>
    <row r="470" spans="1:8">
      <c r="A470" s="1" t="s">
        <v>50</v>
      </c>
      <c r="B470" s="1" t="s">
        <v>51</v>
      </c>
      <c r="C470" s="1" t="s">
        <v>785</v>
      </c>
      <c r="D470" s="1" t="s">
        <v>786</v>
      </c>
      <c r="E470" s="1" t="s">
        <v>1978</v>
      </c>
      <c r="F470" s="1" t="s">
        <v>1978</v>
      </c>
      <c r="G470" s="1" t="s">
        <v>144</v>
      </c>
      <c r="H470" s="1" t="s">
        <v>131</v>
      </c>
    </row>
    <row r="471" spans="1:8">
      <c r="A471" s="1" t="s">
        <v>50</v>
      </c>
      <c r="B471" s="1" t="s">
        <v>51</v>
      </c>
      <c r="C471" s="1" t="s">
        <v>785</v>
      </c>
      <c r="D471" s="1" t="s">
        <v>786</v>
      </c>
      <c r="E471" s="1" t="s">
        <v>1979</v>
      </c>
      <c r="F471" s="1" t="s">
        <v>1979</v>
      </c>
      <c r="G471" s="1" t="s">
        <v>144</v>
      </c>
      <c r="H471" s="1" t="s">
        <v>131</v>
      </c>
    </row>
    <row r="472" spans="1:8">
      <c r="A472" s="1" t="s">
        <v>50</v>
      </c>
      <c r="B472" s="1" t="s">
        <v>51</v>
      </c>
      <c r="C472" s="1" t="s">
        <v>785</v>
      </c>
      <c r="D472" s="1" t="s">
        <v>786</v>
      </c>
      <c r="E472" s="1" t="s">
        <v>1980</v>
      </c>
      <c r="F472" s="1" t="s">
        <v>1980</v>
      </c>
      <c r="G472" s="1" t="s">
        <v>144</v>
      </c>
      <c r="H472" s="1" t="s">
        <v>131</v>
      </c>
    </row>
    <row r="473" spans="1:8">
      <c r="A473" s="1" t="s">
        <v>50</v>
      </c>
      <c r="B473" s="1" t="s">
        <v>51</v>
      </c>
      <c r="C473" s="1" t="s">
        <v>785</v>
      </c>
      <c r="D473" s="1" t="s">
        <v>786</v>
      </c>
      <c r="E473" s="1" t="s">
        <v>1981</v>
      </c>
      <c r="F473" s="1" t="s">
        <v>1981</v>
      </c>
      <c r="G473" s="1" t="s">
        <v>144</v>
      </c>
      <c r="H473" s="1" t="s">
        <v>131</v>
      </c>
    </row>
    <row r="474" spans="1:8">
      <c r="A474" s="1" t="s">
        <v>50</v>
      </c>
      <c r="B474" s="1" t="s">
        <v>51</v>
      </c>
      <c r="C474" s="1" t="s">
        <v>785</v>
      </c>
      <c r="D474" s="1" t="s">
        <v>786</v>
      </c>
      <c r="E474" s="1" t="s">
        <v>1982</v>
      </c>
      <c r="F474" s="1" t="s">
        <v>1982</v>
      </c>
      <c r="G474" s="1" t="s">
        <v>144</v>
      </c>
      <c r="H474" s="1" t="s">
        <v>131</v>
      </c>
    </row>
    <row r="475" spans="1:8">
      <c r="A475" s="1" t="s">
        <v>50</v>
      </c>
      <c r="B475" s="1" t="s">
        <v>51</v>
      </c>
      <c r="C475" s="1" t="s">
        <v>785</v>
      </c>
      <c r="D475" s="1" t="s">
        <v>786</v>
      </c>
      <c r="E475" s="1" t="s">
        <v>1983</v>
      </c>
      <c r="F475" s="1" t="s">
        <v>1983</v>
      </c>
      <c r="G475" s="1" t="s">
        <v>144</v>
      </c>
      <c r="H475" s="1" t="s">
        <v>131</v>
      </c>
    </row>
    <row r="476" spans="1:8">
      <c r="A476" s="1" t="s">
        <v>50</v>
      </c>
      <c r="B476" s="1" t="s">
        <v>51</v>
      </c>
      <c r="C476" s="1" t="s">
        <v>785</v>
      </c>
      <c r="D476" s="1" t="s">
        <v>786</v>
      </c>
      <c r="E476" s="1" t="s">
        <v>1984</v>
      </c>
      <c r="F476" s="1" t="s">
        <v>1984</v>
      </c>
      <c r="G476" s="1" t="s">
        <v>144</v>
      </c>
      <c r="H476" s="1" t="s">
        <v>131</v>
      </c>
    </row>
    <row r="477" spans="1:8">
      <c r="A477" s="1" t="s">
        <v>50</v>
      </c>
      <c r="B477" s="1" t="s">
        <v>51</v>
      </c>
      <c r="C477" s="1" t="s">
        <v>785</v>
      </c>
      <c r="D477" s="1" t="s">
        <v>786</v>
      </c>
      <c r="E477" s="1" t="s">
        <v>1985</v>
      </c>
      <c r="F477" s="1" t="s">
        <v>1985</v>
      </c>
      <c r="G477" s="1" t="s">
        <v>144</v>
      </c>
      <c r="H477" s="1" t="s">
        <v>131</v>
      </c>
    </row>
    <row r="478" spans="1:8">
      <c r="A478" s="1" t="s">
        <v>50</v>
      </c>
      <c r="B478" s="1" t="s">
        <v>51</v>
      </c>
      <c r="C478" s="1" t="s">
        <v>785</v>
      </c>
      <c r="D478" s="1" t="s">
        <v>786</v>
      </c>
      <c r="E478" s="1" t="s">
        <v>1986</v>
      </c>
      <c r="F478" s="1" t="s">
        <v>1986</v>
      </c>
      <c r="G478" s="1" t="s">
        <v>144</v>
      </c>
      <c r="H478" s="1" t="s">
        <v>131</v>
      </c>
    </row>
    <row r="479" spans="1:8">
      <c r="A479" s="1" t="s">
        <v>50</v>
      </c>
      <c r="B479" s="1" t="s">
        <v>51</v>
      </c>
      <c r="C479" s="1" t="s">
        <v>785</v>
      </c>
      <c r="D479" s="1" t="s">
        <v>786</v>
      </c>
      <c r="E479" s="1" t="s">
        <v>1987</v>
      </c>
      <c r="F479" s="1" t="s">
        <v>1987</v>
      </c>
      <c r="G479" s="1" t="s">
        <v>144</v>
      </c>
      <c r="H479" s="1" t="s">
        <v>131</v>
      </c>
    </row>
    <row r="480" spans="1:8">
      <c r="A480" s="1" t="s">
        <v>50</v>
      </c>
      <c r="B480" s="1" t="s">
        <v>51</v>
      </c>
      <c r="C480" s="1" t="s">
        <v>785</v>
      </c>
      <c r="D480" s="1" t="s">
        <v>786</v>
      </c>
      <c r="E480" s="1" t="s">
        <v>1988</v>
      </c>
      <c r="F480" s="1" t="s">
        <v>1988</v>
      </c>
      <c r="G480" s="1" t="s">
        <v>144</v>
      </c>
      <c r="H480" s="1" t="s">
        <v>131</v>
      </c>
    </row>
    <row r="481" spans="1:8">
      <c r="A481" s="1" t="s">
        <v>50</v>
      </c>
      <c r="B481" s="1" t="s">
        <v>51</v>
      </c>
      <c r="C481" s="1" t="s">
        <v>785</v>
      </c>
      <c r="D481" s="1" t="s">
        <v>786</v>
      </c>
      <c r="E481" s="1" t="s">
        <v>1989</v>
      </c>
      <c r="F481" s="1" t="s">
        <v>1989</v>
      </c>
      <c r="G481" s="1" t="s">
        <v>144</v>
      </c>
      <c r="H481" s="1" t="s">
        <v>131</v>
      </c>
    </row>
    <row r="482" spans="1:8">
      <c r="A482" s="1" t="s">
        <v>50</v>
      </c>
      <c r="B482" s="1" t="s">
        <v>51</v>
      </c>
      <c r="C482" s="1" t="s">
        <v>785</v>
      </c>
      <c r="D482" s="1" t="s">
        <v>786</v>
      </c>
      <c r="E482" s="1" t="s">
        <v>1990</v>
      </c>
      <c r="F482" s="1" t="s">
        <v>1990</v>
      </c>
      <c r="G482" s="1" t="s">
        <v>144</v>
      </c>
      <c r="H482" s="1" t="s">
        <v>131</v>
      </c>
    </row>
    <row r="483" spans="1:8">
      <c r="A483" s="1" t="s">
        <v>50</v>
      </c>
      <c r="B483" s="1" t="s">
        <v>51</v>
      </c>
      <c r="C483" s="1" t="s">
        <v>785</v>
      </c>
      <c r="D483" s="1" t="s">
        <v>786</v>
      </c>
      <c r="E483" s="1" t="s">
        <v>1991</v>
      </c>
      <c r="F483" s="1" t="s">
        <v>1991</v>
      </c>
      <c r="G483" s="1" t="s">
        <v>144</v>
      </c>
      <c r="H483" s="1" t="s">
        <v>131</v>
      </c>
    </row>
    <row r="484" spans="1:8">
      <c r="A484" s="1" t="s">
        <v>50</v>
      </c>
      <c r="B484" s="1" t="s">
        <v>51</v>
      </c>
      <c r="C484" s="1" t="s">
        <v>785</v>
      </c>
      <c r="D484" s="1" t="s">
        <v>786</v>
      </c>
      <c r="E484" s="1" t="s">
        <v>1992</v>
      </c>
      <c r="F484" s="1" t="s">
        <v>1992</v>
      </c>
      <c r="G484" s="1" t="s">
        <v>144</v>
      </c>
      <c r="H484" s="1" t="s">
        <v>131</v>
      </c>
    </row>
    <row r="485" spans="1:8">
      <c r="A485" s="1" t="s">
        <v>50</v>
      </c>
      <c r="B485" s="1" t="s">
        <v>51</v>
      </c>
      <c r="C485" s="1" t="s">
        <v>785</v>
      </c>
      <c r="D485" s="1" t="s">
        <v>786</v>
      </c>
      <c r="E485" s="1" t="s">
        <v>1993</v>
      </c>
      <c r="F485" s="1" t="s">
        <v>1993</v>
      </c>
      <c r="G485" s="1" t="s">
        <v>144</v>
      </c>
      <c r="H485" s="1" t="s">
        <v>131</v>
      </c>
    </row>
    <row r="486" spans="1:8">
      <c r="A486" s="1" t="s">
        <v>50</v>
      </c>
      <c r="B486" s="1" t="s">
        <v>51</v>
      </c>
      <c r="C486" s="1" t="s">
        <v>785</v>
      </c>
      <c r="D486" s="1" t="s">
        <v>786</v>
      </c>
      <c r="E486" s="1" t="s">
        <v>1994</v>
      </c>
      <c r="F486" s="1" t="s">
        <v>1994</v>
      </c>
      <c r="G486" s="1" t="s">
        <v>144</v>
      </c>
      <c r="H486" s="1" t="s">
        <v>131</v>
      </c>
    </row>
    <row r="487" spans="1:8">
      <c r="A487" s="1" t="s">
        <v>50</v>
      </c>
      <c r="B487" s="1" t="s">
        <v>51</v>
      </c>
      <c r="C487" s="1" t="s">
        <v>785</v>
      </c>
      <c r="D487" s="1" t="s">
        <v>786</v>
      </c>
      <c r="E487" s="1" t="s">
        <v>1995</v>
      </c>
      <c r="F487" s="1" t="s">
        <v>1995</v>
      </c>
      <c r="G487" s="1" t="s">
        <v>144</v>
      </c>
      <c r="H487" s="1" t="s">
        <v>131</v>
      </c>
    </row>
    <row r="488" spans="1:8">
      <c r="A488" s="1" t="s">
        <v>50</v>
      </c>
      <c r="B488" s="1" t="s">
        <v>51</v>
      </c>
      <c r="C488" s="1" t="s">
        <v>785</v>
      </c>
      <c r="D488" s="1" t="s">
        <v>786</v>
      </c>
      <c r="E488" s="1" t="s">
        <v>1996</v>
      </c>
      <c r="F488" s="1" t="s">
        <v>1996</v>
      </c>
      <c r="G488" s="1" t="s">
        <v>144</v>
      </c>
      <c r="H488" s="1" t="s">
        <v>131</v>
      </c>
    </row>
    <row r="489" spans="1:8">
      <c r="A489" s="1" t="s">
        <v>50</v>
      </c>
      <c r="B489" s="1" t="s">
        <v>51</v>
      </c>
      <c r="C489" s="1" t="s">
        <v>785</v>
      </c>
      <c r="D489" s="1" t="s">
        <v>786</v>
      </c>
      <c r="E489" s="1" t="s">
        <v>1997</v>
      </c>
      <c r="F489" s="1" t="s">
        <v>1997</v>
      </c>
      <c r="G489" s="1" t="s">
        <v>144</v>
      </c>
      <c r="H489" s="1" t="s">
        <v>131</v>
      </c>
    </row>
    <row r="490" spans="1:8">
      <c r="A490" s="1" t="s">
        <v>50</v>
      </c>
      <c r="B490" s="1" t="s">
        <v>51</v>
      </c>
      <c r="C490" s="1" t="s">
        <v>785</v>
      </c>
      <c r="D490" s="1" t="s">
        <v>786</v>
      </c>
      <c r="E490" s="1" t="s">
        <v>1998</v>
      </c>
      <c r="F490" s="1" t="s">
        <v>1998</v>
      </c>
      <c r="G490" s="1" t="s">
        <v>144</v>
      </c>
      <c r="H490" s="1" t="s">
        <v>131</v>
      </c>
    </row>
    <row r="491" spans="1:8">
      <c r="A491" s="1" t="s">
        <v>50</v>
      </c>
      <c r="B491" s="1" t="s">
        <v>51</v>
      </c>
      <c r="C491" s="1" t="s">
        <v>785</v>
      </c>
      <c r="D491" s="1" t="s">
        <v>786</v>
      </c>
      <c r="E491" s="1" t="s">
        <v>1999</v>
      </c>
      <c r="F491" s="1" t="s">
        <v>1999</v>
      </c>
      <c r="G491" s="1" t="s">
        <v>144</v>
      </c>
      <c r="H491" s="1" t="s">
        <v>131</v>
      </c>
    </row>
    <row r="492" spans="1:8">
      <c r="A492" s="1" t="s">
        <v>50</v>
      </c>
      <c r="B492" s="1" t="s">
        <v>51</v>
      </c>
      <c r="C492" s="1" t="s">
        <v>785</v>
      </c>
      <c r="D492" s="1" t="s">
        <v>786</v>
      </c>
      <c r="E492" s="1" t="s">
        <v>2000</v>
      </c>
      <c r="F492" s="1" t="s">
        <v>2000</v>
      </c>
      <c r="G492" s="1" t="s">
        <v>144</v>
      </c>
      <c r="H492" s="1" t="s">
        <v>131</v>
      </c>
    </row>
    <row r="493" spans="1:8">
      <c r="A493" s="1" t="s">
        <v>50</v>
      </c>
      <c r="B493" s="1" t="s">
        <v>51</v>
      </c>
      <c r="C493" s="1" t="s">
        <v>785</v>
      </c>
      <c r="D493" s="1" t="s">
        <v>786</v>
      </c>
      <c r="E493" s="1" t="s">
        <v>2001</v>
      </c>
      <c r="F493" s="1" t="s">
        <v>2001</v>
      </c>
      <c r="G493" s="1" t="s">
        <v>144</v>
      </c>
      <c r="H493" s="1" t="s">
        <v>131</v>
      </c>
    </row>
    <row r="494" spans="1:8">
      <c r="A494" s="1" t="s">
        <v>50</v>
      </c>
      <c r="B494" s="1" t="s">
        <v>51</v>
      </c>
      <c r="C494" s="1" t="s">
        <v>785</v>
      </c>
      <c r="D494" s="1" t="s">
        <v>786</v>
      </c>
      <c r="E494" s="1" t="s">
        <v>2002</v>
      </c>
      <c r="F494" s="1" t="s">
        <v>2002</v>
      </c>
      <c r="G494" s="1" t="s">
        <v>144</v>
      </c>
      <c r="H494" s="1" t="s">
        <v>131</v>
      </c>
    </row>
    <row r="495" spans="1:8">
      <c r="A495" s="1" t="s">
        <v>50</v>
      </c>
      <c r="B495" s="1" t="s">
        <v>51</v>
      </c>
      <c r="C495" s="1" t="s">
        <v>785</v>
      </c>
      <c r="D495" s="1" t="s">
        <v>786</v>
      </c>
      <c r="E495" s="1" t="s">
        <v>2003</v>
      </c>
      <c r="F495" s="1" t="s">
        <v>2003</v>
      </c>
      <c r="G495" s="1" t="s">
        <v>144</v>
      </c>
      <c r="H495" s="1" t="s">
        <v>131</v>
      </c>
    </row>
    <row r="496" spans="1:8">
      <c r="A496" s="1" t="s">
        <v>50</v>
      </c>
      <c r="B496" s="1" t="s">
        <v>51</v>
      </c>
      <c r="C496" s="1" t="s">
        <v>785</v>
      </c>
      <c r="D496" s="1" t="s">
        <v>786</v>
      </c>
      <c r="E496" s="1" t="s">
        <v>2004</v>
      </c>
      <c r="F496" s="1" t="s">
        <v>2004</v>
      </c>
      <c r="G496" s="1" t="s">
        <v>144</v>
      </c>
      <c r="H496" s="1" t="s">
        <v>131</v>
      </c>
    </row>
    <row r="497" spans="1:8">
      <c r="A497" s="1" t="s">
        <v>50</v>
      </c>
      <c r="B497" s="1" t="s">
        <v>51</v>
      </c>
      <c r="C497" s="1" t="s">
        <v>785</v>
      </c>
      <c r="D497" s="1" t="s">
        <v>786</v>
      </c>
      <c r="E497" s="1" t="s">
        <v>2005</v>
      </c>
      <c r="F497" s="1" t="s">
        <v>2005</v>
      </c>
      <c r="G497" s="1" t="s">
        <v>144</v>
      </c>
      <c r="H497" s="1" t="s">
        <v>131</v>
      </c>
    </row>
    <row r="498" spans="1:8">
      <c r="A498" s="1" t="s">
        <v>50</v>
      </c>
      <c r="B498" s="1" t="s">
        <v>51</v>
      </c>
      <c r="C498" s="1" t="s">
        <v>785</v>
      </c>
      <c r="D498" s="1" t="s">
        <v>786</v>
      </c>
      <c r="E498" s="1" t="s">
        <v>2006</v>
      </c>
      <c r="F498" s="1" t="s">
        <v>2006</v>
      </c>
      <c r="G498" s="1" t="s">
        <v>144</v>
      </c>
      <c r="H498" s="1" t="s">
        <v>131</v>
      </c>
    </row>
    <row r="499" spans="1:8">
      <c r="A499" s="1" t="s">
        <v>50</v>
      </c>
      <c r="B499" s="1" t="s">
        <v>51</v>
      </c>
      <c r="C499" s="1" t="s">
        <v>785</v>
      </c>
      <c r="D499" s="1" t="s">
        <v>786</v>
      </c>
      <c r="E499" s="1" t="s">
        <v>2007</v>
      </c>
      <c r="F499" s="1" t="s">
        <v>2007</v>
      </c>
      <c r="G499" s="1" t="s">
        <v>144</v>
      </c>
      <c r="H499" s="1" t="s">
        <v>131</v>
      </c>
    </row>
    <row r="500" spans="1:8">
      <c r="A500" s="1" t="s">
        <v>50</v>
      </c>
      <c r="B500" s="1" t="s">
        <v>51</v>
      </c>
      <c r="C500" s="1" t="s">
        <v>785</v>
      </c>
      <c r="D500" s="1" t="s">
        <v>786</v>
      </c>
      <c r="E500" s="1" t="s">
        <v>2008</v>
      </c>
      <c r="F500" s="1" t="s">
        <v>2008</v>
      </c>
      <c r="G500" s="1" t="s">
        <v>144</v>
      </c>
      <c r="H500" s="1" t="s">
        <v>131</v>
      </c>
    </row>
    <row r="501" spans="1:8">
      <c r="A501" s="1" t="s">
        <v>50</v>
      </c>
      <c r="B501" s="1" t="s">
        <v>51</v>
      </c>
      <c r="C501" s="1" t="s">
        <v>785</v>
      </c>
      <c r="D501" s="1" t="s">
        <v>786</v>
      </c>
      <c r="E501" s="1" t="s">
        <v>2009</v>
      </c>
      <c r="F501" s="1" t="s">
        <v>2009</v>
      </c>
      <c r="G501" s="1" t="s">
        <v>144</v>
      </c>
      <c r="H501" s="1" t="s">
        <v>131</v>
      </c>
    </row>
    <row r="502" spans="1:8">
      <c r="A502" s="1" t="s">
        <v>50</v>
      </c>
      <c r="B502" s="1" t="s">
        <v>51</v>
      </c>
      <c r="C502" s="1" t="s">
        <v>785</v>
      </c>
      <c r="D502" s="1" t="s">
        <v>786</v>
      </c>
      <c r="E502" s="1" t="s">
        <v>2010</v>
      </c>
      <c r="F502" s="1" t="s">
        <v>2010</v>
      </c>
      <c r="G502" s="1" t="s">
        <v>144</v>
      </c>
      <c r="H502" s="1" t="s">
        <v>131</v>
      </c>
    </row>
    <row r="503" spans="1:8">
      <c r="A503" s="1" t="s">
        <v>50</v>
      </c>
      <c r="B503" s="1" t="s">
        <v>51</v>
      </c>
      <c r="C503" s="1" t="s">
        <v>785</v>
      </c>
      <c r="D503" s="1" t="s">
        <v>786</v>
      </c>
      <c r="E503" s="1" t="s">
        <v>2011</v>
      </c>
      <c r="F503" s="1" t="s">
        <v>2011</v>
      </c>
      <c r="G503" s="1" t="s">
        <v>144</v>
      </c>
      <c r="H503" s="1" t="s">
        <v>131</v>
      </c>
    </row>
    <row r="504" spans="1:8">
      <c r="A504" s="1" t="s">
        <v>50</v>
      </c>
      <c r="B504" s="1" t="s">
        <v>51</v>
      </c>
      <c r="C504" s="1" t="s">
        <v>785</v>
      </c>
      <c r="D504" s="1" t="s">
        <v>786</v>
      </c>
      <c r="E504" s="1" t="s">
        <v>2012</v>
      </c>
      <c r="F504" s="1" t="s">
        <v>2012</v>
      </c>
      <c r="G504" s="1" t="s">
        <v>144</v>
      </c>
      <c r="H504" s="1" t="s">
        <v>131</v>
      </c>
    </row>
    <row r="505" spans="1:8">
      <c r="A505" s="1" t="s">
        <v>50</v>
      </c>
      <c r="B505" s="1" t="s">
        <v>51</v>
      </c>
      <c r="C505" s="1" t="s">
        <v>785</v>
      </c>
      <c r="D505" s="1" t="s">
        <v>786</v>
      </c>
      <c r="E505" s="1" t="s">
        <v>2013</v>
      </c>
      <c r="F505" s="1" t="s">
        <v>2013</v>
      </c>
      <c r="G505" s="1" t="s">
        <v>144</v>
      </c>
      <c r="H505" s="1" t="s">
        <v>131</v>
      </c>
    </row>
    <row r="506" spans="1:8">
      <c r="A506" s="1" t="s">
        <v>50</v>
      </c>
      <c r="B506" s="1" t="s">
        <v>51</v>
      </c>
      <c r="C506" s="1" t="s">
        <v>785</v>
      </c>
      <c r="D506" s="1" t="s">
        <v>786</v>
      </c>
      <c r="E506" s="1" t="s">
        <v>2014</v>
      </c>
      <c r="F506" s="1" t="s">
        <v>2014</v>
      </c>
      <c r="G506" s="1" t="s">
        <v>144</v>
      </c>
      <c r="H506" s="1" t="s">
        <v>131</v>
      </c>
    </row>
    <row r="507" spans="1:8">
      <c r="A507" s="1" t="s">
        <v>50</v>
      </c>
      <c r="B507" s="1" t="s">
        <v>51</v>
      </c>
      <c r="C507" s="1" t="s">
        <v>785</v>
      </c>
      <c r="D507" s="1" t="s">
        <v>786</v>
      </c>
      <c r="E507" s="1" t="s">
        <v>2015</v>
      </c>
      <c r="F507" s="1" t="s">
        <v>2015</v>
      </c>
      <c r="G507" s="1" t="s">
        <v>144</v>
      </c>
      <c r="H507" s="1" t="s">
        <v>131</v>
      </c>
    </row>
    <row r="508" spans="1:8">
      <c r="A508" s="1" t="s">
        <v>50</v>
      </c>
      <c r="B508" s="1" t="s">
        <v>51</v>
      </c>
      <c r="C508" s="1" t="s">
        <v>851</v>
      </c>
      <c r="D508" s="1" t="s">
        <v>852</v>
      </c>
      <c r="E508" s="1" t="s">
        <v>847</v>
      </c>
      <c r="F508" s="1" t="s">
        <v>847</v>
      </c>
      <c r="G508" s="1" t="s">
        <v>144</v>
      </c>
      <c r="H508" s="1" t="s">
        <v>131</v>
      </c>
    </row>
    <row r="509" spans="1:8">
      <c r="A509" s="1" t="s">
        <v>50</v>
      </c>
      <c r="B509" s="1" t="s">
        <v>51</v>
      </c>
      <c r="C509" s="1" t="s">
        <v>851</v>
      </c>
      <c r="D509" s="1" t="s">
        <v>852</v>
      </c>
      <c r="E509" s="1" t="s">
        <v>2033</v>
      </c>
      <c r="F509" s="1" t="s">
        <v>2033</v>
      </c>
      <c r="G509" s="1" t="s">
        <v>144</v>
      </c>
      <c r="H509" s="1" t="s">
        <v>131</v>
      </c>
    </row>
    <row r="510" spans="1:8">
      <c r="A510" s="1" t="s">
        <v>50</v>
      </c>
      <c r="B510" s="1" t="s">
        <v>51</v>
      </c>
      <c r="C510" s="1" t="s">
        <v>851</v>
      </c>
      <c r="D510" s="1" t="s">
        <v>852</v>
      </c>
      <c r="E510" s="1" t="s">
        <v>2034</v>
      </c>
      <c r="F510" s="1" t="s">
        <v>2034</v>
      </c>
      <c r="G510" s="1" t="s">
        <v>144</v>
      </c>
      <c r="H510" s="1" t="s">
        <v>131</v>
      </c>
    </row>
    <row r="511" spans="1:8">
      <c r="A511" s="1" t="s">
        <v>50</v>
      </c>
      <c r="B511" s="1" t="s">
        <v>51</v>
      </c>
      <c r="C511" s="1" t="s">
        <v>872</v>
      </c>
      <c r="D511" s="1" t="s">
        <v>873</v>
      </c>
      <c r="E511" s="1" t="s">
        <v>1966</v>
      </c>
      <c r="F511" s="1" t="s">
        <v>1966</v>
      </c>
      <c r="G511" s="1" t="s">
        <v>144</v>
      </c>
      <c r="H511" s="1" t="s">
        <v>131</v>
      </c>
    </row>
    <row r="512" spans="1:8">
      <c r="A512" s="1" t="s">
        <v>50</v>
      </c>
      <c r="B512" s="1" t="s">
        <v>51</v>
      </c>
      <c r="C512" s="1" t="s">
        <v>872</v>
      </c>
      <c r="D512" s="1" t="s">
        <v>873</v>
      </c>
      <c r="E512" s="1" t="s">
        <v>1967</v>
      </c>
      <c r="F512" s="1" t="s">
        <v>1967</v>
      </c>
      <c r="G512" s="1" t="s">
        <v>144</v>
      </c>
      <c r="H512" s="1" t="s">
        <v>131</v>
      </c>
    </row>
    <row r="513" spans="1:8">
      <c r="A513" s="1" t="s">
        <v>50</v>
      </c>
      <c r="B513" s="1" t="s">
        <v>51</v>
      </c>
      <c r="C513" s="1" t="s">
        <v>872</v>
      </c>
      <c r="D513" s="1" t="s">
        <v>873</v>
      </c>
      <c r="E513" s="1" t="s">
        <v>1968</v>
      </c>
      <c r="F513" s="1" t="s">
        <v>1968</v>
      </c>
      <c r="G513" s="1" t="s">
        <v>144</v>
      </c>
      <c r="H513" s="1" t="s">
        <v>131</v>
      </c>
    </row>
    <row r="514" spans="1:8">
      <c r="A514" s="1" t="s">
        <v>50</v>
      </c>
      <c r="B514" s="1" t="s">
        <v>51</v>
      </c>
      <c r="C514" s="1" t="s">
        <v>872</v>
      </c>
      <c r="D514" s="1" t="s">
        <v>873</v>
      </c>
      <c r="E514" s="1" t="s">
        <v>1969</v>
      </c>
      <c r="F514" s="1" t="s">
        <v>1969</v>
      </c>
      <c r="G514" s="1" t="s">
        <v>144</v>
      </c>
      <c r="H514" s="1" t="s">
        <v>131</v>
      </c>
    </row>
    <row r="515" spans="1:8">
      <c r="A515" s="1" t="s">
        <v>50</v>
      </c>
      <c r="B515" s="1" t="s">
        <v>51</v>
      </c>
      <c r="C515" s="1" t="s">
        <v>872</v>
      </c>
      <c r="D515" s="1" t="s">
        <v>873</v>
      </c>
      <c r="E515" s="1" t="s">
        <v>1970</v>
      </c>
      <c r="F515" s="1" t="s">
        <v>1970</v>
      </c>
      <c r="G515" s="1" t="s">
        <v>144</v>
      </c>
      <c r="H515" s="1" t="s">
        <v>131</v>
      </c>
    </row>
    <row r="516" spans="1:8">
      <c r="A516" s="1" t="s">
        <v>50</v>
      </c>
      <c r="B516" s="1" t="s">
        <v>51</v>
      </c>
      <c r="C516" s="1" t="s">
        <v>872</v>
      </c>
      <c r="D516" s="1" t="s">
        <v>873</v>
      </c>
      <c r="E516" s="1" t="s">
        <v>1971</v>
      </c>
      <c r="F516" s="1" t="s">
        <v>1971</v>
      </c>
      <c r="G516" s="1" t="s">
        <v>144</v>
      </c>
      <c r="H516" s="1" t="s">
        <v>131</v>
      </c>
    </row>
    <row r="517" spans="1:8">
      <c r="A517" s="1" t="s">
        <v>50</v>
      </c>
      <c r="B517" s="1" t="s">
        <v>51</v>
      </c>
      <c r="C517" s="1" t="s">
        <v>872</v>
      </c>
      <c r="D517" s="1" t="s">
        <v>873</v>
      </c>
      <c r="E517" s="1" t="s">
        <v>1972</v>
      </c>
      <c r="F517" s="1" t="s">
        <v>1972</v>
      </c>
      <c r="G517" s="1" t="s">
        <v>144</v>
      </c>
      <c r="H517" s="1" t="s">
        <v>131</v>
      </c>
    </row>
    <row r="518" spans="1:8">
      <c r="A518" s="1" t="s">
        <v>50</v>
      </c>
      <c r="B518" s="1" t="s">
        <v>51</v>
      </c>
      <c r="C518" s="1" t="s">
        <v>872</v>
      </c>
      <c r="D518" s="1" t="s">
        <v>873</v>
      </c>
      <c r="E518" s="1" t="s">
        <v>1973</v>
      </c>
      <c r="F518" s="1" t="s">
        <v>1973</v>
      </c>
      <c r="G518" s="1" t="s">
        <v>144</v>
      </c>
      <c r="H518" s="1" t="s">
        <v>131</v>
      </c>
    </row>
    <row r="519" spans="1:8">
      <c r="A519" s="1" t="s">
        <v>50</v>
      </c>
      <c r="B519" s="1" t="s">
        <v>51</v>
      </c>
      <c r="C519" s="1" t="s">
        <v>872</v>
      </c>
      <c r="D519" s="1" t="s">
        <v>873</v>
      </c>
      <c r="E519" s="1" t="s">
        <v>1974</v>
      </c>
      <c r="F519" s="1" t="s">
        <v>1974</v>
      </c>
      <c r="G519" s="1" t="s">
        <v>144</v>
      </c>
      <c r="H519" s="1" t="s">
        <v>131</v>
      </c>
    </row>
    <row r="520" spans="1:8">
      <c r="A520" s="1" t="s">
        <v>50</v>
      </c>
      <c r="B520" s="1" t="s">
        <v>51</v>
      </c>
      <c r="C520" s="1" t="s">
        <v>872</v>
      </c>
      <c r="D520" s="1" t="s">
        <v>873</v>
      </c>
      <c r="E520" s="1" t="s">
        <v>1975</v>
      </c>
      <c r="F520" s="1" t="s">
        <v>1975</v>
      </c>
      <c r="G520" s="1" t="s">
        <v>144</v>
      </c>
      <c r="H520" s="1" t="s">
        <v>131</v>
      </c>
    </row>
    <row r="521" spans="1:8">
      <c r="A521" s="1" t="s">
        <v>50</v>
      </c>
      <c r="B521" s="1" t="s">
        <v>51</v>
      </c>
      <c r="C521" s="1" t="s">
        <v>872</v>
      </c>
      <c r="D521" s="1" t="s">
        <v>873</v>
      </c>
      <c r="E521" s="1" t="s">
        <v>1976</v>
      </c>
      <c r="F521" s="1" t="s">
        <v>1976</v>
      </c>
      <c r="G521" s="1" t="s">
        <v>144</v>
      </c>
      <c r="H521" s="1" t="s">
        <v>131</v>
      </c>
    </row>
    <row r="522" spans="1:8">
      <c r="A522" s="1" t="s">
        <v>50</v>
      </c>
      <c r="B522" s="1" t="s">
        <v>51</v>
      </c>
      <c r="C522" s="1" t="s">
        <v>872</v>
      </c>
      <c r="D522" s="1" t="s">
        <v>873</v>
      </c>
      <c r="E522" s="1" t="s">
        <v>1977</v>
      </c>
      <c r="F522" s="1" t="s">
        <v>1977</v>
      </c>
      <c r="G522" s="1" t="s">
        <v>144</v>
      </c>
      <c r="H522" s="1" t="s">
        <v>131</v>
      </c>
    </row>
    <row r="523" spans="1:8">
      <c r="A523" s="1" t="s">
        <v>50</v>
      </c>
      <c r="B523" s="1" t="s">
        <v>51</v>
      </c>
      <c r="C523" s="1" t="s">
        <v>872</v>
      </c>
      <c r="D523" s="1" t="s">
        <v>873</v>
      </c>
      <c r="E523" s="1" t="s">
        <v>1978</v>
      </c>
      <c r="F523" s="1" t="s">
        <v>1978</v>
      </c>
      <c r="G523" s="1" t="s">
        <v>144</v>
      </c>
      <c r="H523" s="1" t="s">
        <v>131</v>
      </c>
    </row>
    <row r="524" spans="1:8">
      <c r="A524" s="1" t="s">
        <v>50</v>
      </c>
      <c r="B524" s="1" t="s">
        <v>51</v>
      </c>
      <c r="C524" s="1" t="s">
        <v>872</v>
      </c>
      <c r="D524" s="1" t="s">
        <v>873</v>
      </c>
      <c r="E524" s="1" t="s">
        <v>1979</v>
      </c>
      <c r="F524" s="1" t="s">
        <v>1979</v>
      </c>
      <c r="G524" s="1" t="s">
        <v>144</v>
      </c>
      <c r="H524" s="1" t="s">
        <v>131</v>
      </c>
    </row>
    <row r="525" spans="1:8">
      <c r="A525" s="1" t="s">
        <v>50</v>
      </c>
      <c r="B525" s="1" t="s">
        <v>51</v>
      </c>
      <c r="C525" s="1" t="s">
        <v>872</v>
      </c>
      <c r="D525" s="1" t="s">
        <v>873</v>
      </c>
      <c r="E525" s="1" t="s">
        <v>1980</v>
      </c>
      <c r="F525" s="1" t="s">
        <v>1980</v>
      </c>
      <c r="G525" s="1" t="s">
        <v>144</v>
      </c>
      <c r="H525" s="1" t="s">
        <v>131</v>
      </c>
    </row>
    <row r="526" spans="1:8">
      <c r="A526" s="1" t="s">
        <v>50</v>
      </c>
      <c r="B526" s="1" t="s">
        <v>51</v>
      </c>
      <c r="C526" s="1" t="s">
        <v>872</v>
      </c>
      <c r="D526" s="1" t="s">
        <v>873</v>
      </c>
      <c r="E526" s="1" t="s">
        <v>1981</v>
      </c>
      <c r="F526" s="1" t="s">
        <v>1981</v>
      </c>
      <c r="G526" s="1" t="s">
        <v>144</v>
      </c>
      <c r="H526" s="1" t="s">
        <v>131</v>
      </c>
    </row>
    <row r="527" spans="1:8">
      <c r="A527" s="1" t="s">
        <v>50</v>
      </c>
      <c r="B527" s="1" t="s">
        <v>51</v>
      </c>
      <c r="C527" s="1" t="s">
        <v>872</v>
      </c>
      <c r="D527" s="1" t="s">
        <v>873</v>
      </c>
      <c r="E527" s="1" t="s">
        <v>1982</v>
      </c>
      <c r="F527" s="1" t="s">
        <v>1982</v>
      </c>
      <c r="G527" s="1" t="s">
        <v>144</v>
      </c>
      <c r="H527" s="1" t="s">
        <v>131</v>
      </c>
    </row>
    <row r="528" spans="1:8">
      <c r="A528" s="1" t="s">
        <v>50</v>
      </c>
      <c r="B528" s="1" t="s">
        <v>51</v>
      </c>
      <c r="C528" s="1" t="s">
        <v>872</v>
      </c>
      <c r="D528" s="1" t="s">
        <v>873</v>
      </c>
      <c r="E528" s="1" t="s">
        <v>1983</v>
      </c>
      <c r="F528" s="1" t="s">
        <v>1983</v>
      </c>
      <c r="G528" s="1" t="s">
        <v>144</v>
      </c>
      <c r="H528" s="1" t="s">
        <v>131</v>
      </c>
    </row>
    <row r="529" spans="1:8">
      <c r="A529" s="1" t="s">
        <v>50</v>
      </c>
      <c r="B529" s="1" t="s">
        <v>51</v>
      </c>
      <c r="C529" s="1" t="s">
        <v>872</v>
      </c>
      <c r="D529" s="1" t="s">
        <v>873</v>
      </c>
      <c r="E529" s="1" t="s">
        <v>1984</v>
      </c>
      <c r="F529" s="1" t="s">
        <v>1984</v>
      </c>
      <c r="G529" s="1" t="s">
        <v>144</v>
      </c>
      <c r="H529" s="1" t="s">
        <v>131</v>
      </c>
    </row>
    <row r="530" spans="1:8">
      <c r="A530" s="1" t="s">
        <v>50</v>
      </c>
      <c r="B530" s="1" t="s">
        <v>51</v>
      </c>
      <c r="C530" s="1" t="s">
        <v>872</v>
      </c>
      <c r="D530" s="1" t="s">
        <v>873</v>
      </c>
      <c r="E530" s="1" t="s">
        <v>1985</v>
      </c>
      <c r="F530" s="1" t="s">
        <v>1985</v>
      </c>
      <c r="G530" s="1" t="s">
        <v>144</v>
      </c>
      <c r="H530" s="1" t="s">
        <v>131</v>
      </c>
    </row>
    <row r="531" spans="1:8">
      <c r="A531" s="1" t="s">
        <v>50</v>
      </c>
      <c r="B531" s="1" t="s">
        <v>51</v>
      </c>
      <c r="C531" s="1" t="s">
        <v>872</v>
      </c>
      <c r="D531" s="1" t="s">
        <v>873</v>
      </c>
      <c r="E531" s="1" t="s">
        <v>1986</v>
      </c>
      <c r="F531" s="1" t="s">
        <v>1986</v>
      </c>
      <c r="G531" s="1" t="s">
        <v>144</v>
      </c>
      <c r="H531" s="1" t="s">
        <v>131</v>
      </c>
    </row>
    <row r="532" spans="1:8">
      <c r="A532" s="1" t="s">
        <v>50</v>
      </c>
      <c r="B532" s="1" t="s">
        <v>51</v>
      </c>
      <c r="C532" s="1" t="s">
        <v>872</v>
      </c>
      <c r="D532" s="1" t="s">
        <v>873</v>
      </c>
      <c r="E532" s="1" t="s">
        <v>1987</v>
      </c>
      <c r="F532" s="1" t="s">
        <v>1987</v>
      </c>
      <c r="G532" s="1" t="s">
        <v>144</v>
      </c>
      <c r="H532" s="1" t="s">
        <v>131</v>
      </c>
    </row>
    <row r="533" spans="1:8">
      <c r="A533" s="1" t="s">
        <v>50</v>
      </c>
      <c r="B533" s="1" t="s">
        <v>51</v>
      </c>
      <c r="C533" s="1" t="s">
        <v>872</v>
      </c>
      <c r="D533" s="1" t="s">
        <v>873</v>
      </c>
      <c r="E533" s="1" t="s">
        <v>1988</v>
      </c>
      <c r="F533" s="1" t="s">
        <v>1988</v>
      </c>
      <c r="G533" s="1" t="s">
        <v>144</v>
      </c>
      <c r="H533" s="1" t="s">
        <v>131</v>
      </c>
    </row>
    <row r="534" spans="1:8">
      <c r="A534" s="1" t="s">
        <v>50</v>
      </c>
      <c r="B534" s="1" t="s">
        <v>51</v>
      </c>
      <c r="C534" s="1" t="s">
        <v>872</v>
      </c>
      <c r="D534" s="1" t="s">
        <v>873</v>
      </c>
      <c r="E534" s="1" t="s">
        <v>1989</v>
      </c>
      <c r="F534" s="1" t="s">
        <v>1989</v>
      </c>
      <c r="G534" s="1" t="s">
        <v>144</v>
      </c>
      <c r="H534" s="1" t="s">
        <v>131</v>
      </c>
    </row>
    <row r="535" spans="1:8">
      <c r="A535" s="1" t="s">
        <v>50</v>
      </c>
      <c r="B535" s="1" t="s">
        <v>51</v>
      </c>
      <c r="C535" s="1" t="s">
        <v>872</v>
      </c>
      <c r="D535" s="1" t="s">
        <v>873</v>
      </c>
      <c r="E535" s="1" t="s">
        <v>1990</v>
      </c>
      <c r="F535" s="1" t="s">
        <v>1990</v>
      </c>
      <c r="G535" s="1" t="s">
        <v>144</v>
      </c>
      <c r="H535" s="1" t="s">
        <v>131</v>
      </c>
    </row>
    <row r="536" spans="1:8">
      <c r="A536" s="1" t="s">
        <v>50</v>
      </c>
      <c r="B536" s="1" t="s">
        <v>51</v>
      </c>
      <c r="C536" s="1" t="s">
        <v>872</v>
      </c>
      <c r="D536" s="1" t="s">
        <v>873</v>
      </c>
      <c r="E536" s="1" t="s">
        <v>1991</v>
      </c>
      <c r="F536" s="1" t="s">
        <v>1991</v>
      </c>
      <c r="G536" s="1" t="s">
        <v>144</v>
      </c>
      <c r="H536" s="1" t="s">
        <v>131</v>
      </c>
    </row>
    <row r="537" spans="1:8">
      <c r="A537" s="1" t="s">
        <v>50</v>
      </c>
      <c r="B537" s="1" t="s">
        <v>51</v>
      </c>
      <c r="C537" s="1" t="s">
        <v>872</v>
      </c>
      <c r="D537" s="1" t="s">
        <v>873</v>
      </c>
      <c r="E537" s="1" t="s">
        <v>1992</v>
      </c>
      <c r="F537" s="1" t="s">
        <v>1992</v>
      </c>
      <c r="G537" s="1" t="s">
        <v>144</v>
      </c>
      <c r="H537" s="1" t="s">
        <v>131</v>
      </c>
    </row>
    <row r="538" spans="1:8">
      <c r="A538" s="1" t="s">
        <v>50</v>
      </c>
      <c r="B538" s="1" t="s">
        <v>51</v>
      </c>
      <c r="C538" s="1" t="s">
        <v>872</v>
      </c>
      <c r="D538" s="1" t="s">
        <v>873</v>
      </c>
      <c r="E538" s="1" t="s">
        <v>1993</v>
      </c>
      <c r="F538" s="1" t="s">
        <v>1993</v>
      </c>
      <c r="G538" s="1" t="s">
        <v>144</v>
      </c>
      <c r="H538" s="1" t="s">
        <v>131</v>
      </c>
    </row>
    <row r="539" spans="1:8">
      <c r="A539" s="1" t="s">
        <v>50</v>
      </c>
      <c r="B539" s="1" t="s">
        <v>51</v>
      </c>
      <c r="C539" s="1" t="s">
        <v>872</v>
      </c>
      <c r="D539" s="1" t="s">
        <v>873</v>
      </c>
      <c r="E539" s="1" t="s">
        <v>1994</v>
      </c>
      <c r="F539" s="1" t="s">
        <v>1994</v>
      </c>
      <c r="G539" s="1" t="s">
        <v>144</v>
      </c>
      <c r="H539" s="1" t="s">
        <v>131</v>
      </c>
    </row>
    <row r="540" spans="1:8">
      <c r="A540" s="1" t="s">
        <v>50</v>
      </c>
      <c r="B540" s="1" t="s">
        <v>51</v>
      </c>
      <c r="C540" s="1" t="s">
        <v>872</v>
      </c>
      <c r="D540" s="1" t="s">
        <v>873</v>
      </c>
      <c r="E540" s="1" t="s">
        <v>1995</v>
      </c>
      <c r="F540" s="1" t="s">
        <v>1995</v>
      </c>
      <c r="G540" s="1" t="s">
        <v>144</v>
      </c>
      <c r="H540" s="1" t="s">
        <v>131</v>
      </c>
    </row>
    <row r="541" spans="1:8">
      <c r="A541" s="1" t="s">
        <v>50</v>
      </c>
      <c r="B541" s="1" t="s">
        <v>51</v>
      </c>
      <c r="C541" s="1" t="s">
        <v>872</v>
      </c>
      <c r="D541" s="1" t="s">
        <v>873</v>
      </c>
      <c r="E541" s="1" t="s">
        <v>1996</v>
      </c>
      <c r="F541" s="1" t="s">
        <v>1996</v>
      </c>
      <c r="G541" s="1" t="s">
        <v>144</v>
      </c>
      <c r="H541" s="1" t="s">
        <v>131</v>
      </c>
    </row>
    <row r="542" spans="1:8">
      <c r="A542" s="1" t="s">
        <v>50</v>
      </c>
      <c r="B542" s="1" t="s">
        <v>51</v>
      </c>
      <c r="C542" s="1" t="s">
        <v>872</v>
      </c>
      <c r="D542" s="1" t="s">
        <v>873</v>
      </c>
      <c r="E542" s="1" t="s">
        <v>1997</v>
      </c>
      <c r="F542" s="1" t="s">
        <v>1997</v>
      </c>
      <c r="G542" s="1" t="s">
        <v>144</v>
      </c>
      <c r="H542" s="1" t="s">
        <v>131</v>
      </c>
    </row>
    <row r="543" spans="1:8">
      <c r="A543" s="1" t="s">
        <v>50</v>
      </c>
      <c r="B543" s="1" t="s">
        <v>51</v>
      </c>
      <c r="C543" s="1" t="s">
        <v>872</v>
      </c>
      <c r="D543" s="1" t="s">
        <v>873</v>
      </c>
      <c r="E543" s="1" t="s">
        <v>1998</v>
      </c>
      <c r="F543" s="1" t="s">
        <v>1998</v>
      </c>
      <c r="G543" s="1" t="s">
        <v>144</v>
      </c>
      <c r="H543" s="1" t="s">
        <v>131</v>
      </c>
    </row>
    <row r="544" spans="1:8">
      <c r="A544" s="1" t="s">
        <v>50</v>
      </c>
      <c r="B544" s="1" t="s">
        <v>51</v>
      </c>
      <c r="C544" s="1" t="s">
        <v>872</v>
      </c>
      <c r="D544" s="1" t="s">
        <v>873</v>
      </c>
      <c r="E544" s="1" t="s">
        <v>1999</v>
      </c>
      <c r="F544" s="1" t="s">
        <v>1999</v>
      </c>
      <c r="G544" s="1" t="s">
        <v>144</v>
      </c>
      <c r="H544" s="1" t="s">
        <v>131</v>
      </c>
    </row>
    <row r="545" spans="1:8">
      <c r="A545" s="1" t="s">
        <v>50</v>
      </c>
      <c r="B545" s="1" t="s">
        <v>51</v>
      </c>
      <c r="C545" s="1" t="s">
        <v>872</v>
      </c>
      <c r="D545" s="1" t="s">
        <v>873</v>
      </c>
      <c r="E545" s="1" t="s">
        <v>2000</v>
      </c>
      <c r="F545" s="1" t="s">
        <v>2000</v>
      </c>
      <c r="G545" s="1" t="s">
        <v>144</v>
      </c>
      <c r="H545" s="1" t="s">
        <v>131</v>
      </c>
    </row>
    <row r="546" spans="1:8">
      <c r="A546" s="1" t="s">
        <v>50</v>
      </c>
      <c r="B546" s="1" t="s">
        <v>51</v>
      </c>
      <c r="C546" s="1" t="s">
        <v>872</v>
      </c>
      <c r="D546" s="1" t="s">
        <v>873</v>
      </c>
      <c r="E546" s="1" t="s">
        <v>2001</v>
      </c>
      <c r="F546" s="1" t="s">
        <v>2001</v>
      </c>
      <c r="G546" s="1" t="s">
        <v>144</v>
      </c>
      <c r="H546" s="1" t="s">
        <v>131</v>
      </c>
    </row>
    <row r="547" spans="1:8">
      <c r="A547" s="1" t="s">
        <v>50</v>
      </c>
      <c r="B547" s="1" t="s">
        <v>51</v>
      </c>
      <c r="C547" s="1" t="s">
        <v>872</v>
      </c>
      <c r="D547" s="1" t="s">
        <v>873</v>
      </c>
      <c r="E547" s="1" t="s">
        <v>2002</v>
      </c>
      <c r="F547" s="1" t="s">
        <v>2002</v>
      </c>
      <c r="G547" s="1" t="s">
        <v>144</v>
      </c>
      <c r="H547" s="1" t="s">
        <v>131</v>
      </c>
    </row>
    <row r="548" spans="1:8">
      <c r="A548" s="1" t="s">
        <v>50</v>
      </c>
      <c r="B548" s="1" t="s">
        <v>51</v>
      </c>
      <c r="C548" s="1" t="s">
        <v>872</v>
      </c>
      <c r="D548" s="1" t="s">
        <v>873</v>
      </c>
      <c r="E548" s="1" t="s">
        <v>2003</v>
      </c>
      <c r="F548" s="1" t="s">
        <v>2003</v>
      </c>
      <c r="G548" s="1" t="s">
        <v>144</v>
      </c>
      <c r="H548" s="1" t="s">
        <v>131</v>
      </c>
    </row>
    <row r="549" spans="1:8">
      <c r="A549" s="1" t="s">
        <v>50</v>
      </c>
      <c r="B549" s="1" t="s">
        <v>51</v>
      </c>
      <c r="C549" s="1" t="s">
        <v>872</v>
      </c>
      <c r="D549" s="1" t="s">
        <v>873</v>
      </c>
      <c r="E549" s="1" t="s">
        <v>2004</v>
      </c>
      <c r="F549" s="1" t="s">
        <v>2004</v>
      </c>
      <c r="G549" s="1" t="s">
        <v>144</v>
      </c>
      <c r="H549" s="1" t="s">
        <v>131</v>
      </c>
    </row>
    <row r="550" spans="1:8">
      <c r="A550" s="1" t="s">
        <v>50</v>
      </c>
      <c r="B550" s="1" t="s">
        <v>51</v>
      </c>
      <c r="C550" s="1" t="s">
        <v>872</v>
      </c>
      <c r="D550" s="1" t="s">
        <v>873</v>
      </c>
      <c r="E550" s="1" t="s">
        <v>2005</v>
      </c>
      <c r="F550" s="1" t="s">
        <v>2005</v>
      </c>
      <c r="G550" s="1" t="s">
        <v>144</v>
      </c>
      <c r="H550" s="1" t="s">
        <v>131</v>
      </c>
    </row>
    <row r="551" spans="1:8">
      <c r="A551" s="1" t="s">
        <v>50</v>
      </c>
      <c r="B551" s="1" t="s">
        <v>51</v>
      </c>
      <c r="C551" s="1" t="s">
        <v>872</v>
      </c>
      <c r="D551" s="1" t="s">
        <v>873</v>
      </c>
      <c r="E551" s="1" t="s">
        <v>2006</v>
      </c>
      <c r="F551" s="1" t="s">
        <v>2006</v>
      </c>
      <c r="G551" s="1" t="s">
        <v>144</v>
      </c>
      <c r="H551" s="1" t="s">
        <v>131</v>
      </c>
    </row>
    <row r="552" spans="1:8">
      <c r="A552" s="1" t="s">
        <v>50</v>
      </c>
      <c r="B552" s="1" t="s">
        <v>51</v>
      </c>
      <c r="C552" s="1" t="s">
        <v>872</v>
      </c>
      <c r="D552" s="1" t="s">
        <v>873</v>
      </c>
      <c r="E552" s="1" t="s">
        <v>2007</v>
      </c>
      <c r="F552" s="1" t="s">
        <v>2007</v>
      </c>
      <c r="G552" s="1" t="s">
        <v>144</v>
      </c>
      <c r="H552" s="1" t="s">
        <v>131</v>
      </c>
    </row>
    <row r="553" spans="1:8">
      <c r="A553" s="1" t="s">
        <v>50</v>
      </c>
      <c r="B553" s="1" t="s">
        <v>51</v>
      </c>
      <c r="C553" s="1" t="s">
        <v>872</v>
      </c>
      <c r="D553" s="1" t="s">
        <v>873</v>
      </c>
      <c r="E553" s="1" t="s">
        <v>2008</v>
      </c>
      <c r="F553" s="1" t="s">
        <v>2008</v>
      </c>
      <c r="G553" s="1" t="s">
        <v>144</v>
      </c>
      <c r="H553" s="1" t="s">
        <v>131</v>
      </c>
    </row>
    <row r="554" spans="1:8">
      <c r="A554" s="1" t="s">
        <v>50</v>
      </c>
      <c r="B554" s="1" t="s">
        <v>51</v>
      </c>
      <c r="C554" s="1" t="s">
        <v>872</v>
      </c>
      <c r="D554" s="1" t="s">
        <v>873</v>
      </c>
      <c r="E554" s="1" t="s">
        <v>2009</v>
      </c>
      <c r="F554" s="1" t="s">
        <v>2009</v>
      </c>
      <c r="G554" s="1" t="s">
        <v>144</v>
      </c>
      <c r="H554" s="1" t="s">
        <v>131</v>
      </c>
    </row>
    <row r="555" spans="1:8">
      <c r="A555" s="1" t="s">
        <v>50</v>
      </c>
      <c r="B555" s="1" t="s">
        <v>51</v>
      </c>
      <c r="C555" s="1" t="s">
        <v>872</v>
      </c>
      <c r="D555" s="1" t="s">
        <v>873</v>
      </c>
      <c r="E555" s="1" t="s">
        <v>2010</v>
      </c>
      <c r="F555" s="1" t="s">
        <v>2010</v>
      </c>
      <c r="G555" s="1" t="s">
        <v>144</v>
      </c>
      <c r="H555" s="1" t="s">
        <v>131</v>
      </c>
    </row>
    <row r="556" spans="1:8">
      <c r="A556" s="1" t="s">
        <v>50</v>
      </c>
      <c r="B556" s="1" t="s">
        <v>51</v>
      </c>
      <c r="C556" s="1" t="s">
        <v>872</v>
      </c>
      <c r="D556" s="1" t="s">
        <v>873</v>
      </c>
      <c r="E556" s="1" t="s">
        <v>2011</v>
      </c>
      <c r="F556" s="1" t="s">
        <v>2011</v>
      </c>
      <c r="G556" s="1" t="s">
        <v>144</v>
      </c>
      <c r="H556" s="1" t="s">
        <v>131</v>
      </c>
    </row>
    <row r="557" spans="1:8">
      <c r="A557" s="1" t="s">
        <v>50</v>
      </c>
      <c r="B557" s="1" t="s">
        <v>51</v>
      </c>
      <c r="C557" s="1" t="s">
        <v>872</v>
      </c>
      <c r="D557" s="1" t="s">
        <v>873</v>
      </c>
      <c r="E557" s="1" t="s">
        <v>2012</v>
      </c>
      <c r="F557" s="1" t="s">
        <v>2012</v>
      </c>
      <c r="G557" s="1" t="s">
        <v>144</v>
      </c>
      <c r="H557" s="1" t="s">
        <v>131</v>
      </c>
    </row>
    <row r="558" spans="1:8">
      <c r="A558" s="1" t="s">
        <v>50</v>
      </c>
      <c r="B558" s="1" t="s">
        <v>51</v>
      </c>
      <c r="C558" s="1" t="s">
        <v>872</v>
      </c>
      <c r="D558" s="1" t="s">
        <v>873</v>
      </c>
      <c r="E558" s="1" t="s">
        <v>2013</v>
      </c>
      <c r="F558" s="1" t="s">
        <v>2013</v>
      </c>
      <c r="G558" s="1" t="s">
        <v>144</v>
      </c>
      <c r="H558" s="1" t="s">
        <v>131</v>
      </c>
    </row>
    <row r="559" spans="1:8">
      <c r="A559" s="1" t="s">
        <v>50</v>
      </c>
      <c r="B559" s="1" t="s">
        <v>51</v>
      </c>
      <c r="C559" s="1" t="s">
        <v>872</v>
      </c>
      <c r="D559" s="1" t="s">
        <v>873</v>
      </c>
      <c r="E559" s="1" t="s">
        <v>2014</v>
      </c>
      <c r="F559" s="1" t="s">
        <v>2014</v>
      </c>
      <c r="G559" s="1" t="s">
        <v>144</v>
      </c>
      <c r="H559" s="1" t="s">
        <v>131</v>
      </c>
    </row>
    <row r="560" spans="1:8">
      <c r="A560" s="1" t="s">
        <v>50</v>
      </c>
      <c r="B560" s="1" t="s">
        <v>51</v>
      </c>
      <c r="C560" s="1" t="s">
        <v>872</v>
      </c>
      <c r="D560" s="1" t="s">
        <v>873</v>
      </c>
      <c r="E560" s="1" t="s">
        <v>2015</v>
      </c>
      <c r="F560" s="1" t="s">
        <v>2015</v>
      </c>
      <c r="G560" s="1" t="s">
        <v>144</v>
      </c>
      <c r="H560" s="1" t="s">
        <v>131</v>
      </c>
    </row>
    <row r="561" spans="1:8">
      <c r="A561" s="1" t="s">
        <v>50</v>
      </c>
      <c r="B561" s="1" t="s">
        <v>51</v>
      </c>
      <c r="C561" s="1" t="s">
        <v>875</v>
      </c>
      <c r="D561" s="1" t="s">
        <v>876</v>
      </c>
      <c r="E561" s="1" t="s">
        <v>1966</v>
      </c>
      <c r="F561" s="1" t="s">
        <v>1966</v>
      </c>
      <c r="G561" s="1" t="s">
        <v>144</v>
      </c>
      <c r="H561" s="1" t="s">
        <v>131</v>
      </c>
    </row>
    <row r="562" spans="1:8">
      <c r="A562" s="1" t="s">
        <v>50</v>
      </c>
      <c r="B562" s="1" t="s">
        <v>51</v>
      </c>
      <c r="C562" s="1" t="s">
        <v>875</v>
      </c>
      <c r="D562" s="1" t="s">
        <v>876</v>
      </c>
      <c r="E562" s="1" t="s">
        <v>1967</v>
      </c>
      <c r="F562" s="1" t="s">
        <v>1967</v>
      </c>
      <c r="G562" s="1" t="s">
        <v>144</v>
      </c>
      <c r="H562" s="1" t="s">
        <v>131</v>
      </c>
    </row>
    <row r="563" spans="1:8">
      <c r="A563" s="1" t="s">
        <v>50</v>
      </c>
      <c r="B563" s="1" t="s">
        <v>51</v>
      </c>
      <c r="C563" s="1" t="s">
        <v>875</v>
      </c>
      <c r="D563" s="1" t="s">
        <v>876</v>
      </c>
      <c r="E563" s="1" t="s">
        <v>1968</v>
      </c>
      <c r="F563" s="1" t="s">
        <v>1968</v>
      </c>
      <c r="G563" s="1" t="s">
        <v>144</v>
      </c>
      <c r="H563" s="1" t="s">
        <v>131</v>
      </c>
    </row>
    <row r="564" spans="1:8">
      <c r="A564" s="1" t="s">
        <v>50</v>
      </c>
      <c r="B564" s="1" t="s">
        <v>51</v>
      </c>
      <c r="C564" s="1" t="s">
        <v>875</v>
      </c>
      <c r="D564" s="1" t="s">
        <v>876</v>
      </c>
      <c r="E564" s="1" t="s">
        <v>1969</v>
      </c>
      <c r="F564" s="1" t="s">
        <v>1969</v>
      </c>
      <c r="G564" s="1" t="s">
        <v>144</v>
      </c>
      <c r="H564" s="1" t="s">
        <v>131</v>
      </c>
    </row>
    <row r="565" spans="1:8">
      <c r="A565" s="1" t="s">
        <v>50</v>
      </c>
      <c r="B565" s="1" t="s">
        <v>51</v>
      </c>
      <c r="C565" s="1" t="s">
        <v>875</v>
      </c>
      <c r="D565" s="1" t="s">
        <v>876</v>
      </c>
      <c r="E565" s="1" t="s">
        <v>1970</v>
      </c>
      <c r="F565" s="1" t="s">
        <v>1970</v>
      </c>
      <c r="G565" s="1" t="s">
        <v>144</v>
      </c>
      <c r="H565" s="1" t="s">
        <v>131</v>
      </c>
    </row>
    <row r="566" spans="1:8">
      <c r="A566" s="1" t="s">
        <v>50</v>
      </c>
      <c r="B566" s="1" t="s">
        <v>51</v>
      </c>
      <c r="C566" s="1" t="s">
        <v>875</v>
      </c>
      <c r="D566" s="1" t="s">
        <v>876</v>
      </c>
      <c r="E566" s="1" t="s">
        <v>1971</v>
      </c>
      <c r="F566" s="1" t="s">
        <v>1971</v>
      </c>
      <c r="G566" s="1" t="s">
        <v>144</v>
      </c>
      <c r="H566" s="1" t="s">
        <v>131</v>
      </c>
    </row>
    <row r="567" spans="1:8">
      <c r="A567" s="1" t="s">
        <v>50</v>
      </c>
      <c r="B567" s="1" t="s">
        <v>51</v>
      </c>
      <c r="C567" s="1" t="s">
        <v>875</v>
      </c>
      <c r="D567" s="1" t="s">
        <v>876</v>
      </c>
      <c r="E567" s="1" t="s">
        <v>1972</v>
      </c>
      <c r="F567" s="1" t="s">
        <v>1972</v>
      </c>
      <c r="G567" s="1" t="s">
        <v>144</v>
      </c>
      <c r="H567" s="1" t="s">
        <v>131</v>
      </c>
    </row>
    <row r="568" spans="1:8">
      <c r="A568" s="1" t="s">
        <v>50</v>
      </c>
      <c r="B568" s="1" t="s">
        <v>51</v>
      </c>
      <c r="C568" s="1" t="s">
        <v>875</v>
      </c>
      <c r="D568" s="1" t="s">
        <v>876</v>
      </c>
      <c r="E568" s="1" t="s">
        <v>2035</v>
      </c>
      <c r="F568" s="1" t="s">
        <v>2035</v>
      </c>
      <c r="G568" s="1" t="s">
        <v>144</v>
      </c>
      <c r="H568" s="1" t="s">
        <v>131</v>
      </c>
    </row>
    <row r="569" spans="1:8">
      <c r="A569" s="1" t="s">
        <v>50</v>
      </c>
      <c r="B569" s="1" t="s">
        <v>51</v>
      </c>
      <c r="C569" s="1" t="s">
        <v>875</v>
      </c>
      <c r="D569" s="1" t="s">
        <v>876</v>
      </c>
      <c r="E569" s="1" t="s">
        <v>1973</v>
      </c>
      <c r="F569" s="1" t="s">
        <v>1973</v>
      </c>
      <c r="G569" s="1" t="s">
        <v>144</v>
      </c>
      <c r="H569" s="1" t="s">
        <v>131</v>
      </c>
    </row>
    <row r="570" spans="1:8">
      <c r="A570" s="1" t="s">
        <v>50</v>
      </c>
      <c r="B570" s="1" t="s">
        <v>51</v>
      </c>
      <c r="C570" s="1" t="s">
        <v>875</v>
      </c>
      <c r="D570" s="1" t="s">
        <v>876</v>
      </c>
      <c r="E570" s="1" t="s">
        <v>1974</v>
      </c>
      <c r="F570" s="1" t="s">
        <v>1974</v>
      </c>
      <c r="G570" s="1" t="s">
        <v>144</v>
      </c>
      <c r="H570" s="1" t="s">
        <v>131</v>
      </c>
    </row>
    <row r="571" spans="1:8">
      <c r="A571" s="1" t="s">
        <v>50</v>
      </c>
      <c r="B571" s="1" t="s">
        <v>51</v>
      </c>
      <c r="C571" s="1" t="s">
        <v>875</v>
      </c>
      <c r="D571" s="1" t="s">
        <v>876</v>
      </c>
      <c r="E571" s="1" t="s">
        <v>1975</v>
      </c>
      <c r="F571" s="1" t="s">
        <v>1975</v>
      </c>
      <c r="G571" s="1" t="s">
        <v>144</v>
      </c>
      <c r="H571" s="1" t="s">
        <v>131</v>
      </c>
    </row>
    <row r="572" spans="1:8">
      <c r="A572" s="1" t="s">
        <v>50</v>
      </c>
      <c r="B572" s="1" t="s">
        <v>51</v>
      </c>
      <c r="C572" s="1" t="s">
        <v>875</v>
      </c>
      <c r="D572" s="1" t="s">
        <v>876</v>
      </c>
      <c r="E572" s="1" t="s">
        <v>1976</v>
      </c>
      <c r="F572" s="1" t="s">
        <v>1976</v>
      </c>
      <c r="G572" s="1" t="s">
        <v>144</v>
      </c>
      <c r="H572" s="1" t="s">
        <v>131</v>
      </c>
    </row>
    <row r="573" spans="1:8">
      <c r="A573" s="1" t="s">
        <v>50</v>
      </c>
      <c r="B573" s="1" t="s">
        <v>51</v>
      </c>
      <c r="C573" s="1" t="s">
        <v>875</v>
      </c>
      <c r="D573" s="1" t="s">
        <v>876</v>
      </c>
      <c r="E573" s="1" t="s">
        <v>1977</v>
      </c>
      <c r="F573" s="1" t="s">
        <v>1977</v>
      </c>
      <c r="G573" s="1" t="s">
        <v>144</v>
      </c>
      <c r="H573" s="1" t="s">
        <v>131</v>
      </c>
    </row>
    <row r="574" spans="1:8">
      <c r="A574" s="1" t="s">
        <v>50</v>
      </c>
      <c r="B574" s="1" t="s">
        <v>51</v>
      </c>
      <c r="C574" s="1" t="s">
        <v>875</v>
      </c>
      <c r="D574" s="1" t="s">
        <v>876</v>
      </c>
      <c r="E574" s="1" t="s">
        <v>1978</v>
      </c>
      <c r="F574" s="1" t="s">
        <v>1978</v>
      </c>
      <c r="G574" s="1" t="s">
        <v>144</v>
      </c>
      <c r="H574" s="1" t="s">
        <v>131</v>
      </c>
    </row>
    <row r="575" spans="1:8">
      <c r="A575" s="1" t="s">
        <v>50</v>
      </c>
      <c r="B575" s="1" t="s">
        <v>51</v>
      </c>
      <c r="C575" s="1" t="s">
        <v>875</v>
      </c>
      <c r="D575" s="1" t="s">
        <v>876</v>
      </c>
      <c r="E575" s="1" t="s">
        <v>1979</v>
      </c>
      <c r="F575" s="1" t="s">
        <v>1979</v>
      </c>
      <c r="G575" s="1" t="s">
        <v>144</v>
      </c>
      <c r="H575" s="1" t="s">
        <v>131</v>
      </c>
    </row>
    <row r="576" spans="1:8">
      <c r="A576" s="1" t="s">
        <v>50</v>
      </c>
      <c r="B576" s="1" t="s">
        <v>51</v>
      </c>
      <c r="C576" s="1" t="s">
        <v>875</v>
      </c>
      <c r="D576" s="1" t="s">
        <v>876</v>
      </c>
      <c r="E576" s="1" t="s">
        <v>1980</v>
      </c>
      <c r="F576" s="1" t="s">
        <v>1980</v>
      </c>
      <c r="G576" s="1" t="s">
        <v>144</v>
      </c>
      <c r="H576" s="1" t="s">
        <v>131</v>
      </c>
    </row>
    <row r="577" spans="1:8">
      <c r="A577" s="1" t="s">
        <v>50</v>
      </c>
      <c r="B577" s="1" t="s">
        <v>51</v>
      </c>
      <c r="C577" s="1" t="s">
        <v>875</v>
      </c>
      <c r="D577" s="1" t="s">
        <v>876</v>
      </c>
      <c r="E577" s="1" t="s">
        <v>1981</v>
      </c>
      <c r="F577" s="1" t="s">
        <v>1981</v>
      </c>
      <c r="G577" s="1" t="s">
        <v>144</v>
      </c>
      <c r="H577" s="1" t="s">
        <v>131</v>
      </c>
    </row>
    <row r="578" spans="1:8">
      <c r="A578" s="1" t="s">
        <v>50</v>
      </c>
      <c r="B578" s="1" t="s">
        <v>51</v>
      </c>
      <c r="C578" s="1" t="s">
        <v>875</v>
      </c>
      <c r="D578" s="1" t="s">
        <v>876</v>
      </c>
      <c r="E578" s="1" t="s">
        <v>1982</v>
      </c>
      <c r="F578" s="1" t="s">
        <v>1982</v>
      </c>
      <c r="G578" s="1" t="s">
        <v>144</v>
      </c>
      <c r="H578" s="1" t="s">
        <v>131</v>
      </c>
    </row>
    <row r="579" spans="1:8">
      <c r="A579" s="1" t="s">
        <v>50</v>
      </c>
      <c r="B579" s="1" t="s">
        <v>51</v>
      </c>
      <c r="C579" s="1" t="s">
        <v>875</v>
      </c>
      <c r="D579" s="1" t="s">
        <v>876</v>
      </c>
      <c r="E579" s="1" t="s">
        <v>1983</v>
      </c>
      <c r="F579" s="1" t="s">
        <v>1983</v>
      </c>
      <c r="G579" s="1" t="s">
        <v>144</v>
      </c>
      <c r="H579" s="1" t="s">
        <v>131</v>
      </c>
    </row>
    <row r="580" spans="1:8">
      <c r="A580" s="1" t="s">
        <v>50</v>
      </c>
      <c r="B580" s="1" t="s">
        <v>51</v>
      </c>
      <c r="C580" s="1" t="s">
        <v>875</v>
      </c>
      <c r="D580" s="1" t="s">
        <v>876</v>
      </c>
      <c r="E580" s="1" t="s">
        <v>1984</v>
      </c>
      <c r="F580" s="1" t="s">
        <v>1984</v>
      </c>
      <c r="G580" s="1" t="s">
        <v>144</v>
      </c>
      <c r="H580" s="1" t="s">
        <v>131</v>
      </c>
    </row>
    <row r="581" spans="1:8">
      <c r="A581" s="1" t="s">
        <v>50</v>
      </c>
      <c r="B581" s="1" t="s">
        <v>51</v>
      </c>
      <c r="C581" s="1" t="s">
        <v>875</v>
      </c>
      <c r="D581" s="1" t="s">
        <v>876</v>
      </c>
      <c r="E581" s="1" t="s">
        <v>1985</v>
      </c>
      <c r="F581" s="1" t="s">
        <v>1985</v>
      </c>
      <c r="G581" s="1" t="s">
        <v>144</v>
      </c>
      <c r="H581" s="1" t="s">
        <v>131</v>
      </c>
    </row>
    <row r="582" spans="1:8">
      <c r="A582" s="1" t="s">
        <v>50</v>
      </c>
      <c r="B582" s="1" t="s">
        <v>51</v>
      </c>
      <c r="C582" s="1" t="s">
        <v>875</v>
      </c>
      <c r="D582" s="1" t="s">
        <v>876</v>
      </c>
      <c r="E582" s="1" t="s">
        <v>1986</v>
      </c>
      <c r="F582" s="1" t="s">
        <v>1986</v>
      </c>
      <c r="G582" s="1" t="s">
        <v>144</v>
      </c>
      <c r="H582" s="1" t="s">
        <v>131</v>
      </c>
    </row>
    <row r="583" spans="1:8">
      <c r="A583" s="1" t="s">
        <v>50</v>
      </c>
      <c r="B583" s="1" t="s">
        <v>51</v>
      </c>
      <c r="C583" s="1" t="s">
        <v>875</v>
      </c>
      <c r="D583" s="1" t="s">
        <v>876</v>
      </c>
      <c r="E583" s="1" t="s">
        <v>1987</v>
      </c>
      <c r="F583" s="1" t="s">
        <v>1987</v>
      </c>
      <c r="G583" s="1" t="s">
        <v>144</v>
      </c>
      <c r="H583" s="1" t="s">
        <v>131</v>
      </c>
    </row>
    <row r="584" spans="1:8">
      <c r="A584" s="1" t="s">
        <v>50</v>
      </c>
      <c r="B584" s="1" t="s">
        <v>51</v>
      </c>
      <c r="C584" s="1" t="s">
        <v>875</v>
      </c>
      <c r="D584" s="1" t="s">
        <v>876</v>
      </c>
      <c r="E584" s="1" t="s">
        <v>1988</v>
      </c>
      <c r="F584" s="1" t="s">
        <v>1988</v>
      </c>
      <c r="G584" s="1" t="s">
        <v>144</v>
      </c>
      <c r="H584" s="1" t="s">
        <v>131</v>
      </c>
    </row>
    <row r="585" spans="1:8">
      <c r="A585" s="1" t="s">
        <v>50</v>
      </c>
      <c r="B585" s="1" t="s">
        <v>51</v>
      </c>
      <c r="C585" s="1" t="s">
        <v>875</v>
      </c>
      <c r="D585" s="1" t="s">
        <v>876</v>
      </c>
      <c r="E585" s="1" t="s">
        <v>1989</v>
      </c>
      <c r="F585" s="1" t="s">
        <v>1989</v>
      </c>
      <c r="G585" s="1" t="s">
        <v>144</v>
      </c>
      <c r="H585" s="1" t="s">
        <v>131</v>
      </c>
    </row>
    <row r="586" spans="1:8">
      <c r="A586" s="1" t="s">
        <v>50</v>
      </c>
      <c r="B586" s="1" t="s">
        <v>51</v>
      </c>
      <c r="C586" s="1" t="s">
        <v>875</v>
      </c>
      <c r="D586" s="1" t="s">
        <v>876</v>
      </c>
      <c r="E586" s="1" t="s">
        <v>1990</v>
      </c>
      <c r="F586" s="1" t="s">
        <v>1990</v>
      </c>
      <c r="G586" s="1" t="s">
        <v>144</v>
      </c>
      <c r="H586" s="1" t="s">
        <v>131</v>
      </c>
    </row>
    <row r="587" spans="1:8">
      <c r="A587" s="1" t="s">
        <v>50</v>
      </c>
      <c r="B587" s="1" t="s">
        <v>51</v>
      </c>
      <c r="C587" s="1" t="s">
        <v>875</v>
      </c>
      <c r="D587" s="1" t="s">
        <v>876</v>
      </c>
      <c r="E587" s="1" t="s">
        <v>1991</v>
      </c>
      <c r="F587" s="1" t="s">
        <v>1991</v>
      </c>
      <c r="G587" s="1" t="s">
        <v>144</v>
      </c>
      <c r="H587" s="1" t="s">
        <v>131</v>
      </c>
    </row>
    <row r="588" spans="1:8">
      <c r="A588" s="1" t="s">
        <v>50</v>
      </c>
      <c r="B588" s="1" t="s">
        <v>51</v>
      </c>
      <c r="C588" s="1" t="s">
        <v>875</v>
      </c>
      <c r="D588" s="1" t="s">
        <v>876</v>
      </c>
      <c r="E588" s="1" t="s">
        <v>1992</v>
      </c>
      <c r="F588" s="1" t="s">
        <v>1992</v>
      </c>
      <c r="G588" s="1" t="s">
        <v>144</v>
      </c>
      <c r="H588" s="1" t="s">
        <v>131</v>
      </c>
    </row>
    <row r="589" spans="1:8">
      <c r="A589" s="1" t="s">
        <v>50</v>
      </c>
      <c r="B589" s="1" t="s">
        <v>51</v>
      </c>
      <c r="C589" s="1" t="s">
        <v>875</v>
      </c>
      <c r="D589" s="1" t="s">
        <v>876</v>
      </c>
      <c r="E589" s="1" t="s">
        <v>1993</v>
      </c>
      <c r="F589" s="1" t="s">
        <v>1993</v>
      </c>
      <c r="G589" s="1" t="s">
        <v>144</v>
      </c>
      <c r="H589" s="1" t="s">
        <v>131</v>
      </c>
    </row>
    <row r="590" spans="1:8">
      <c r="A590" s="1" t="s">
        <v>50</v>
      </c>
      <c r="B590" s="1" t="s">
        <v>51</v>
      </c>
      <c r="C590" s="1" t="s">
        <v>875</v>
      </c>
      <c r="D590" s="1" t="s">
        <v>876</v>
      </c>
      <c r="E590" s="1" t="s">
        <v>1994</v>
      </c>
      <c r="F590" s="1" t="s">
        <v>1994</v>
      </c>
      <c r="G590" s="1" t="s">
        <v>144</v>
      </c>
      <c r="H590" s="1" t="s">
        <v>131</v>
      </c>
    </row>
    <row r="591" spans="1:8">
      <c r="A591" s="1" t="s">
        <v>50</v>
      </c>
      <c r="B591" s="1" t="s">
        <v>51</v>
      </c>
      <c r="C591" s="1" t="s">
        <v>875</v>
      </c>
      <c r="D591" s="1" t="s">
        <v>876</v>
      </c>
      <c r="E591" s="1" t="s">
        <v>1995</v>
      </c>
      <c r="F591" s="1" t="s">
        <v>1995</v>
      </c>
      <c r="G591" s="1" t="s">
        <v>144</v>
      </c>
      <c r="H591" s="1" t="s">
        <v>131</v>
      </c>
    </row>
    <row r="592" spans="1:8">
      <c r="A592" s="1" t="s">
        <v>50</v>
      </c>
      <c r="B592" s="1" t="s">
        <v>51</v>
      </c>
      <c r="C592" s="1" t="s">
        <v>875</v>
      </c>
      <c r="D592" s="1" t="s">
        <v>876</v>
      </c>
      <c r="E592" s="1" t="s">
        <v>1996</v>
      </c>
      <c r="F592" s="1" t="s">
        <v>1996</v>
      </c>
      <c r="G592" s="1" t="s">
        <v>144</v>
      </c>
      <c r="H592" s="1" t="s">
        <v>131</v>
      </c>
    </row>
    <row r="593" spans="1:8">
      <c r="A593" s="1" t="s">
        <v>50</v>
      </c>
      <c r="B593" s="1" t="s">
        <v>51</v>
      </c>
      <c r="C593" s="1" t="s">
        <v>875</v>
      </c>
      <c r="D593" s="1" t="s">
        <v>876</v>
      </c>
      <c r="E593" s="1" t="s">
        <v>1997</v>
      </c>
      <c r="F593" s="1" t="s">
        <v>1997</v>
      </c>
      <c r="G593" s="1" t="s">
        <v>144</v>
      </c>
      <c r="H593" s="1" t="s">
        <v>131</v>
      </c>
    </row>
    <row r="594" spans="1:8">
      <c r="A594" s="1" t="s">
        <v>50</v>
      </c>
      <c r="B594" s="1" t="s">
        <v>51</v>
      </c>
      <c r="C594" s="1" t="s">
        <v>875</v>
      </c>
      <c r="D594" s="1" t="s">
        <v>876</v>
      </c>
      <c r="E594" s="1" t="s">
        <v>1998</v>
      </c>
      <c r="F594" s="1" t="s">
        <v>1998</v>
      </c>
      <c r="G594" s="1" t="s">
        <v>144</v>
      </c>
      <c r="H594" s="1" t="s">
        <v>131</v>
      </c>
    </row>
    <row r="595" spans="1:8">
      <c r="A595" s="1" t="s">
        <v>50</v>
      </c>
      <c r="B595" s="1" t="s">
        <v>51</v>
      </c>
      <c r="C595" s="1" t="s">
        <v>875</v>
      </c>
      <c r="D595" s="1" t="s">
        <v>876</v>
      </c>
      <c r="E595" s="1" t="s">
        <v>1999</v>
      </c>
      <c r="F595" s="1" t="s">
        <v>1999</v>
      </c>
      <c r="G595" s="1" t="s">
        <v>144</v>
      </c>
      <c r="H595" s="1" t="s">
        <v>131</v>
      </c>
    </row>
    <row r="596" spans="1:8">
      <c r="A596" s="1" t="s">
        <v>50</v>
      </c>
      <c r="B596" s="1" t="s">
        <v>51</v>
      </c>
      <c r="C596" s="1" t="s">
        <v>875</v>
      </c>
      <c r="D596" s="1" t="s">
        <v>876</v>
      </c>
      <c r="E596" s="1" t="s">
        <v>2000</v>
      </c>
      <c r="F596" s="1" t="s">
        <v>2000</v>
      </c>
      <c r="G596" s="1" t="s">
        <v>144</v>
      </c>
      <c r="H596" s="1" t="s">
        <v>131</v>
      </c>
    </row>
    <row r="597" spans="1:8">
      <c r="A597" s="1" t="s">
        <v>50</v>
      </c>
      <c r="B597" s="1" t="s">
        <v>51</v>
      </c>
      <c r="C597" s="1" t="s">
        <v>875</v>
      </c>
      <c r="D597" s="1" t="s">
        <v>876</v>
      </c>
      <c r="E597" s="1" t="s">
        <v>2001</v>
      </c>
      <c r="F597" s="1" t="s">
        <v>2001</v>
      </c>
      <c r="G597" s="1" t="s">
        <v>144</v>
      </c>
      <c r="H597" s="1" t="s">
        <v>131</v>
      </c>
    </row>
    <row r="598" spans="1:8">
      <c r="A598" s="1" t="s">
        <v>50</v>
      </c>
      <c r="B598" s="1" t="s">
        <v>51</v>
      </c>
      <c r="C598" s="1" t="s">
        <v>875</v>
      </c>
      <c r="D598" s="1" t="s">
        <v>876</v>
      </c>
      <c r="E598" s="1" t="s">
        <v>2002</v>
      </c>
      <c r="F598" s="1" t="s">
        <v>2002</v>
      </c>
      <c r="G598" s="1" t="s">
        <v>144</v>
      </c>
      <c r="H598" s="1" t="s">
        <v>131</v>
      </c>
    </row>
    <row r="599" spans="1:8">
      <c r="A599" s="1" t="s">
        <v>50</v>
      </c>
      <c r="B599" s="1" t="s">
        <v>51</v>
      </c>
      <c r="C599" s="1" t="s">
        <v>875</v>
      </c>
      <c r="D599" s="1" t="s">
        <v>876</v>
      </c>
      <c r="E599" s="1" t="s">
        <v>2003</v>
      </c>
      <c r="F599" s="1" t="s">
        <v>2003</v>
      </c>
      <c r="G599" s="1" t="s">
        <v>144</v>
      </c>
      <c r="H599" s="1" t="s">
        <v>131</v>
      </c>
    </row>
    <row r="600" spans="1:8">
      <c r="A600" s="1" t="s">
        <v>50</v>
      </c>
      <c r="B600" s="1" t="s">
        <v>51</v>
      </c>
      <c r="C600" s="1" t="s">
        <v>875</v>
      </c>
      <c r="D600" s="1" t="s">
        <v>876</v>
      </c>
      <c r="E600" s="1" t="s">
        <v>2004</v>
      </c>
      <c r="F600" s="1" t="s">
        <v>2004</v>
      </c>
      <c r="G600" s="1" t="s">
        <v>144</v>
      </c>
      <c r="H600" s="1" t="s">
        <v>131</v>
      </c>
    </row>
    <row r="601" spans="1:8">
      <c r="A601" s="1" t="s">
        <v>50</v>
      </c>
      <c r="B601" s="1" t="s">
        <v>51</v>
      </c>
      <c r="C601" s="1" t="s">
        <v>875</v>
      </c>
      <c r="D601" s="1" t="s">
        <v>876</v>
      </c>
      <c r="E601" s="1" t="s">
        <v>2005</v>
      </c>
      <c r="F601" s="1" t="s">
        <v>2005</v>
      </c>
      <c r="G601" s="1" t="s">
        <v>144</v>
      </c>
      <c r="H601" s="1" t="s">
        <v>131</v>
      </c>
    </row>
    <row r="602" spans="1:8">
      <c r="A602" s="1" t="s">
        <v>50</v>
      </c>
      <c r="B602" s="1" t="s">
        <v>51</v>
      </c>
      <c r="C602" s="1" t="s">
        <v>875</v>
      </c>
      <c r="D602" s="1" t="s">
        <v>876</v>
      </c>
      <c r="E602" s="1" t="s">
        <v>2006</v>
      </c>
      <c r="F602" s="1" t="s">
        <v>2006</v>
      </c>
      <c r="G602" s="1" t="s">
        <v>144</v>
      </c>
      <c r="H602" s="1" t="s">
        <v>131</v>
      </c>
    </row>
    <row r="603" spans="1:8">
      <c r="A603" s="1" t="s">
        <v>50</v>
      </c>
      <c r="B603" s="1" t="s">
        <v>51</v>
      </c>
      <c r="C603" s="1" t="s">
        <v>875</v>
      </c>
      <c r="D603" s="1" t="s">
        <v>876</v>
      </c>
      <c r="E603" s="1" t="s">
        <v>2007</v>
      </c>
      <c r="F603" s="1" t="s">
        <v>2007</v>
      </c>
      <c r="G603" s="1" t="s">
        <v>144</v>
      </c>
      <c r="H603" s="1" t="s">
        <v>131</v>
      </c>
    </row>
    <row r="604" spans="1:8">
      <c r="A604" s="1" t="s">
        <v>50</v>
      </c>
      <c r="B604" s="1" t="s">
        <v>51</v>
      </c>
      <c r="C604" s="1" t="s">
        <v>875</v>
      </c>
      <c r="D604" s="1" t="s">
        <v>876</v>
      </c>
      <c r="E604" s="1" t="s">
        <v>2008</v>
      </c>
      <c r="F604" s="1" t="s">
        <v>2008</v>
      </c>
      <c r="G604" s="1" t="s">
        <v>144</v>
      </c>
      <c r="H604" s="1" t="s">
        <v>131</v>
      </c>
    </row>
    <row r="605" spans="1:8">
      <c r="A605" s="1" t="s">
        <v>50</v>
      </c>
      <c r="B605" s="1" t="s">
        <v>51</v>
      </c>
      <c r="C605" s="1" t="s">
        <v>875</v>
      </c>
      <c r="D605" s="1" t="s">
        <v>876</v>
      </c>
      <c r="E605" s="1" t="s">
        <v>2009</v>
      </c>
      <c r="F605" s="1" t="s">
        <v>2009</v>
      </c>
      <c r="G605" s="1" t="s">
        <v>144</v>
      </c>
      <c r="H605" s="1" t="s">
        <v>131</v>
      </c>
    </row>
    <row r="606" spans="1:8">
      <c r="A606" s="1" t="s">
        <v>50</v>
      </c>
      <c r="B606" s="1" t="s">
        <v>51</v>
      </c>
      <c r="C606" s="1" t="s">
        <v>875</v>
      </c>
      <c r="D606" s="1" t="s">
        <v>876</v>
      </c>
      <c r="E606" s="1" t="s">
        <v>2010</v>
      </c>
      <c r="F606" s="1" t="s">
        <v>2010</v>
      </c>
      <c r="G606" s="1" t="s">
        <v>144</v>
      </c>
      <c r="H606" s="1" t="s">
        <v>131</v>
      </c>
    </row>
    <row r="607" spans="1:8">
      <c r="A607" s="1" t="s">
        <v>50</v>
      </c>
      <c r="B607" s="1" t="s">
        <v>51</v>
      </c>
      <c r="C607" s="1" t="s">
        <v>875</v>
      </c>
      <c r="D607" s="1" t="s">
        <v>876</v>
      </c>
      <c r="E607" s="1" t="s">
        <v>2011</v>
      </c>
      <c r="F607" s="1" t="s">
        <v>2011</v>
      </c>
      <c r="G607" s="1" t="s">
        <v>144</v>
      </c>
      <c r="H607" s="1" t="s">
        <v>131</v>
      </c>
    </row>
    <row r="608" spans="1:8">
      <c r="A608" s="1" t="s">
        <v>50</v>
      </c>
      <c r="B608" s="1" t="s">
        <v>51</v>
      </c>
      <c r="C608" s="1" t="s">
        <v>875</v>
      </c>
      <c r="D608" s="1" t="s">
        <v>876</v>
      </c>
      <c r="E608" s="1" t="s">
        <v>2012</v>
      </c>
      <c r="F608" s="1" t="s">
        <v>2012</v>
      </c>
      <c r="G608" s="1" t="s">
        <v>144</v>
      </c>
      <c r="H608" s="1" t="s">
        <v>131</v>
      </c>
    </row>
    <row r="609" spans="1:8">
      <c r="A609" s="1" t="s">
        <v>50</v>
      </c>
      <c r="B609" s="1" t="s">
        <v>51</v>
      </c>
      <c r="C609" s="1" t="s">
        <v>875</v>
      </c>
      <c r="D609" s="1" t="s">
        <v>876</v>
      </c>
      <c r="E609" s="1" t="s">
        <v>2013</v>
      </c>
      <c r="F609" s="1" t="s">
        <v>2013</v>
      </c>
      <c r="G609" s="1" t="s">
        <v>144</v>
      </c>
      <c r="H609" s="1" t="s">
        <v>131</v>
      </c>
    </row>
    <row r="610" spans="1:8">
      <c r="A610" s="1" t="s">
        <v>50</v>
      </c>
      <c r="B610" s="1" t="s">
        <v>51</v>
      </c>
      <c r="C610" s="1" t="s">
        <v>875</v>
      </c>
      <c r="D610" s="1" t="s">
        <v>876</v>
      </c>
      <c r="E610" s="1" t="s">
        <v>2014</v>
      </c>
      <c r="F610" s="1" t="s">
        <v>2014</v>
      </c>
      <c r="G610" s="1" t="s">
        <v>144</v>
      </c>
      <c r="H610" s="1" t="s">
        <v>131</v>
      </c>
    </row>
    <row r="611" spans="1:8">
      <c r="A611" s="1" t="s">
        <v>50</v>
      </c>
      <c r="B611" s="1" t="s">
        <v>51</v>
      </c>
      <c r="C611" s="1" t="s">
        <v>875</v>
      </c>
      <c r="D611" s="1" t="s">
        <v>876</v>
      </c>
      <c r="E611" s="1" t="s">
        <v>2015</v>
      </c>
      <c r="F611" s="1" t="s">
        <v>2015</v>
      </c>
      <c r="G611" s="1" t="s">
        <v>144</v>
      </c>
      <c r="H611" s="1" t="s">
        <v>131</v>
      </c>
    </row>
    <row r="612" spans="1:8">
      <c r="A612" s="1" t="s">
        <v>50</v>
      </c>
      <c r="B612" s="1" t="s">
        <v>51</v>
      </c>
      <c r="C612" s="1" t="s">
        <v>890</v>
      </c>
      <c r="D612" s="1" t="s">
        <v>891</v>
      </c>
      <c r="E612" s="1" t="s">
        <v>1966</v>
      </c>
      <c r="F612" s="1" t="s">
        <v>1966</v>
      </c>
      <c r="G612" s="1" t="s">
        <v>144</v>
      </c>
      <c r="H612" s="1" t="s">
        <v>131</v>
      </c>
    </row>
    <row r="613" spans="1:8">
      <c r="A613" s="1" t="s">
        <v>50</v>
      </c>
      <c r="B613" s="1" t="s">
        <v>51</v>
      </c>
      <c r="C613" s="1" t="s">
        <v>890</v>
      </c>
      <c r="D613" s="1" t="s">
        <v>891</v>
      </c>
      <c r="E613" s="1" t="s">
        <v>1967</v>
      </c>
      <c r="F613" s="1" t="s">
        <v>1967</v>
      </c>
      <c r="G613" s="1" t="s">
        <v>144</v>
      </c>
      <c r="H613" s="1" t="s">
        <v>131</v>
      </c>
    </row>
    <row r="614" spans="1:8">
      <c r="A614" s="1" t="s">
        <v>50</v>
      </c>
      <c r="B614" s="1" t="s">
        <v>51</v>
      </c>
      <c r="C614" s="1" t="s">
        <v>890</v>
      </c>
      <c r="D614" s="1" t="s">
        <v>891</v>
      </c>
      <c r="E614" s="1" t="s">
        <v>1968</v>
      </c>
      <c r="F614" s="1" t="s">
        <v>1968</v>
      </c>
      <c r="G614" s="1" t="s">
        <v>144</v>
      </c>
      <c r="H614" s="1" t="s">
        <v>131</v>
      </c>
    </row>
    <row r="615" spans="1:8">
      <c r="A615" s="1" t="s">
        <v>50</v>
      </c>
      <c r="B615" s="1" t="s">
        <v>51</v>
      </c>
      <c r="C615" s="1" t="s">
        <v>890</v>
      </c>
      <c r="D615" s="1" t="s">
        <v>891</v>
      </c>
      <c r="E615" s="1" t="s">
        <v>1969</v>
      </c>
      <c r="F615" s="1" t="s">
        <v>1969</v>
      </c>
      <c r="G615" s="1" t="s">
        <v>144</v>
      </c>
      <c r="H615" s="1" t="s">
        <v>131</v>
      </c>
    </row>
    <row r="616" spans="1:8">
      <c r="A616" s="1" t="s">
        <v>50</v>
      </c>
      <c r="B616" s="1" t="s">
        <v>51</v>
      </c>
      <c r="C616" s="1" t="s">
        <v>890</v>
      </c>
      <c r="D616" s="1" t="s">
        <v>891</v>
      </c>
      <c r="E616" s="1" t="s">
        <v>1970</v>
      </c>
      <c r="F616" s="1" t="s">
        <v>1970</v>
      </c>
      <c r="G616" s="1" t="s">
        <v>144</v>
      </c>
      <c r="H616" s="1" t="s">
        <v>131</v>
      </c>
    </row>
    <row r="617" spans="1:8">
      <c r="A617" s="1" t="s">
        <v>50</v>
      </c>
      <c r="B617" s="1" t="s">
        <v>51</v>
      </c>
      <c r="C617" s="1" t="s">
        <v>890</v>
      </c>
      <c r="D617" s="1" t="s">
        <v>891</v>
      </c>
      <c r="E617" s="1" t="s">
        <v>1971</v>
      </c>
      <c r="F617" s="1" t="s">
        <v>1971</v>
      </c>
      <c r="G617" s="1" t="s">
        <v>144</v>
      </c>
      <c r="H617" s="1" t="s">
        <v>131</v>
      </c>
    </row>
    <row r="618" spans="1:8">
      <c r="A618" s="1" t="s">
        <v>50</v>
      </c>
      <c r="B618" s="1" t="s">
        <v>51</v>
      </c>
      <c r="C618" s="1" t="s">
        <v>890</v>
      </c>
      <c r="D618" s="1" t="s">
        <v>891</v>
      </c>
      <c r="E618" s="1" t="s">
        <v>1972</v>
      </c>
      <c r="F618" s="1" t="s">
        <v>1972</v>
      </c>
      <c r="G618" s="1" t="s">
        <v>144</v>
      </c>
      <c r="H618" s="1" t="s">
        <v>131</v>
      </c>
    </row>
    <row r="619" spans="1:8">
      <c r="A619" s="1" t="s">
        <v>50</v>
      </c>
      <c r="B619" s="1" t="s">
        <v>51</v>
      </c>
      <c r="C619" s="1" t="s">
        <v>890</v>
      </c>
      <c r="D619" s="1" t="s">
        <v>891</v>
      </c>
      <c r="E619" s="1" t="s">
        <v>1973</v>
      </c>
      <c r="F619" s="1" t="s">
        <v>1973</v>
      </c>
      <c r="G619" s="1" t="s">
        <v>144</v>
      </c>
      <c r="H619" s="1" t="s">
        <v>131</v>
      </c>
    </row>
    <row r="620" spans="1:8">
      <c r="A620" s="1" t="s">
        <v>50</v>
      </c>
      <c r="B620" s="1" t="s">
        <v>51</v>
      </c>
      <c r="C620" s="1" t="s">
        <v>890</v>
      </c>
      <c r="D620" s="1" t="s">
        <v>891</v>
      </c>
      <c r="E620" s="1" t="s">
        <v>1974</v>
      </c>
      <c r="F620" s="1" t="s">
        <v>1974</v>
      </c>
      <c r="G620" s="1" t="s">
        <v>144</v>
      </c>
      <c r="H620" s="1" t="s">
        <v>131</v>
      </c>
    </row>
    <row r="621" spans="1:8">
      <c r="A621" s="1" t="s">
        <v>50</v>
      </c>
      <c r="B621" s="1" t="s">
        <v>51</v>
      </c>
      <c r="C621" s="1" t="s">
        <v>890</v>
      </c>
      <c r="D621" s="1" t="s">
        <v>891</v>
      </c>
      <c r="E621" s="1" t="s">
        <v>1975</v>
      </c>
      <c r="F621" s="1" t="s">
        <v>1975</v>
      </c>
      <c r="G621" s="1" t="s">
        <v>144</v>
      </c>
      <c r="H621" s="1" t="s">
        <v>131</v>
      </c>
    </row>
    <row r="622" spans="1:8">
      <c r="A622" s="1" t="s">
        <v>50</v>
      </c>
      <c r="B622" s="1" t="s">
        <v>51</v>
      </c>
      <c r="C622" s="1" t="s">
        <v>890</v>
      </c>
      <c r="D622" s="1" t="s">
        <v>891</v>
      </c>
      <c r="E622" s="1" t="s">
        <v>1976</v>
      </c>
      <c r="F622" s="1" t="s">
        <v>1976</v>
      </c>
      <c r="G622" s="1" t="s">
        <v>144</v>
      </c>
      <c r="H622" s="1" t="s">
        <v>131</v>
      </c>
    </row>
    <row r="623" spans="1:8">
      <c r="A623" s="1" t="s">
        <v>50</v>
      </c>
      <c r="B623" s="1" t="s">
        <v>51</v>
      </c>
      <c r="C623" s="1" t="s">
        <v>890</v>
      </c>
      <c r="D623" s="1" t="s">
        <v>891</v>
      </c>
      <c r="E623" s="1" t="s">
        <v>1977</v>
      </c>
      <c r="F623" s="1" t="s">
        <v>1977</v>
      </c>
      <c r="G623" s="1" t="s">
        <v>144</v>
      </c>
      <c r="H623" s="1" t="s">
        <v>131</v>
      </c>
    </row>
    <row r="624" spans="1:8">
      <c r="A624" s="1" t="s">
        <v>50</v>
      </c>
      <c r="B624" s="1" t="s">
        <v>51</v>
      </c>
      <c r="C624" s="1" t="s">
        <v>890</v>
      </c>
      <c r="D624" s="1" t="s">
        <v>891</v>
      </c>
      <c r="E624" s="1" t="s">
        <v>1978</v>
      </c>
      <c r="F624" s="1" t="s">
        <v>1978</v>
      </c>
      <c r="G624" s="1" t="s">
        <v>144</v>
      </c>
      <c r="H624" s="1" t="s">
        <v>131</v>
      </c>
    </row>
    <row r="625" spans="1:8">
      <c r="A625" s="1" t="s">
        <v>50</v>
      </c>
      <c r="B625" s="1" t="s">
        <v>51</v>
      </c>
      <c r="C625" s="1" t="s">
        <v>890</v>
      </c>
      <c r="D625" s="1" t="s">
        <v>891</v>
      </c>
      <c r="E625" s="1" t="s">
        <v>1979</v>
      </c>
      <c r="F625" s="1" t="s">
        <v>1979</v>
      </c>
      <c r="G625" s="1" t="s">
        <v>144</v>
      </c>
      <c r="H625" s="1" t="s">
        <v>131</v>
      </c>
    </row>
    <row r="626" spans="1:8">
      <c r="A626" s="1" t="s">
        <v>50</v>
      </c>
      <c r="B626" s="1" t="s">
        <v>51</v>
      </c>
      <c r="C626" s="1" t="s">
        <v>890</v>
      </c>
      <c r="D626" s="1" t="s">
        <v>891</v>
      </c>
      <c r="E626" s="1" t="s">
        <v>1980</v>
      </c>
      <c r="F626" s="1" t="s">
        <v>1980</v>
      </c>
      <c r="G626" s="1" t="s">
        <v>144</v>
      </c>
      <c r="H626" s="1" t="s">
        <v>131</v>
      </c>
    </row>
    <row r="627" spans="1:8">
      <c r="A627" s="1" t="s">
        <v>50</v>
      </c>
      <c r="B627" s="1" t="s">
        <v>51</v>
      </c>
      <c r="C627" s="1" t="s">
        <v>890</v>
      </c>
      <c r="D627" s="1" t="s">
        <v>891</v>
      </c>
      <c r="E627" s="1" t="s">
        <v>1981</v>
      </c>
      <c r="F627" s="1" t="s">
        <v>1981</v>
      </c>
      <c r="G627" s="1" t="s">
        <v>144</v>
      </c>
      <c r="H627" s="1" t="s">
        <v>131</v>
      </c>
    </row>
    <row r="628" spans="1:8">
      <c r="A628" s="1" t="s">
        <v>50</v>
      </c>
      <c r="B628" s="1" t="s">
        <v>51</v>
      </c>
      <c r="C628" s="1" t="s">
        <v>890</v>
      </c>
      <c r="D628" s="1" t="s">
        <v>891</v>
      </c>
      <c r="E628" s="1" t="s">
        <v>1982</v>
      </c>
      <c r="F628" s="1" t="s">
        <v>1982</v>
      </c>
      <c r="G628" s="1" t="s">
        <v>144</v>
      </c>
      <c r="H628" s="1" t="s">
        <v>131</v>
      </c>
    </row>
    <row r="629" spans="1:8">
      <c r="A629" s="1" t="s">
        <v>50</v>
      </c>
      <c r="B629" s="1" t="s">
        <v>51</v>
      </c>
      <c r="C629" s="1" t="s">
        <v>890</v>
      </c>
      <c r="D629" s="1" t="s">
        <v>891</v>
      </c>
      <c r="E629" s="1" t="s">
        <v>1983</v>
      </c>
      <c r="F629" s="1" t="s">
        <v>1983</v>
      </c>
      <c r="G629" s="1" t="s">
        <v>144</v>
      </c>
      <c r="H629" s="1" t="s">
        <v>131</v>
      </c>
    </row>
    <row r="630" spans="1:8">
      <c r="A630" s="1" t="s">
        <v>50</v>
      </c>
      <c r="B630" s="1" t="s">
        <v>51</v>
      </c>
      <c r="C630" s="1" t="s">
        <v>890</v>
      </c>
      <c r="D630" s="1" t="s">
        <v>891</v>
      </c>
      <c r="E630" s="1" t="s">
        <v>1984</v>
      </c>
      <c r="F630" s="1" t="s">
        <v>1984</v>
      </c>
      <c r="G630" s="1" t="s">
        <v>144</v>
      </c>
      <c r="H630" s="1" t="s">
        <v>131</v>
      </c>
    </row>
    <row r="631" spans="1:8">
      <c r="A631" s="1" t="s">
        <v>50</v>
      </c>
      <c r="B631" s="1" t="s">
        <v>51</v>
      </c>
      <c r="C631" s="1" t="s">
        <v>890</v>
      </c>
      <c r="D631" s="1" t="s">
        <v>891</v>
      </c>
      <c r="E631" s="1" t="s">
        <v>1985</v>
      </c>
      <c r="F631" s="1" t="s">
        <v>1985</v>
      </c>
      <c r="G631" s="1" t="s">
        <v>144</v>
      </c>
      <c r="H631" s="1" t="s">
        <v>131</v>
      </c>
    </row>
    <row r="632" spans="1:8">
      <c r="A632" s="1" t="s">
        <v>50</v>
      </c>
      <c r="B632" s="1" t="s">
        <v>51</v>
      </c>
      <c r="C632" s="1" t="s">
        <v>890</v>
      </c>
      <c r="D632" s="1" t="s">
        <v>891</v>
      </c>
      <c r="E632" s="1" t="s">
        <v>1986</v>
      </c>
      <c r="F632" s="1" t="s">
        <v>1986</v>
      </c>
      <c r="G632" s="1" t="s">
        <v>144</v>
      </c>
      <c r="H632" s="1" t="s">
        <v>131</v>
      </c>
    </row>
    <row r="633" spans="1:8">
      <c r="A633" s="1" t="s">
        <v>50</v>
      </c>
      <c r="B633" s="1" t="s">
        <v>51</v>
      </c>
      <c r="C633" s="1" t="s">
        <v>890</v>
      </c>
      <c r="D633" s="1" t="s">
        <v>891</v>
      </c>
      <c r="E633" s="1" t="s">
        <v>1987</v>
      </c>
      <c r="F633" s="1" t="s">
        <v>1987</v>
      </c>
      <c r="G633" s="1" t="s">
        <v>144</v>
      </c>
      <c r="H633" s="1" t="s">
        <v>131</v>
      </c>
    </row>
    <row r="634" spans="1:8">
      <c r="A634" s="1" t="s">
        <v>50</v>
      </c>
      <c r="B634" s="1" t="s">
        <v>51</v>
      </c>
      <c r="C634" s="1" t="s">
        <v>890</v>
      </c>
      <c r="D634" s="1" t="s">
        <v>891</v>
      </c>
      <c r="E634" s="1" t="s">
        <v>1988</v>
      </c>
      <c r="F634" s="1" t="s">
        <v>1988</v>
      </c>
      <c r="G634" s="1" t="s">
        <v>144</v>
      </c>
      <c r="H634" s="1" t="s">
        <v>131</v>
      </c>
    </row>
    <row r="635" spans="1:8">
      <c r="A635" s="1" t="s">
        <v>50</v>
      </c>
      <c r="B635" s="1" t="s">
        <v>51</v>
      </c>
      <c r="C635" s="1" t="s">
        <v>890</v>
      </c>
      <c r="D635" s="1" t="s">
        <v>891</v>
      </c>
      <c r="E635" s="1" t="s">
        <v>1989</v>
      </c>
      <c r="F635" s="1" t="s">
        <v>1989</v>
      </c>
      <c r="G635" s="1" t="s">
        <v>144</v>
      </c>
      <c r="H635" s="1" t="s">
        <v>131</v>
      </c>
    </row>
    <row r="636" spans="1:8">
      <c r="A636" s="1" t="s">
        <v>50</v>
      </c>
      <c r="B636" s="1" t="s">
        <v>51</v>
      </c>
      <c r="C636" s="1" t="s">
        <v>890</v>
      </c>
      <c r="D636" s="1" t="s">
        <v>891</v>
      </c>
      <c r="E636" s="1" t="s">
        <v>1990</v>
      </c>
      <c r="F636" s="1" t="s">
        <v>1990</v>
      </c>
      <c r="G636" s="1" t="s">
        <v>144</v>
      </c>
      <c r="H636" s="1" t="s">
        <v>131</v>
      </c>
    </row>
    <row r="637" spans="1:8">
      <c r="A637" s="1" t="s">
        <v>50</v>
      </c>
      <c r="B637" s="1" t="s">
        <v>51</v>
      </c>
      <c r="C637" s="1" t="s">
        <v>890</v>
      </c>
      <c r="D637" s="1" t="s">
        <v>891</v>
      </c>
      <c r="E637" s="1" t="s">
        <v>1991</v>
      </c>
      <c r="F637" s="1" t="s">
        <v>1991</v>
      </c>
      <c r="G637" s="1" t="s">
        <v>144</v>
      </c>
      <c r="H637" s="1" t="s">
        <v>131</v>
      </c>
    </row>
    <row r="638" spans="1:8">
      <c r="A638" s="1" t="s">
        <v>50</v>
      </c>
      <c r="B638" s="1" t="s">
        <v>51</v>
      </c>
      <c r="C638" s="1" t="s">
        <v>890</v>
      </c>
      <c r="D638" s="1" t="s">
        <v>891</v>
      </c>
      <c r="E638" s="1" t="s">
        <v>1992</v>
      </c>
      <c r="F638" s="1" t="s">
        <v>1992</v>
      </c>
      <c r="G638" s="1" t="s">
        <v>144</v>
      </c>
      <c r="H638" s="1" t="s">
        <v>131</v>
      </c>
    </row>
    <row r="639" spans="1:8">
      <c r="A639" s="1" t="s">
        <v>50</v>
      </c>
      <c r="B639" s="1" t="s">
        <v>51</v>
      </c>
      <c r="C639" s="1" t="s">
        <v>890</v>
      </c>
      <c r="D639" s="1" t="s">
        <v>891</v>
      </c>
      <c r="E639" s="1" t="s">
        <v>1993</v>
      </c>
      <c r="F639" s="1" t="s">
        <v>1993</v>
      </c>
      <c r="G639" s="1" t="s">
        <v>144</v>
      </c>
      <c r="H639" s="1" t="s">
        <v>131</v>
      </c>
    </row>
    <row r="640" spans="1:8">
      <c r="A640" s="1" t="s">
        <v>50</v>
      </c>
      <c r="B640" s="1" t="s">
        <v>51</v>
      </c>
      <c r="C640" s="1" t="s">
        <v>890</v>
      </c>
      <c r="D640" s="1" t="s">
        <v>891</v>
      </c>
      <c r="E640" s="1" t="s">
        <v>1994</v>
      </c>
      <c r="F640" s="1" t="s">
        <v>1994</v>
      </c>
      <c r="G640" s="1" t="s">
        <v>144</v>
      </c>
      <c r="H640" s="1" t="s">
        <v>131</v>
      </c>
    </row>
    <row r="641" spans="1:8">
      <c r="A641" s="1" t="s">
        <v>50</v>
      </c>
      <c r="B641" s="1" t="s">
        <v>51</v>
      </c>
      <c r="C641" s="1" t="s">
        <v>890</v>
      </c>
      <c r="D641" s="1" t="s">
        <v>891</v>
      </c>
      <c r="E641" s="1" t="s">
        <v>1995</v>
      </c>
      <c r="F641" s="1" t="s">
        <v>1995</v>
      </c>
      <c r="G641" s="1" t="s">
        <v>144</v>
      </c>
      <c r="H641" s="1" t="s">
        <v>131</v>
      </c>
    </row>
    <row r="642" spans="1:8">
      <c r="A642" s="1" t="s">
        <v>50</v>
      </c>
      <c r="B642" s="1" t="s">
        <v>51</v>
      </c>
      <c r="C642" s="1" t="s">
        <v>890</v>
      </c>
      <c r="D642" s="1" t="s">
        <v>891</v>
      </c>
      <c r="E642" s="1" t="s">
        <v>1996</v>
      </c>
      <c r="F642" s="1" t="s">
        <v>1996</v>
      </c>
      <c r="G642" s="1" t="s">
        <v>144</v>
      </c>
      <c r="H642" s="1" t="s">
        <v>131</v>
      </c>
    </row>
    <row r="643" spans="1:8">
      <c r="A643" s="1" t="s">
        <v>50</v>
      </c>
      <c r="B643" s="1" t="s">
        <v>51</v>
      </c>
      <c r="C643" s="1" t="s">
        <v>890</v>
      </c>
      <c r="D643" s="1" t="s">
        <v>891</v>
      </c>
      <c r="E643" s="1" t="s">
        <v>1997</v>
      </c>
      <c r="F643" s="1" t="s">
        <v>1997</v>
      </c>
      <c r="G643" s="1" t="s">
        <v>144</v>
      </c>
      <c r="H643" s="1" t="s">
        <v>131</v>
      </c>
    </row>
    <row r="644" spans="1:8">
      <c r="A644" s="1" t="s">
        <v>50</v>
      </c>
      <c r="B644" s="1" t="s">
        <v>51</v>
      </c>
      <c r="C644" s="1" t="s">
        <v>890</v>
      </c>
      <c r="D644" s="1" t="s">
        <v>891</v>
      </c>
      <c r="E644" s="1" t="s">
        <v>1998</v>
      </c>
      <c r="F644" s="1" t="s">
        <v>1998</v>
      </c>
      <c r="G644" s="1" t="s">
        <v>144</v>
      </c>
      <c r="H644" s="1" t="s">
        <v>131</v>
      </c>
    </row>
    <row r="645" spans="1:8">
      <c r="A645" s="1" t="s">
        <v>50</v>
      </c>
      <c r="B645" s="1" t="s">
        <v>51</v>
      </c>
      <c r="C645" s="1" t="s">
        <v>890</v>
      </c>
      <c r="D645" s="1" t="s">
        <v>891</v>
      </c>
      <c r="E645" s="1" t="s">
        <v>1999</v>
      </c>
      <c r="F645" s="1" t="s">
        <v>1999</v>
      </c>
      <c r="G645" s="1" t="s">
        <v>144</v>
      </c>
      <c r="H645" s="1" t="s">
        <v>131</v>
      </c>
    </row>
    <row r="646" spans="1:8">
      <c r="A646" s="1" t="s">
        <v>50</v>
      </c>
      <c r="B646" s="1" t="s">
        <v>51</v>
      </c>
      <c r="C646" s="1" t="s">
        <v>890</v>
      </c>
      <c r="D646" s="1" t="s">
        <v>891</v>
      </c>
      <c r="E646" s="1" t="s">
        <v>2000</v>
      </c>
      <c r="F646" s="1" t="s">
        <v>2000</v>
      </c>
      <c r="G646" s="1" t="s">
        <v>144</v>
      </c>
      <c r="H646" s="1" t="s">
        <v>131</v>
      </c>
    </row>
    <row r="647" spans="1:8">
      <c r="A647" s="1" t="s">
        <v>50</v>
      </c>
      <c r="B647" s="1" t="s">
        <v>51</v>
      </c>
      <c r="C647" s="1" t="s">
        <v>890</v>
      </c>
      <c r="D647" s="1" t="s">
        <v>891</v>
      </c>
      <c r="E647" s="1" t="s">
        <v>2001</v>
      </c>
      <c r="F647" s="1" t="s">
        <v>2001</v>
      </c>
      <c r="G647" s="1" t="s">
        <v>144</v>
      </c>
      <c r="H647" s="1" t="s">
        <v>131</v>
      </c>
    </row>
    <row r="648" spans="1:8">
      <c r="A648" s="1" t="s">
        <v>50</v>
      </c>
      <c r="B648" s="1" t="s">
        <v>51</v>
      </c>
      <c r="C648" s="1" t="s">
        <v>890</v>
      </c>
      <c r="D648" s="1" t="s">
        <v>891</v>
      </c>
      <c r="E648" s="1" t="s">
        <v>2002</v>
      </c>
      <c r="F648" s="1" t="s">
        <v>2002</v>
      </c>
      <c r="G648" s="1" t="s">
        <v>144</v>
      </c>
      <c r="H648" s="1" t="s">
        <v>131</v>
      </c>
    </row>
    <row r="649" spans="1:8">
      <c r="A649" s="1" t="s">
        <v>50</v>
      </c>
      <c r="B649" s="1" t="s">
        <v>51</v>
      </c>
      <c r="C649" s="1" t="s">
        <v>890</v>
      </c>
      <c r="D649" s="1" t="s">
        <v>891</v>
      </c>
      <c r="E649" s="1" t="s">
        <v>2003</v>
      </c>
      <c r="F649" s="1" t="s">
        <v>2003</v>
      </c>
      <c r="G649" s="1" t="s">
        <v>144</v>
      </c>
      <c r="H649" s="1" t="s">
        <v>131</v>
      </c>
    </row>
    <row r="650" spans="1:8">
      <c r="A650" s="1" t="s">
        <v>50</v>
      </c>
      <c r="B650" s="1" t="s">
        <v>51</v>
      </c>
      <c r="C650" s="1" t="s">
        <v>890</v>
      </c>
      <c r="D650" s="1" t="s">
        <v>891</v>
      </c>
      <c r="E650" s="1" t="s">
        <v>2004</v>
      </c>
      <c r="F650" s="1" t="s">
        <v>2004</v>
      </c>
      <c r="G650" s="1" t="s">
        <v>144</v>
      </c>
      <c r="H650" s="1" t="s">
        <v>131</v>
      </c>
    </row>
    <row r="651" spans="1:8">
      <c r="A651" s="1" t="s">
        <v>50</v>
      </c>
      <c r="B651" s="1" t="s">
        <v>51</v>
      </c>
      <c r="C651" s="1" t="s">
        <v>890</v>
      </c>
      <c r="D651" s="1" t="s">
        <v>891</v>
      </c>
      <c r="E651" s="1" t="s">
        <v>2005</v>
      </c>
      <c r="F651" s="1" t="s">
        <v>2005</v>
      </c>
      <c r="G651" s="1" t="s">
        <v>144</v>
      </c>
      <c r="H651" s="1" t="s">
        <v>131</v>
      </c>
    </row>
    <row r="652" spans="1:8">
      <c r="A652" s="1" t="s">
        <v>50</v>
      </c>
      <c r="B652" s="1" t="s">
        <v>51</v>
      </c>
      <c r="C652" s="1" t="s">
        <v>890</v>
      </c>
      <c r="D652" s="1" t="s">
        <v>891</v>
      </c>
      <c r="E652" s="1" t="s">
        <v>2006</v>
      </c>
      <c r="F652" s="1" t="s">
        <v>2006</v>
      </c>
      <c r="G652" s="1" t="s">
        <v>144</v>
      </c>
      <c r="H652" s="1" t="s">
        <v>131</v>
      </c>
    </row>
    <row r="653" spans="1:8">
      <c r="A653" s="1" t="s">
        <v>50</v>
      </c>
      <c r="B653" s="1" t="s">
        <v>51</v>
      </c>
      <c r="C653" s="1" t="s">
        <v>890</v>
      </c>
      <c r="D653" s="1" t="s">
        <v>891</v>
      </c>
      <c r="E653" s="1" t="s">
        <v>2007</v>
      </c>
      <c r="F653" s="1" t="s">
        <v>2007</v>
      </c>
      <c r="G653" s="1" t="s">
        <v>144</v>
      </c>
      <c r="H653" s="1" t="s">
        <v>131</v>
      </c>
    </row>
    <row r="654" spans="1:8">
      <c r="A654" s="1" t="s">
        <v>50</v>
      </c>
      <c r="B654" s="1" t="s">
        <v>51</v>
      </c>
      <c r="C654" s="1" t="s">
        <v>890</v>
      </c>
      <c r="D654" s="1" t="s">
        <v>891</v>
      </c>
      <c r="E654" s="1" t="s">
        <v>2008</v>
      </c>
      <c r="F654" s="1" t="s">
        <v>2008</v>
      </c>
      <c r="G654" s="1" t="s">
        <v>144</v>
      </c>
      <c r="H654" s="1" t="s">
        <v>131</v>
      </c>
    </row>
    <row r="655" spans="1:8">
      <c r="A655" s="1" t="s">
        <v>50</v>
      </c>
      <c r="B655" s="1" t="s">
        <v>51</v>
      </c>
      <c r="C655" s="1" t="s">
        <v>890</v>
      </c>
      <c r="D655" s="1" t="s">
        <v>891</v>
      </c>
      <c r="E655" s="1" t="s">
        <v>2009</v>
      </c>
      <c r="F655" s="1" t="s">
        <v>2009</v>
      </c>
      <c r="G655" s="1" t="s">
        <v>144</v>
      </c>
      <c r="H655" s="1" t="s">
        <v>131</v>
      </c>
    </row>
    <row r="656" spans="1:8">
      <c r="A656" s="1" t="s">
        <v>50</v>
      </c>
      <c r="B656" s="1" t="s">
        <v>51</v>
      </c>
      <c r="C656" s="1" t="s">
        <v>890</v>
      </c>
      <c r="D656" s="1" t="s">
        <v>891</v>
      </c>
      <c r="E656" s="1" t="s">
        <v>2010</v>
      </c>
      <c r="F656" s="1" t="s">
        <v>2010</v>
      </c>
      <c r="G656" s="1" t="s">
        <v>144</v>
      </c>
      <c r="H656" s="1" t="s">
        <v>131</v>
      </c>
    </row>
    <row r="657" spans="1:8">
      <c r="A657" s="1" t="s">
        <v>50</v>
      </c>
      <c r="B657" s="1" t="s">
        <v>51</v>
      </c>
      <c r="C657" s="1" t="s">
        <v>890</v>
      </c>
      <c r="D657" s="1" t="s">
        <v>891</v>
      </c>
      <c r="E657" s="1" t="s">
        <v>2011</v>
      </c>
      <c r="F657" s="1" t="s">
        <v>2011</v>
      </c>
      <c r="G657" s="1" t="s">
        <v>144</v>
      </c>
      <c r="H657" s="1" t="s">
        <v>131</v>
      </c>
    </row>
    <row r="658" spans="1:8">
      <c r="A658" s="1" t="s">
        <v>50</v>
      </c>
      <c r="B658" s="1" t="s">
        <v>51</v>
      </c>
      <c r="C658" s="1" t="s">
        <v>890</v>
      </c>
      <c r="D658" s="1" t="s">
        <v>891</v>
      </c>
      <c r="E658" s="1" t="s">
        <v>2012</v>
      </c>
      <c r="F658" s="1" t="s">
        <v>2012</v>
      </c>
      <c r="G658" s="1" t="s">
        <v>144</v>
      </c>
      <c r="H658" s="1" t="s">
        <v>131</v>
      </c>
    </row>
    <row r="659" spans="1:8">
      <c r="A659" s="1" t="s">
        <v>50</v>
      </c>
      <c r="B659" s="1" t="s">
        <v>51</v>
      </c>
      <c r="C659" s="1" t="s">
        <v>890</v>
      </c>
      <c r="D659" s="1" t="s">
        <v>891</v>
      </c>
      <c r="E659" s="1" t="s">
        <v>2013</v>
      </c>
      <c r="F659" s="1" t="s">
        <v>2013</v>
      </c>
      <c r="G659" s="1" t="s">
        <v>144</v>
      </c>
      <c r="H659" s="1" t="s">
        <v>131</v>
      </c>
    </row>
    <row r="660" spans="1:8">
      <c r="A660" s="1" t="s">
        <v>50</v>
      </c>
      <c r="B660" s="1" t="s">
        <v>51</v>
      </c>
      <c r="C660" s="1" t="s">
        <v>890</v>
      </c>
      <c r="D660" s="1" t="s">
        <v>891</v>
      </c>
      <c r="E660" s="1" t="s">
        <v>2014</v>
      </c>
      <c r="F660" s="1" t="s">
        <v>2014</v>
      </c>
      <c r="G660" s="1" t="s">
        <v>144</v>
      </c>
      <c r="H660" s="1" t="s">
        <v>131</v>
      </c>
    </row>
    <row r="661" spans="1:8">
      <c r="A661" s="1" t="s">
        <v>50</v>
      </c>
      <c r="B661" s="1" t="s">
        <v>51</v>
      </c>
      <c r="C661" s="1" t="s">
        <v>890</v>
      </c>
      <c r="D661" s="1" t="s">
        <v>891</v>
      </c>
      <c r="E661" s="1" t="s">
        <v>2015</v>
      </c>
      <c r="F661" s="1" t="s">
        <v>2015</v>
      </c>
      <c r="G661" s="1" t="s">
        <v>144</v>
      </c>
      <c r="H661" s="1" t="s">
        <v>131</v>
      </c>
    </row>
    <row r="662" spans="1:8">
      <c r="A662" s="1" t="s">
        <v>50</v>
      </c>
      <c r="B662" s="1" t="s">
        <v>51</v>
      </c>
      <c r="C662" s="1" t="s">
        <v>999</v>
      </c>
      <c r="D662" s="1" t="s">
        <v>1000</v>
      </c>
      <c r="E662" s="1" t="s">
        <v>2036</v>
      </c>
      <c r="F662" s="1" t="s">
        <v>2036</v>
      </c>
      <c r="G662" s="1" t="s">
        <v>144</v>
      </c>
      <c r="H662" s="1" t="s">
        <v>144</v>
      </c>
    </row>
    <row r="663" spans="1:8">
      <c r="A663" s="1" t="s">
        <v>50</v>
      </c>
      <c r="B663" s="1" t="s">
        <v>51</v>
      </c>
      <c r="C663" s="1" t="s">
        <v>999</v>
      </c>
      <c r="D663" s="1" t="s">
        <v>1000</v>
      </c>
      <c r="E663" s="1" t="s">
        <v>2037</v>
      </c>
      <c r="F663" s="1" t="s">
        <v>2037</v>
      </c>
      <c r="G663" s="1" t="s">
        <v>144</v>
      </c>
      <c r="H663" s="1" t="s">
        <v>131</v>
      </c>
    </row>
    <row r="664" spans="1:8">
      <c r="A664" s="1" t="s">
        <v>50</v>
      </c>
      <c r="B664" s="1" t="s">
        <v>51</v>
      </c>
      <c r="C664" s="1" t="s">
        <v>999</v>
      </c>
      <c r="D664" s="1" t="s">
        <v>1000</v>
      </c>
      <c r="E664" s="1" t="s">
        <v>2038</v>
      </c>
      <c r="F664" s="1" t="s">
        <v>2038</v>
      </c>
      <c r="G664" s="1" t="s">
        <v>144</v>
      </c>
      <c r="H664" s="1" t="s">
        <v>131</v>
      </c>
    </row>
    <row r="665" spans="1:8">
      <c r="A665" s="1" t="s">
        <v>50</v>
      </c>
      <c r="B665" s="1" t="s">
        <v>51</v>
      </c>
      <c r="C665" s="1" t="s">
        <v>1008</v>
      </c>
      <c r="D665" s="1" t="s">
        <v>1009</v>
      </c>
      <c r="E665" s="1" t="s">
        <v>2039</v>
      </c>
      <c r="F665" s="1" t="s">
        <v>2039</v>
      </c>
      <c r="G665" s="1" t="s">
        <v>144</v>
      </c>
      <c r="H665" s="1" t="s">
        <v>131</v>
      </c>
    </row>
    <row r="666" spans="1:8">
      <c r="A666" s="1" t="s">
        <v>50</v>
      </c>
      <c r="B666" s="1" t="s">
        <v>51</v>
      </c>
      <c r="C666" s="1" t="s">
        <v>1008</v>
      </c>
      <c r="D666" s="1" t="s">
        <v>1009</v>
      </c>
      <c r="E666" s="1" t="s">
        <v>2040</v>
      </c>
      <c r="F666" s="1" t="s">
        <v>2040</v>
      </c>
      <c r="G666" s="1" t="s">
        <v>144</v>
      </c>
      <c r="H666" s="1" t="s">
        <v>131</v>
      </c>
    </row>
    <row r="667" spans="1:8">
      <c r="A667" s="1" t="s">
        <v>50</v>
      </c>
      <c r="B667" s="1" t="s">
        <v>51</v>
      </c>
      <c r="C667" s="1" t="s">
        <v>1008</v>
      </c>
      <c r="D667" s="1" t="s">
        <v>1009</v>
      </c>
      <c r="E667" s="1" t="s">
        <v>2041</v>
      </c>
      <c r="F667" s="1" t="s">
        <v>2041</v>
      </c>
      <c r="G667" s="1" t="s">
        <v>144</v>
      </c>
      <c r="H667" s="1" t="s">
        <v>131</v>
      </c>
    </row>
    <row r="668" spans="1:8">
      <c r="A668" s="1" t="s">
        <v>50</v>
      </c>
      <c r="B668" s="1" t="s">
        <v>51</v>
      </c>
      <c r="C668" s="1" t="s">
        <v>1008</v>
      </c>
      <c r="D668" s="1" t="s">
        <v>1009</v>
      </c>
      <c r="E668" s="1" t="s">
        <v>2042</v>
      </c>
      <c r="F668" s="1" t="s">
        <v>2042</v>
      </c>
      <c r="G668" s="1" t="s">
        <v>144</v>
      </c>
      <c r="H668" s="1" t="s">
        <v>131</v>
      </c>
    </row>
    <row r="669" spans="1:8">
      <c r="A669" s="1" t="s">
        <v>50</v>
      </c>
      <c r="B669" s="1" t="s">
        <v>51</v>
      </c>
      <c r="C669" s="1" t="s">
        <v>1008</v>
      </c>
      <c r="D669" s="1" t="s">
        <v>1009</v>
      </c>
      <c r="E669" s="1" t="s">
        <v>2043</v>
      </c>
      <c r="F669" s="1" t="s">
        <v>2043</v>
      </c>
      <c r="G669" s="1" t="s">
        <v>144</v>
      </c>
      <c r="H669" s="1" t="s">
        <v>131</v>
      </c>
    </row>
    <row r="670" spans="1:8">
      <c r="A670" s="1" t="s">
        <v>50</v>
      </c>
      <c r="B670" s="1" t="s">
        <v>51</v>
      </c>
      <c r="C670" s="1" t="s">
        <v>1008</v>
      </c>
      <c r="D670" s="1" t="s">
        <v>1009</v>
      </c>
      <c r="E670" s="1" t="s">
        <v>2044</v>
      </c>
      <c r="F670" s="1" t="s">
        <v>2044</v>
      </c>
      <c r="G670" s="1" t="s">
        <v>144</v>
      </c>
      <c r="H670" s="1" t="s">
        <v>131</v>
      </c>
    </row>
    <row r="671" spans="1:8">
      <c r="A671" s="1" t="s">
        <v>50</v>
      </c>
      <c r="B671" s="1" t="s">
        <v>51</v>
      </c>
      <c r="C671" s="1" t="s">
        <v>1008</v>
      </c>
      <c r="D671" s="1" t="s">
        <v>1009</v>
      </c>
      <c r="E671" s="1" t="s">
        <v>2045</v>
      </c>
      <c r="F671" s="1" t="s">
        <v>2045</v>
      </c>
      <c r="G671" s="1" t="s">
        <v>144</v>
      </c>
      <c r="H671" s="1" t="s">
        <v>131</v>
      </c>
    </row>
    <row r="672" spans="1:8">
      <c r="A672" s="1" t="s">
        <v>50</v>
      </c>
      <c r="B672" s="1" t="s">
        <v>51</v>
      </c>
      <c r="C672" s="1" t="s">
        <v>1014</v>
      </c>
      <c r="D672" s="1" t="s">
        <v>1015</v>
      </c>
      <c r="E672" s="1" t="s">
        <v>1808</v>
      </c>
      <c r="F672" s="1" t="s">
        <v>1808</v>
      </c>
      <c r="G672" s="1" t="s">
        <v>144</v>
      </c>
      <c r="H672" s="1" t="s">
        <v>144</v>
      </c>
    </row>
    <row r="673" spans="1:8">
      <c r="A673" s="1" t="s">
        <v>50</v>
      </c>
      <c r="B673" s="1" t="s">
        <v>51</v>
      </c>
      <c r="C673" s="1" t="s">
        <v>1014</v>
      </c>
      <c r="D673" s="1" t="s">
        <v>1015</v>
      </c>
      <c r="E673" s="1" t="s">
        <v>1807</v>
      </c>
      <c r="F673" s="1" t="s">
        <v>1807</v>
      </c>
      <c r="G673" s="1" t="s">
        <v>144</v>
      </c>
      <c r="H673" s="1" t="s">
        <v>131</v>
      </c>
    </row>
    <row r="674" spans="1:8">
      <c r="A674" s="1" t="s">
        <v>50</v>
      </c>
      <c r="B674" s="1" t="s">
        <v>51</v>
      </c>
      <c r="C674" s="1" t="s">
        <v>1020</v>
      </c>
      <c r="D674" s="1" t="s">
        <v>1021</v>
      </c>
      <c r="E674" s="1" t="s">
        <v>2046</v>
      </c>
      <c r="F674" s="1" t="s">
        <v>2046</v>
      </c>
      <c r="G674" s="1" t="s">
        <v>144</v>
      </c>
      <c r="H674" s="1" t="s">
        <v>131</v>
      </c>
    </row>
    <row r="675" spans="1:8">
      <c r="A675" s="1" t="s">
        <v>50</v>
      </c>
      <c r="B675" s="1" t="s">
        <v>51</v>
      </c>
      <c r="C675" s="1" t="s">
        <v>1020</v>
      </c>
      <c r="D675" s="1" t="s">
        <v>1021</v>
      </c>
      <c r="E675" s="1" t="s">
        <v>2047</v>
      </c>
      <c r="F675" s="1" t="s">
        <v>2047</v>
      </c>
      <c r="G675" s="1" t="s">
        <v>144</v>
      </c>
      <c r="H675" s="1" t="s">
        <v>131</v>
      </c>
    </row>
    <row r="676" spans="1:8">
      <c r="A676" s="1" t="s">
        <v>50</v>
      </c>
      <c r="B676" s="1" t="s">
        <v>51</v>
      </c>
      <c r="C676" s="1" t="s">
        <v>1086</v>
      </c>
      <c r="D676" s="1" t="s">
        <v>1087</v>
      </c>
      <c r="E676" s="1" t="s">
        <v>2048</v>
      </c>
      <c r="F676" s="1" t="s">
        <v>2048</v>
      </c>
      <c r="G676" s="1" t="s">
        <v>144</v>
      </c>
      <c r="H676" s="1" t="s">
        <v>131</v>
      </c>
    </row>
    <row r="677" spans="1:8">
      <c r="A677" s="1" t="s">
        <v>50</v>
      </c>
      <c r="B677" s="1" t="s">
        <v>51</v>
      </c>
      <c r="C677" s="1" t="s">
        <v>1086</v>
      </c>
      <c r="D677" s="1" t="s">
        <v>1087</v>
      </c>
      <c r="E677" s="1" t="s">
        <v>2049</v>
      </c>
      <c r="F677" s="1" t="s">
        <v>2049</v>
      </c>
      <c r="G677" s="1" t="s">
        <v>144</v>
      </c>
      <c r="H677" s="1" t="s">
        <v>131</v>
      </c>
    </row>
    <row r="678" spans="1:8">
      <c r="A678" s="1" t="s">
        <v>50</v>
      </c>
      <c r="B678" s="1" t="s">
        <v>51</v>
      </c>
      <c r="C678" s="1" t="s">
        <v>1086</v>
      </c>
      <c r="D678" s="1" t="s">
        <v>1087</v>
      </c>
      <c r="E678" s="1" t="s">
        <v>2050</v>
      </c>
      <c r="F678" s="1" t="s">
        <v>2050</v>
      </c>
      <c r="G678" s="1" t="s">
        <v>144</v>
      </c>
      <c r="H678" s="1" t="s">
        <v>131</v>
      </c>
    </row>
    <row r="679" spans="1:8">
      <c r="A679" s="1" t="s">
        <v>50</v>
      </c>
      <c r="B679" s="1" t="s">
        <v>51</v>
      </c>
      <c r="C679" s="1" t="s">
        <v>1086</v>
      </c>
      <c r="D679" s="1" t="s">
        <v>1087</v>
      </c>
      <c r="E679" s="1" t="s">
        <v>2051</v>
      </c>
      <c r="F679" s="1" t="s">
        <v>2051</v>
      </c>
      <c r="G679" s="1" t="s">
        <v>144</v>
      </c>
      <c r="H679" s="1" t="s">
        <v>131</v>
      </c>
    </row>
    <row r="680" spans="1:8">
      <c r="A680" s="1" t="s">
        <v>50</v>
      </c>
      <c r="B680" s="1" t="s">
        <v>51</v>
      </c>
      <c r="C680" s="1" t="s">
        <v>1125</v>
      </c>
      <c r="D680" s="1" t="s">
        <v>1126</v>
      </c>
      <c r="E680" s="1" t="s">
        <v>847</v>
      </c>
      <c r="F680" s="1" t="s">
        <v>847</v>
      </c>
      <c r="G680" s="1" t="s">
        <v>144</v>
      </c>
      <c r="H680" s="1" t="s">
        <v>131</v>
      </c>
    </row>
    <row r="681" spans="1:8">
      <c r="A681" s="1" t="s">
        <v>50</v>
      </c>
      <c r="B681" s="1" t="s">
        <v>51</v>
      </c>
      <c r="C681" s="1" t="s">
        <v>1125</v>
      </c>
      <c r="D681" s="1" t="s">
        <v>1126</v>
      </c>
      <c r="E681" s="1" t="s">
        <v>2033</v>
      </c>
      <c r="F681" s="1" t="s">
        <v>2033</v>
      </c>
      <c r="G681" s="1" t="s">
        <v>144</v>
      </c>
      <c r="H681" s="1" t="s">
        <v>131</v>
      </c>
    </row>
    <row r="682" spans="1:8">
      <c r="A682" s="1" t="s">
        <v>50</v>
      </c>
      <c r="B682" s="1" t="s">
        <v>51</v>
      </c>
      <c r="C682" s="1" t="s">
        <v>1125</v>
      </c>
      <c r="D682" s="1" t="s">
        <v>1126</v>
      </c>
      <c r="E682" s="1" t="s">
        <v>2034</v>
      </c>
      <c r="F682" s="1" t="s">
        <v>2034</v>
      </c>
      <c r="G682" s="1" t="s">
        <v>144</v>
      </c>
      <c r="H682" s="1" t="s">
        <v>131</v>
      </c>
    </row>
    <row r="683" spans="1:8">
      <c r="A683" s="1" t="s">
        <v>50</v>
      </c>
      <c r="B683" s="1" t="s">
        <v>51</v>
      </c>
      <c r="C683" s="1" t="s">
        <v>1131</v>
      </c>
      <c r="D683" s="1" t="s">
        <v>1132</v>
      </c>
      <c r="E683" s="1" t="s">
        <v>2052</v>
      </c>
      <c r="F683" s="1" t="s">
        <v>2052</v>
      </c>
      <c r="G683" s="1" t="s">
        <v>144</v>
      </c>
      <c r="H683" s="1" t="s">
        <v>131</v>
      </c>
    </row>
    <row r="684" spans="1:8">
      <c r="A684" s="1" t="s">
        <v>50</v>
      </c>
      <c r="B684" s="1" t="s">
        <v>51</v>
      </c>
      <c r="C684" s="1" t="s">
        <v>1131</v>
      </c>
      <c r="D684" s="1" t="s">
        <v>1132</v>
      </c>
      <c r="E684" s="1" t="s">
        <v>2053</v>
      </c>
      <c r="F684" s="1" t="s">
        <v>2053</v>
      </c>
      <c r="G684" s="1" t="s">
        <v>144</v>
      </c>
      <c r="H684" s="1" t="s">
        <v>131</v>
      </c>
    </row>
    <row r="685" spans="1:8">
      <c r="A685" s="1" t="s">
        <v>50</v>
      </c>
      <c r="B685" s="1" t="s">
        <v>51</v>
      </c>
      <c r="C685" s="1" t="s">
        <v>1131</v>
      </c>
      <c r="D685" s="1" t="s">
        <v>1132</v>
      </c>
      <c r="E685" s="1" t="s">
        <v>2054</v>
      </c>
      <c r="F685" s="1" t="s">
        <v>2054</v>
      </c>
      <c r="G685" s="1" t="s">
        <v>144</v>
      </c>
      <c r="H685" s="1" t="s">
        <v>131</v>
      </c>
    </row>
    <row r="686" spans="1:8">
      <c r="A686" s="1" t="s">
        <v>50</v>
      </c>
      <c r="B686" s="1" t="s">
        <v>51</v>
      </c>
      <c r="C686" s="1" t="s">
        <v>1131</v>
      </c>
      <c r="D686" s="1" t="s">
        <v>1132</v>
      </c>
      <c r="E686" s="1" t="s">
        <v>2055</v>
      </c>
      <c r="F686" s="1" t="s">
        <v>2055</v>
      </c>
      <c r="G686" s="1" t="s">
        <v>144</v>
      </c>
      <c r="H686" s="1" t="s">
        <v>131</v>
      </c>
    </row>
    <row r="687" spans="1:8">
      <c r="A687" s="1" t="s">
        <v>50</v>
      </c>
      <c r="B687" s="1" t="s">
        <v>51</v>
      </c>
      <c r="C687" s="1" t="s">
        <v>1131</v>
      </c>
      <c r="D687" s="1" t="s">
        <v>1132</v>
      </c>
      <c r="E687" s="1" t="s">
        <v>2056</v>
      </c>
      <c r="F687" s="1" t="s">
        <v>2056</v>
      </c>
      <c r="G687" s="1" t="s">
        <v>144</v>
      </c>
      <c r="H687" s="1" t="s">
        <v>131</v>
      </c>
    </row>
    <row r="688" spans="1:8">
      <c r="A688" s="1" t="s">
        <v>50</v>
      </c>
      <c r="B688" s="1" t="s">
        <v>51</v>
      </c>
      <c r="C688" s="1" t="s">
        <v>1131</v>
      </c>
      <c r="D688" s="1" t="s">
        <v>1132</v>
      </c>
      <c r="E688" s="1" t="s">
        <v>2057</v>
      </c>
      <c r="F688" s="1" t="s">
        <v>2057</v>
      </c>
      <c r="G688" s="1" t="s">
        <v>144</v>
      </c>
      <c r="H688" s="1" t="s">
        <v>131</v>
      </c>
    </row>
    <row r="689" spans="1:9">
      <c r="A689" s="1" t="s">
        <v>50</v>
      </c>
      <c r="B689" s="1" t="s">
        <v>51</v>
      </c>
      <c r="C689" s="1" t="s">
        <v>1131</v>
      </c>
      <c r="D689" s="1" t="s">
        <v>1132</v>
      </c>
      <c r="E689" s="1" t="s">
        <v>1802</v>
      </c>
      <c r="F689" s="1" t="s">
        <v>1802</v>
      </c>
      <c r="G689" s="1" t="s">
        <v>144</v>
      </c>
      <c r="H689" s="1" t="s">
        <v>131</v>
      </c>
    </row>
    <row r="690" spans="1:9">
      <c r="A690" s="1" t="s">
        <v>50</v>
      </c>
      <c r="B690" s="1" t="s">
        <v>51</v>
      </c>
      <c r="C690" s="1" t="s">
        <v>1134</v>
      </c>
      <c r="D690" s="1" t="s">
        <v>1135</v>
      </c>
      <c r="E690" s="1" t="s">
        <v>2058</v>
      </c>
      <c r="F690" s="1" t="s">
        <v>2058</v>
      </c>
      <c r="G690" s="1" t="s">
        <v>144</v>
      </c>
      <c r="H690" s="1" t="s">
        <v>131</v>
      </c>
    </row>
    <row r="691" spans="1:9">
      <c r="A691" s="1" t="s">
        <v>50</v>
      </c>
      <c r="B691" s="1" t="s">
        <v>51</v>
      </c>
      <c r="C691" s="1" t="s">
        <v>1134</v>
      </c>
      <c r="D691" s="1" t="s">
        <v>1135</v>
      </c>
      <c r="E691" s="1" t="s">
        <v>2059</v>
      </c>
      <c r="F691" s="1" t="s">
        <v>2059</v>
      </c>
      <c r="G691" s="1" t="s">
        <v>144</v>
      </c>
      <c r="H691" s="1" t="s">
        <v>131</v>
      </c>
    </row>
    <row r="692" spans="1:9">
      <c r="A692" s="1" t="s">
        <v>50</v>
      </c>
      <c r="B692" s="1" t="s">
        <v>51</v>
      </c>
      <c r="C692" s="1" t="s">
        <v>1134</v>
      </c>
      <c r="D692" s="1" t="s">
        <v>1135</v>
      </c>
      <c r="E692" s="1" t="s">
        <v>2060</v>
      </c>
      <c r="F692" s="1" t="s">
        <v>2060</v>
      </c>
      <c r="G692" s="1" t="s">
        <v>144</v>
      </c>
      <c r="H692" s="1" t="s">
        <v>131</v>
      </c>
    </row>
    <row r="693" spans="1:9">
      <c r="A693" s="1" t="s">
        <v>50</v>
      </c>
      <c r="B693" s="1" t="s">
        <v>51</v>
      </c>
      <c r="C693" s="1" t="s">
        <v>1134</v>
      </c>
      <c r="D693" s="1" t="s">
        <v>1135</v>
      </c>
      <c r="E693" s="1" t="s">
        <v>1802</v>
      </c>
      <c r="F693" s="1" t="s">
        <v>1802</v>
      </c>
      <c r="G693" s="1" t="s">
        <v>144</v>
      </c>
      <c r="H693" s="1" t="s">
        <v>131</v>
      </c>
    </row>
    <row r="694" spans="1:9">
      <c r="A694" s="1" t="s">
        <v>50</v>
      </c>
      <c r="B694" s="1" t="s">
        <v>51</v>
      </c>
      <c r="C694" s="1" t="s">
        <v>1158</v>
      </c>
      <c r="D694" s="1" t="s">
        <v>1159</v>
      </c>
      <c r="E694" s="1" t="s">
        <v>1939</v>
      </c>
      <c r="F694" s="1" t="s">
        <v>1939</v>
      </c>
      <c r="G694" s="1" t="s">
        <v>144</v>
      </c>
      <c r="H694" s="1" t="s">
        <v>131</v>
      </c>
    </row>
    <row r="695" spans="1:9">
      <c r="A695" s="1" t="s">
        <v>50</v>
      </c>
      <c r="B695" s="1" t="s">
        <v>51</v>
      </c>
      <c r="C695" s="1" t="s">
        <v>1158</v>
      </c>
      <c r="D695" s="1" t="s">
        <v>1159</v>
      </c>
      <c r="E695" s="1" t="s">
        <v>768</v>
      </c>
      <c r="F695" s="1" t="s">
        <v>768</v>
      </c>
      <c r="G695" s="1" t="s">
        <v>144</v>
      </c>
      <c r="H695" s="1" t="s">
        <v>131</v>
      </c>
    </row>
    <row r="696" spans="1:9">
      <c r="A696" s="1" t="s">
        <v>50</v>
      </c>
      <c r="B696" s="1" t="s">
        <v>51</v>
      </c>
      <c r="C696" s="1" t="s">
        <v>1158</v>
      </c>
      <c r="D696" s="1" t="s">
        <v>1159</v>
      </c>
      <c r="E696" s="1" t="s">
        <v>2061</v>
      </c>
      <c r="F696" s="1" t="s">
        <v>2062</v>
      </c>
      <c r="G696" s="1" t="s">
        <v>144</v>
      </c>
      <c r="H696" s="1" t="s">
        <v>131</v>
      </c>
    </row>
    <row r="697" spans="1:9">
      <c r="A697" s="1" t="s">
        <v>50</v>
      </c>
      <c r="B697" s="1" t="s">
        <v>51</v>
      </c>
      <c r="C697" s="1" t="s">
        <v>1182</v>
      </c>
      <c r="D697" s="1" t="s">
        <v>1183</v>
      </c>
      <c r="E697" s="1" t="s">
        <v>1807</v>
      </c>
      <c r="F697" s="1" t="s">
        <v>1807</v>
      </c>
      <c r="G697" s="1" t="s">
        <v>144</v>
      </c>
      <c r="H697" s="1" t="s">
        <v>131</v>
      </c>
    </row>
    <row r="698" spans="1:9">
      <c r="A698" s="1" t="s">
        <v>50</v>
      </c>
      <c r="B698" s="1" t="s">
        <v>51</v>
      </c>
      <c r="C698" s="1" t="s">
        <v>1182</v>
      </c>
      <c r="D698" s="1" t="s">
        <v>1183</v>
      </c>
      <c r="E698" s="1" t="s">
        <v>1808</v>
      </c>
      <c r="F698" s="1" t="s">
        <v>1808</v>
      </c>
      <c r="G698" s="1" t="s">
        <v>144</v>
      </c>
      <c r="H698" s="1" t="s">
        <v>131</v>
      </c>
    </row>
    <row r="699" spans="1:9">
      <c r="A699" s="1" t="s">
        <v>50</v>
      </c>
      <c r="B699" s="1" t="s">
        <v>51</v>
      </c>
      <c r="C699" s="1" t="s">
        <v>1208</v>
      </c>
      <c r="D699" s="1" t="s">
        <v>1209</v>
      </c>
      <c r="E699" s="1" t="s">
        <v>1807</v>
      </c>
      <c r="F699" s="1" t="s">
        <v>1807</v>
      </c>
      <c r="G699" s="1" t="s">
        <v>144</v>
      </c>
      <c r="H699" s="1" t="s">
        <v>131</v>
      </c>
    </row>
    <row r="700" spans="1:9">
      <c r="A700" s="1" t="s">
        <v>50</v>
      </c>
      <c r="B700" s="1" t="s">
        <v>51</v>
      </c>
      <c r="C700" s="1" t="s">
        <v>1208</v>
      </c>
      <c r="D700" s="1" t="s">
        <v>1209</v>
      </c>
      <c r="E700" s="1" t="s">
        <v>1808</v>
      </c>
      <c r="F700" s="1" t="s">
        <v>1808</v>
      </c>
      <c r="G700" s="1" t="s">
        <v>144</v>
      </c>
      <c r="H700" s="1" t="s">
        <v>131</v>
      </c>
    </row>
    <row r="701" spans="1:9">
      <c r="A701" s="1" t="s">
        <v>50</v>
      </c>
      <c r="B701" s="1" t="s">
        <v>51</v>
      </c>
      <c r="C701" s="1" t="s">
        <v>1214</v>
      </c>
      <c r="D701" s="1" t="s">
        <v>1215</v>
      </c>
      <c r="E701" s="1" t="s">
        <v>1833</v>
      </c>
      <c r="F701" s="1" t="s">
        <v>1833</v>
      </c>
      <c r="G701" s="1" t="s">
        <v>144</v>
      </c>
      <c r="H701" s="1" t="s">
        <v>131</v>
      </c>
      <c r="I701" s="1" t="s">
        <v>1834</v>
      </c>
    </row>
    <row r="702" spans="1:9">
      <c r="A702" s="1" t="s">
        <v>50</v>
      </c>
      <c r="B702" s="1" t="s">
        <v>51</v>
      </c>
      <c r="C702" s="1" t="s">
        <v>1214</v>
      </c>
      <c r="D702" s="1" t="s">
        <v>1215</v>
      </c>
      <c r="E702" s="1" t="s">
        <v>1849</v>
      </c>
      <c r="F702" s="1" t="s">
        <v>1849</v>
      </c>
      <c r="G702" s="1" t="s">
        <v>144</v>
      </c>
      <c r="H702" s="1" t="s">
        <v>131</v>
      </c>
      <c r="I702" s="1" t="s">
        <v>1834</v>
      </c>
    </row>
    <row r="703" spans="1:9">
      <c r="A703" s="1" t="s">
        <v>50</v>
      </c>
      <c r="B703" s="1" t="s">
        <v>51</v>
      </c>
      <c r="C703" s="1" t="s">
        <v>1214</v>
      </c>
      <c r="D703" s="1" t="s">
        <v>1215</v>
      </c>
      <c r="E703" s="1" t="s">
        <v>1864</v>
      </c>
      <c r="F703" s="1" t="s">
        <v>1864</v>
      </c>
      <c r="G703" s="1" t="s">
        <v>144</v>
      </c>
      <c r="H703" s="1" t="s">
        <v>131</v>
      </c>
      <c r="I703" s="1" t="s">
        <v>1834</v>
      </c>
    </row>
    <row r="704" spans="1:9">
      <c r="A704" s="1" t="s">
        <v>50</v>
      </c>
      <c r="B704" s="1" t="s">
        <v>51</v>
      </c>
      <c r="C704" s="1" t="s">
        <v>1214</v>
      </c>
      <c r="D704" s="1" t="s">
        <v>1215</v>
      </c>
      <c r="E704" s="1" t="s">
        <v>1870</v>
      </c>
      <c r="F704" s="1" t="s">
        <v>1870</v>
      </c>
      <c r="G704" s="1" t="s">
        <v>144</v>
      </c>
      <c r="H704" s="1" t="s">
        <v>131</v>
      </c>
      <c r="I704" s="1" t="s">
        <v>1858</v>
      </c>
    </row>
    <row r="705" spans="1:9">
      <c r="A705" s="1" t="s">
        <v>50</v>
      </c>
      <c r="B705" s="1" t="s">
        <v>51</v>
      </c>
      <c r="C705" s="1" t="s">
        <v>1214</v>
      </c>
      <c r="D705" s="1" t="s">
        <v>1215</v>
      </c>
      <c r="E705" s="1" t="s">
        <v>1831</v>
      </c>
      <c r="F705" s="1" t="s">
        <v>1831</v>
      </c>
      <c r="G705" s="1" t="s">
        <v>144</v>
      </c>
      <c r="H705" s="1" t="s">
        <v>131</v>
      </c>
      <c r="I705" s="1" t="s">
        <v>1832</v>
      </c>
    </row>
    <row r="706" spans="1:9">
      <c r="A706" s="1" t="s">
        <v>50</v>
      </c>
      <c r="B706" s="1" t="s">
        <v>51</v>
      </c>
      <c r="C706" s="1" t="s">
        <v>1214</v>
      </c>
      <c r="D706" s="1" t="s">
        <v>1215</v>
      </c>
      <c r="E706" s="1" t="s">
        <v>1871</v>
      </c>
      <c r="F706" s="1" t="s">
        <v>1871</v>
      </c>
      <c r="G706" s="1" t="s">
        <v>144</v>
      </c>
      <c r="H706" s="1" t="s">
        <v>131</v>
      </c>
      <c r="I706" s="1" t="s">
        <v>1872</v>
      </c>
    </row>
    <row r="707" spans="1:9">
      <c r="A707" s="1" t="s">
        <v>50</v>
      </c>
      <c r="B707" s="1" t="s">
        <v>51</v>
      </c>
      <c r="C707" s="1" t="s">
        <v>1214</v>
      </c>
      <c r="D707" s="1" t="s">
        <v>1215</v>
      </c>
      <c r="E707" s="1" t="s">
        <v>1863</v>
      </c>
      <c r="F707" s="1" t="s">
        <v>1863</v>
      </c>
      <c r="G707" s="1" t="s">
        <v>144</v>
      </c>
      <c r="H707" s="1" t="s">
        <v>131</v>
      </c>
      <c r="I707" s="1" t="s">
        <v>1858</v>
      </c>
    </row>
    <row r="708" spans="1:9">
      <c r="A708" s="1" t="s">
        <v>50</v>
      </c>
      <c r="B708" s="1" t="s">
        <v>51</v>
      </c>
      <c r="C708" s="1" t="s">
        <v>1214</v>
      </c>
      <c r="D708" s="1" t="s">
        <v>1215</v>
      </c>
      <c r="E708" s="1" t="s">
        <v>1857</v>
      </c>
      <c r="F708" s="1" t="s">
        <v>1857</v>
      </c>
      <c r="G708" s="1" t="s">
        <v>144</v>
      </c>
      <c r="H708" s="1" t="s">
        <v>131</v>
      </c>
      <c r="I708" s="1" t="s">
        <v>1858</v>
      </c>
    </row>
    <row r="709" spans="1:9">
      <c r="A709" s="1" t="s">
        <v>50</v>
      </c>
      <c r="B709" s="1" t="s">
        <v>51</v>
      </c>
      <c r="C709" s="1" t="s">
        <v>1214</v>
      </c>
      <c r="D709" s="1" t="s">
        <v>1215</v>
      </c>
      <c r="E709" s="1" t="s">
        <v>225</v>
      </c>
      <c r="F709" s="1" t="s">
        <v>225</v>
      </c>
      <c r="G709" s="1" t="s">
        <v>144</v>
      </c>
      <c r="H709" s="1" t="s">
        <v>131</v>
      </c>
      <c r="I709" s="1" t="s">
        <v>1838</v>
      </c>
    </row>
    <row r="710" spans="1:9">
      <c r="A710" s="1" t="s">
        <v>50</v>
      </c>
      <c r="B710" s="1" t="s">
        <v>51</v>
      </c>
      <c r="C710" s="1" t="s">
        <v>1214</v>
      </c>
      <c r="D710" s="1" t="s">
        <v>1215</v>
      </c>
      <c r="E710" s="1" t="s">
        <v>1845</v>
      </c>
      <c r="F710" s="1" t="s">
        <v>1845</v>
      </c>
      <c r="G710" s="1" t="s">
        <v>144</v>
      </c>
      <c r="H710" s="1" t="s">
        <v>131</v>
      </c>
      <c r="I710" s="1" t="s">
        <v>1838</v>
      </c>
    </row>
    <row r="711" spans="1:9">
      <c r="A711" s="1" t="s">
        <v>50</v>
      </c>
      <c r="B711" s="1" t="s">
        <v>51</v>
      </c>
      <c r="C711" s="1" t="s">
        <v>1214</v>
      </c>
      <c r="D711" s="1" t="s">
        <v>1215</v>
      </c>
      <c r="E711" s="1" t="s">
        <v>1855</v>
      </c>
      <c r="F711" s="1" t="s">
        <v>1855</v>
      </c>
      <c r="G711" s="1" t="s">
        <v>144</v>
      </c>
      <c r="H711" s="1" t="s">
        <v>131</v>
      </c>
      <c r="I711" s="1" t="s">
        <v>1838</v>
      </c>
    </row>
    <row r="712" spans="1:9">
      <c r="A712" s="1" t="s">
        <v>50</v>
      </c>
      <c r="B712" s="1" t="s">
        <v>51</v>
      </c>
      <c r="C712" s="1" t="s">
        <v>1214</v>
      </c>
      <c r="D712" s="1" t="s">
        <v>1215</v>
      </c>
      <c r="E712" s="1" t="s">
        <v>1854</v>
      </c>
      <c r="F712" s="1" t="s">
        <v>1854</v>
      </c>
      <c r="G712" s="1" t="s">
        <v>144</v>
      </c>
      <c r="H712" s="1" t="s">
        <v>131</v>
      </c>
      <c r="I712" s="1" t="s">
        <v>1838</v>
      </c>
    </row>
    <row r="713" spans="1:9">
      <c r="A713" s="1" t="s">
        <v>50</v>
      </c>
      <c r="B713" s="1" t="s">
        <v>51</v>
      </c>
      <c r="C713" s="1" t="s">
        <v>1214</v>
      </c>
      <c r="D713" s="1" t="s">
        <v>1215</v>
      </c>
      <c r="E713" s="1" t="s">
        <v>1846</v>
      </c>
      <c r="F713" s="1" t="s">
        <v>1846</v>
      </c>
      <c r="G713" s="1" t="s">
        <v>144</v>
      </c>
      <c r="H713" s="1" t="s">
        <v>131</v>
      </c>
      <c r="I713" s="1" t="s">
        <v>1838</v>
      </c>
    </row>
    <row r="714" spans="1:9">
      <c r="A714" s="1" t="s">
        <v>50</v>
      </c>
      <c r="B714" s="1" t="s">
        <v>51</v>
      </c>
      <c r="C714" s="1" t="s">
        <v>1214</v>
      </c>
      <c r="D714" s="1" t="s">
        <v>1215</v>
      </c>
      <c r="E714" s="1" t="s">
        <v>1851</v>
      </c>
      <c r="F714" s="1" t="s">
        <v>1851</v>
      </c>
      <c r="G714" s="1" t="s">
        <v>144</v>
      </c>
      <c r="H714" s="1" t="s">
        <v>131</v>
      </c>
      <c r="I714" s="1" t="s">
        <v>1848</v>
      </c>
    </row>
    <row r="715" spans="1:9">
      <c r="A715" s="1" t="s">
        <v>50</v>
      </c>
      <c r="B715" s="1" t="s">
        <v>51</v>
      </c>
      <c r="C715" s="1" t="s">
        <v>1214</v>
      </c>
      <c r="D715" s="1" t="s">
        <v>1215</v>
      </c>
      <c r="E715" s="1" t="s">
        <v>1850</v>
      </c>
      <c r="F715" s="1" t="s">
        <v>1850</v>
      </c>
      <c r="G715" s="1" t="s">
        <v>144</v>
      </c>
      <c r="H715" s="1" t="s">
        <v>131</v>
      </c>
      <c r="I715" s="1" t="s">
        <v>1848</v>
      </c>
    </row>
    <row r="716" spans="1:9">
      <c r="A716" s="1" t="s">
        <v>50</v>
      </c>
      <c r="B716" s="1" t="s">
        <v>51</v>
      </c>
      <c r="C716" s="1" t="s">
        <v>1214</v>
      </c>
      <c r="D716" s="1" t="s">
        <v>1215</v>
      </c>
      <c r="E716" s="1" t="s">
        <v>1847</v>
      </c>
      <c r="F716" s="1" t="s">
        <v>1847</v>
      </c>
      <c r="G716" s="1" t="s">
        <v>144</v>
      </c>
      <c r="H716" s="1" t="s">
        <v>131</v>
      </c>
      <c r="I716" s="1" t="s">
        <v>1848</v>
      </c>
    </row>
    <row r="717" spans="1:9">
      <c r="A717" s="1" t="s">
        <v>50</v>
      </c>
      <c r="B717" s="1" t="s">
        <v>51</v>
      </c>
      <c r="C717" s="1" t="s">
        <v>1214</v>
      </c>
      <c r="D717" s="1" t="s">
        <v>1215</v>
      </c>
      <c r="E717" s="1" t="s">
        <v>1860</v>
      </c>
      <c r="F717" s="1" t="s">
        <v>1860</v>
      </c>
      <c r="G717" s="1" t="s">
        <v>144</v>
      </c>
      <c r="H717" s="1" t="s">
        <v>131</v>
      </c>
      <c r="I717" s="1" t="s">
        <v>1840</v>
      </c>
    </row>
    <row r="718" spans="1:9">
      <c r="A718" s="1" t="s">
        <v>50</v>
      </c>
      <c r="B718" s="1" t="s">
        <v>51</v>
      </c>
      <c r="C718" s="1" t="s">
        <v>1214</v>
      </c>
      <c r="D718" s="1" t="s">
        <v>1215</v>
      </c>
      <c r="E718" s="1" t="s">
        <v>1839</v>
      </c>
      <c r="F718" s="1" t="s">
        <v>1839</v>
      </c>
      <c r="G718" s="1" t="s">
        <v>144</v>
      </c>
      <c r="H718" s="1" t="s">
        <v>131</v>
      </c>
      <c r="I718" s="1" t="s">
        <v>1840</v>
      </c>
    </row>
    <row r="719" spans="1:9">
      <c r="A719" s="1" t="s">
        <v>50</v>
      </c>
      <c r="B719" s="1" t="s">
        <v>51</v>
      </c>
      <c r="C719" s="1" t="s">
        <v>1214</v>
      </c>
      <c r="D719" s="1" t="s">
        <v>1215</v>
      </c>
      <c r="E719" s="1" t="s">
        <v>1866</v>
      </c>
      <c r="F719" s="1" t="s">
        <v>1866</v>
      </c>
      <c r="G719" s="1" t="s">
        <v>144</v>
      </c>
      <c r="H719" s="1" t="s">
        <v>131</v>
      </c>
      <c r="I719" s="1" t="s">
        <v>1840</v>
      </c>
    </row>
    <row r="720" spans="1:9">
      <c r="A720" s="1" t="s">
        <v>50</v>
      </c>
      <c r="B720" s="1" t="s">
        <v>51</v>
      </c>
      <c r="C720" s="1" t="s">
        <v>1214</v>
      </c>
      <c r="D720" s="1" t="s">
        <v>1215</v>
      </c>
      <c r="E720" s="1" t="s">
        <v>1843</v>
      </c>
      <c r="F720" s="1" t="s">
        <v>1843</v>
      </c>
      <c r="G720" s="1" t="s">
        <v>144</v>
      </c>
      <c r="H720" s="1" t="s">
        <v>131</v>
      </c>
      <c r="I720" s="1" t="s">
        <v>1838</v>
      </c>
    </row>
    <row r="721" spans="1:9">
      <c r="A721" s="1" t="s">
        <v>50</v>
      </c>
      <c r="B721" s="1" t="s">
        <v>51</v>
      </c>
      <c r="C721" s="1" t="s">
        <v>1214</v>
      </c>
      <c r="D721" s="1" t="s">
        <v>1215</v>
      </c>
      <c r="E721" s="1" t="s">
        <v>2063</v>
      </c>
      <c r="F721" s="1" t="s">
        <v>2063</v>
      </c>
      <c r="G721" s="1" t="s">
        <v>144</v>
      </c>
      <c r="H721" s="1" t="s">
        <v>131</v>
      </c>
      <c r="I721" s="1" t="s">
        <v>1853</v>
      </c>
    </row>
    <row r="722" spans="1:9">
      <c r="A722" s="1" t="s">
        <v>50</v>
      </c>
      <c r="B722" s="1" t="s">
        <v>51</v>
      </c>
      <c r="C722" s="1" t="s">
        <v>1214</v>
      </c>
      <c r="D722" s="1" t="s">
        <v>1215</v>
      </c>
      <c r="E722" s="1" t="s">
        <v>1802</v>
      </c>
      <c r="F722" s="1" t="s">
        <v>1802</v>
      </c>
      <c r="G722" s="1" t="s">
        <v>144</v>
      </c>
      <c r="H722" s="1" t="s">
        <v>131</v>
      </c>
      <c r="I722" s="1" t="s">
        <v>1856</v>
      </c>
    </row>
    <row r="723" spans="1:9">
      <c r="A723" s="1" t="s">
        <v>50</v>
      </c>
      <c r="B723" s="1" t="s">
        <v>51</v>
      </c>
      <c r="C723" s="1" t="s">
        <v>1214</v>
      </c>
      <c r="D723" s="1" t="s">
        <v>1215</v>
      </c>
      <c r="E723" s="1" t="s">
        <v>1867</v>
      </c>
      <c r="F723" s="1" t="s">
        <v>1867</v>
      </c>
      <c r="G723" s="1" t="s">
        <v>144</v>
      </c>
      <c r="H723" s="1" t="s">
        <v>131</v>
      </c>
      <c r="I723" s="1" t="s">
        <v>1838</v>
      </c>
    </row>
    <row r="724" spans="1:9">
      <c r="A724" s="1" t="s">
        <v>50</v>
      </c>
      <c r="B724" s="1" t="s">
        <v>51</v>
      </c>
      <c r="C724" s="1" t="s">
        <v>1214</v>
      </c>
      <c r="D724" s="1" t="s">
        <v>1215</v>
      </c>
      <c r="E724" s="1" t="s">
        <v>1859</v>
      </c>
      <c r="F724" s="1" t="s">
        <v>1859</v>
      </c>
      <c r="G724" s="1" t="s">
        <v>144</v>
      </c>
      <c r="H724" s="1" t="s">
        <v>131</v>
      </c>
      <c r="I724" s="1" t="s">
        <v>1838</v>
      </c>
    </row>
    <row r="725" spans="1:9">
      <c r="A725" s="1" t="s">
        <v>50</v>
      </c>
      <c r="B725" s="1" t="s">
        <v>51</v>
      </c>
      <c r="C725" s="1" t="s">
        <v>1214</v>
      </c>
      <c r="D725" s="1" t="s">
        <v>1215</v>
      </c>
      <c r="E725" s="1" t="s">
        <v>1836</v>
      </c>
      <c r="F725" s="1" t="s">
        <v>1836</v>
      </c>
      <c r="G725" s="1" t="s">
        <v>144</v>
      </c>
      <c r="H725" s="1" t="s">
        <v>131</v>
      </c>
      <c r="I725" s="1" t="s">
        <v>1834</v>
      </c>
    </row>
    <row r="726" spans="1:9">
      <c r="A726" s="1" t="s">
        <v>50</v>
      </c>
      <c r="B726" s="1" t="s">
        <v>51</v>
      </c>
      <c r="C726" s="1" t="s">
        <v>1214</v>
      </c>
      <c r="D726" s="1" t="s">
        <v>1215</v>
      </c>
      <c r="E726" s="1" t="s">
        <v>1837</v>
      </c>
      <c r="F726" s="1" t="s">
        <v>1837</v>
      </c>
      <c r="G726" s="1" t="s">
        <v>144</v>
      </c>
      <c r="H726" s="1" t="s">
        <v>131</v>
      </c>
      <c r="I726" s="1" t="s">
        <v>1834</v>
      </c>
    </row>
    <row r="727" spans="1:9">
      <c r="A727" s="1" t="s">
        <v>50</v>
      </c>
      <c r="B727" s="1" t="s">
        <v>51</v>
      </c>
      <c r="C727" s="1" t="s">
        <v>1214</v>
      </c>
      <c r="D727" s="1" t="s">
        <v>1215</v>
      </c>
      <c r="E727" s="1" t="s">
        <v>1841</v>
      </c>
      <c r="F727" s="1" t="s">
        <v>1841</v>
      </c>
      <c r="G727" s="1" t="s">
        <v>144</v>
      </c>
      <c r="H727" s="1" t="s">
        <v>131</v>
      </c>
      <c r="I727" s="1" t="s">
        <v>1840</v>
      </c>
    </row>
    <row r="728" spans="1:9">
      <c r="A728" s="1" t="s">
        <v>50</v>
      </c>
      <c r="B728" s="1" t="s">
        <v>51</v>
      </c>
      <c r="C728" s="1" t="s">
        <v>1214</v>
      </c>
      <c r="D728" s="1" t="s">
        <v>1215</v>
      </c>
      <c r="E728" s="1" t="s">
        <v>1842</v>
      </c>
      <c r="F728" s="1" t="s">
        <v>1842</v>
      </c>
      <c r="G728" s="1" t="s">
        <v>144</v>
      </c>
      <c r="H728" s="1" t="s">
        <v>131</v>
      </c>
      <c r="I728" s="1" t="s">
        <v>1840</v>
      </c>
    </row>
    <row r="729" spans="1:9">
      <c r="A729" s="1" t="s">
        <v>50</v>
      </c>
      <c r="B729" s="1" t="s">
        <v>51</v>
      </c>
      <c r="C729" s="1" t="s">
        <v>1214</v>
      </c>
      <c r="D729" s="1" t="s">
        <v>1215</v>
      </c>
      <c r="E729" s="1" t="s">
        <v>1844</v>
      </c>
      <c r="F729" s="1" t="s">
        <v>1844</v>
      </c>
      <c r="G729" s="1" t="s">
        <v>144</v>
      </c>
      <c r="H729" s="1" t="s">
        <v>131</v>
      </c>
      <c r="I729" s="1" t="s">
        <v>1838</v>
      </c>
    </row>
    <row r="730" spans="1:9">
      <c r="A730" s="1" t="s">
        <v>50</v>
      </c>
      <c r="B730" s="1" t="s">
        <v>51</v>
      </c>
      <c r="C730" s="1" t="s">
        <v>1214</v>
      </c>
      <c r="D730" s="1" t="s">
        <v>1215</v>
      </c>
      <c r="E730" s="1" t="s">
        <v>1861</v>
      </c>
      <c r="F730" s="1" t="s">
        <v>1861</v>
      </c>
      <c r="G730" s="1" t="s">
        <v>144</v>
      </c>
      <c r="H730" s="1" t="s">
        <v>131</v>
      </c>
      <c r="I730" s="1" t="s">
        <v>1840</v>
      </c>
    </row>
    <row r="731" spans="1:9">
      <c r="A731" s="1" t="s">
        <v>50</v>
      </c>
      <c r="B731" s="1" t="s">
        <v>51</v>
      </c>
      <c r="C731" s="1" t="s">
        <v>1214</v>
      </c>
      <c r="D731" s="1" t="s">
        <v>1215</v>
      </c>
      <c r="E731" s="1" t="s">
        <v>1862</v>
      </c>
      <c r="F731" s="1" t="s">
        <v>1862</v>
      </c>
      <c r="G731" s="1" t="s">
        <v>144</v>
      </c>
      <c r="H731" s="1" t="s">
        <v>131</v>
      </c>
      <c r="I731" s="1" t="s">
        <v>1840</v>
      </c>
    </row>
    <row r="732" spans="1:9">
      <c r="A732" s="1" t="s">
        <v>50</v>
      </c>
      <c r="B732" s="1" t="s">
        <v>51</v>
      </c>
      <c r="C732" s="1" t="s">
        <v>1214</v>
      </c>
      <c r="D732" s="1" t="s">
        <v>1215</v>
      </c>
      <c r="E732" s="1" t="s">
        <v>1865</v>
      </c>
      <c r="F732" s="1" t="s">
        <v>1865</v>
      </c>
      <c r="G732" s="1" t="s">
        <v>144</v>
      </c>
      <c r="H732" s="1" t="s">
        <v>131</v>
      </c>
      <c r="I732" s="1" t="s">
        <v>1834</v>
      </c>
    </row>
    <row r="733" spans="1:9">
      <c r="A733" s="1" t="s">
        <v>50</v>
      </c>
      <c r="B733" s="1" t="s">
        <v>51</v>
      </c>
      <c r="C733" s="1" t="s">
        <v>1214</v>
      </c>
      <c r="D733" s="1" t="s">
        <v>1215</v>
      </c>
      <c r="E733" s="1" t="s">
        <v>1868</v>
      </c>
      <c r="F733" s="1" t="s">
        <v>1868</v>
      </c>
      <c r="G733" s="1" t="s">
        <v>144</v>
      </c>
      <c r="H733" s="1" t="s">
        <v>131</v>
      </c>
      <c r="I733" s="1" t="s">
        <v>1838</v>
      </c>
    </row>
    <row r="734" spans="1:9">
      <c r="A734" s="1" t="s">
        <v>50</v>
      </c>
      <c r="B734" s="1" t="s">
        <v>51</v>
      </c>
      <c r="C734" s="1" t="s">
        <v>1214</v>
      </c>
      <c r="D734" s="1" t="s">
        <v>1215</v>
      </c>
      <c r="E734" s="1" t="s">
        <v>1852</v>
      </c>
      <c r="F734" s="1" t="s">
        <v>1852</v>
      </c>
      <c r="G734" s="1" t="s">
        <v>144</v>
      </c>
      <c r="H734" s="1" t="s">
        <v>131</v>
      </c>
      <c r="I734" s="1" t="s">
        <v>1853</v>
      </c>
    </row>
    <row r="735" spans="1:9">
      <c r="A735" s="1" t="s">
        <v>50</v>
      </c>
      <c r="B735" s="1" t="s">
        <v>51</v>
      </c>
      <c r="C735" s="1" t="s">
        <v>1214</v>
      </c>
      <c r="D735" s="1" t="s">
        <v>1215</v>
      </c>
      <c r="E735" s="1" t="s">
        <v>1835</v>
      </c>
      <c r="F735" s="1" t="s">
        <v>1835</v>
      </c>
      <c r="G735" s="1" t="s">
        <v>144</v>
      </c>
      <c r="H735" s="1" t="s">
        <v>131</v>
      </c>
    </row>
    <row r="736" spans="1:9">
      <c r="A736" s="1" t="s">
        <v>50</v>
      </c>
      <c r="B736" s="1" t="s">
        <v>51</v>
      </c>
      <c r="C736" s="1" t="s">
        <v>1217</v>
      </c>
      <c r="D736" s="1" t="s">
        <v>1218</v>
      </c>
      <c r="E736" s="1" t="s">
        <v>1831</v>
      </c>
      <c r="F736" s="1" t="s">
        <v>1831</v>
      </c>
      <c r="G736" s="1" t="s">
        <v>144</v>
      </c>
      <c r="H736" s="1" t="s">
        <v>131</v>
      </c>
      <c r="I736" s="1" t="s">
        <v>1838</v>
      </c>
    </row>
    <row r="737" spans="1:9">
      <c r="A737" s="1" t="s">
        <v>50</v>
      </c>
      <c r="B737" s="1" t="s">
        <v>51</v>
      </c>
      <c r="C737" s="1" t="s">
        <v>1217</v>
      </c>
      <c r="D737" s="1" t="s">
        <v>1218</v>
      </c>
      <c r="E737" s="1" t="s">
        <v>1871</v>
      </c>
      <c r="F737" s="1" t="s">
        <v>1871</v>
      </c>
      <c r="G737" s="1" t="s">
        <v>144</v>
      </c>
      <c r="H737" s="1" t="s">
        <v>131</v>
      </c>
      <c r="I737" s="1" t="s">
        <v>1848</v>
      </c>
    </row>
    <row r="738" spans="1:9">
      <c r="A738" s="1" t="s">
        <v>50</v>
      </c>
      <c r="B738" s="1" t="s">
        <v>51</v>
      </c>
      <c r="C738" s="1" t="s">
        <v>1217</v>
      </c>
      <c r="D738" s="1" t="s">
        <v>1218</v>
      </c>
      <c r="E738" s="1" t="s">
        <v>1913</v>
      </c>
      <c r="F738" s="1" t="s">
        <v>1913</v>
      </c>
      <c r="G738" s="1" t="s">
        <v>144</v>
      </c>
      <c r="H738" s="1" t="s">
        <v>131</v>
      </c>
      <c r="I738" s="1" t="s">
        <v>1832</v>
      </c>
    </row>
    <row r="739" spans="1:9">
      <c r="A739" s="1" t="s">
        <v>50</v>
      </c>
      <c r="B739" s="1" t="s">
        <v>51</v>
      </c>
      <c r="C739" s="1" t="s">
        <v>1217</v>
      </c>
      <c r="D739" s="1" t="s">
        <v>1218</v>
      </c>
      <c r="E739" s="1" t="s">
        <v>2064</v>
      </c>
      <c r="F739" s="1" t="s">
        <v>2064</v>
      </c>
      <c r="G739" s="1" t="s">
        <v>144</v>
      </c>
      <c r="H739" s="1" t="s">
        <v>131</v>
      </c>
      <c r="I739" s="1" t="s">
        <v>1832</v>
      </c>
    </row>
    <row r="740" spans="1:9">
      <c r="A740" s="1" t="s">
        <v>50</v>
      </c>
      <c r="B740" s="1" t="s">
        <v>51</v>
      </c>
      <c r="C740" s="1" t="s">
        <v>1217</v>
      </c>
      <c r="D740" s="1" t="s">
        <v>1218</v>
      </c>
      <c r="E740" s="1" t="s">
        <v>1915</v>
      </c>
      <c r="F740" s="1" t="s">
        <v>1915</v>
      </c>
      <c r="G740" s="1" t="s">
        <v>144</v>
      </c>
      <c r="H740" s="1" t="s">
        <v>131</v>
      </c>
      <c r="I740" s="1" t="s">
        <v>1832</v>
      </c>
    </row>
    <row r="741" spans="1:9">
      <c r="A741" s="1" t="s">
        <v>50</v>
      </c>
      <c r="B741" s="1" t="s">
        <v>51</v>
      </c>
      <c r="C741" s="1" t="s">
        <v>1217</v>
      </c>
      <c r="D741" s="1" t="s">
        <v>1218</v>
      </c>
      <c r="E741" s="1" t="s">
        <v>1916</v>
      </c>
      <c r="F741" s="1" t="s">
        <v>1916</v>
      </c>
      <c r="G741" s="1" t="s">
        <v>144</v>
      </c>
      <c r="H741" s="1" t="s">
        <v>131</v>
      </c>
      <c r="I741" s="1" t="s">
        <v>1832</v>
      </c>
    </row>
    <row r="742" spans="1:9">
      <c r="A742" s="1" t="s">
        <v>50</v>
      </c>
      <c r="B742" s="1" t="s">
        <v>51</v>
      </c>
      <c r="C742" s="1" t="s">
        <v>1217</v>
      </c>
      <c r="D742" s="1" t="s">
        <v>1218</v>
      </c>
      <c r="E742" s="1" t="s">
        <v>1849</v>
      </c>
      <c r="F742" s="1" t="s">
        <v>1849</v>
      </c>
      <c r="G742" s="1" t="s">
        <v>144</v>
      </c>
      <c r="H742" s="1" t="s">
        <v>131</v>
      </c>
      <c r="I742" s="1" t="s">
        <v>1872</v>
      </c>
    </row>
    <row r="743" spans="1:9">
      <c r="A743" s="1" t="s">
        <v>50</v>
      </c>
      <c r="B743" s="1" t="s">
        <v>51</v>
      </c>
      <c r="C743" s="1" t="s">
        <v>1217</v>
      </c>
      <c r="D743" s="1" t="s">
        <v>1218</v>
      </c>
      <c r="E743" s="1" t="s">
        <v>2065</v>
      </c>
      <c r="F743" s="1" t="s">
        <v>2065</v>
      </c>
      <c r="G743" s="1" t="s">
        <v>144</v>
      </c>
      <c r="H743" s="1" t="s">
        <v>131</v>
      </c>
      <c r="I743" s="1" t="s">
        <v>1834</v>
      </c>
    </row>
    <row r="744" spans="1:9">
      <c r="A744" s="1" t="s">
        <v>50</v>
      </c>
      <c r="B744" s="1" t="s">
        <v>51</v>
      </c>
      <c r="C744" s="1" t="s">
        <v>1217</v>
      </c>
      <c r="D744" s="1" t="s">
        <v>1218</v>
      </c>
      <c r="E744" s="1" t="s">
        <v>1918</v>
      </c>
      <c r="F744" s="1" t="s">
        <v>1918</v>
      </c>
      <c r="G744" s="1" t="s">
        <v>144</v>
      </c>
      <c r="H744" s="1" t="s">
        <v>131</v>
      </c>
      <c r="I744" s="1" t="s">
        <v>1834</v>
      </c>
    </row>
    <row r="745" spans="1:9">
      <c r="A745" s="1" t="s">
        <v>50</v>
      </c>
      <c r="B745" s="1" t="s">
        <v>51</v>
      </c>
      <c r="C745" s="1" t="s">
        <v>1217</v>
      </c>
      <c r="D745" s="1" t="s">
        <v>1218</v>
      </c>
      <c r="E745" s="1" t="s">
        <v>1870</v>
      </c>
      <c r="F745" s="1" t="s">
        <v>1870</v>
      </c>
      <c r="G745" s="1" t="s">
        <v>144</v>
      </c>
      <c r="H745" s="1" t="s">
        <v>131</v>
      </c>
      <c r="I745" s="1" t="s">
        <v>1858</v>
      </c>
    </row>
    <row r="746" spans="1:9">
      <c r="A746" s="1" t="s">
        <v>50</v>
      </c>
      <c r="B746" s="1" t="s">
        <v>51</v>
      </c>
      <c r="C746" s="1" t="s">
        <v>1217</v>
      </c>
      <c r="D746" s="1" t="s">
        <v>1218</v>
      </c>
      <c r="E746" s="1" t="s">
        <v>1863</v>
      </c>
      <c r="F746" s="1" t="s">
        <v>1863</v>
      </c>
      <c r="G746" s="1" t="s">
        <v>144</v>
      </c>
      <c r="H746" s="1" t="s">
        <v>131</v>
      </c>
      <c r="I746" s="1" t="s">
        <v>2066</v>
      </c>
    </row>
    <row r="747" spans="1:9">
      <c r="A747" s="1" t="s">
        <v>50</v>
      </c>
      <c r="B747" s="1" t="s">
        <v>51</v>
      </c>
      <c r="C747" s="1" t="s">
        <v>1217</v>
      </c>
      <c r="D747" s="1" t="s">
        <v>1218</v>
      </c>
      <c r="E747" s="1" t="s">
        <v>1857</v>
      </c>
      <c r="F747" s="1" t="s">
        <v>1857</v>
      </c>
      <c r="G747" s="1" t="s">
        <v>144</v>
      </c>
      <c r="H747" s="1" t="s">
        <v>131</v>
      </c>
      <c r="I747" s="1" t="s">
        <v>2067</v>
      </c>
    </row>
    <row r="748" spans="1:9">
      <c r="A748" s="1" t="s">
        <v>50</v>
      </c>
      <c r="B748" s="1" t="s">
        <v>51</v>
      </c>
      <c r="C748" s="1" t="s">
        <v>1217</v>
      </c>
      <c r="D748" s="1" t="s">
        <v>1218</v>
      </c>
      <c r="E748" s="1" t="s">
        <v>225</v>
      </c>
      <c r="F748" s="1" t="s">
        <v>225</v>
      </c>
      <c r="G748" s="1" t="s">
        <v>144</v>
      </c>
      <c r="H748" s="1" t="s">
        <v>131</v>
      </c>
      <c r="I748" s="1" t="s">
        <v>1853</v>
      </c>
    </row>
    <row r="749" spans="1:9">
      <c r="A749" s="1" t="s">
        <v>50</v>
      </c>
      <c r="B749" s="1" t="s">
        <v>51</v>
      </c>
      <c r="C749" s="1" t="s">
        <v>1217</v>
      </c>
      <c r="D749" s="1" t="s">
        <v>1218</v>
      </c>
      <c r="E749" s="1" t="s">
        <v>1933</v>
      </c>
      <c r="F749" s="1" t="s">
        <v>1933</v>
      </c>
      <c r="G749" s="1" t="s">
        <v>144</v>
      </c>
      <c r="H749" s="1" t="s">
        <v>131</v>
      </c>
      <c r="I749" s="1" t="s">
        <v>2068</v>
      </c>
    </row>
    <row r="750" spans="1:9">
      <c r="A750" s="1" t="s">
        <v>50</v>
      </c>
      <c r="B750" s="1" t="s">
        <v>51</v>
      </c>
      <c r="C750" s="1" t="s">
        <v>1217</v>
      </c>
      <c r="D750" s="1" t="s">
        <v>1218</v>
      </c>
      <c r="E750" s="1" t="s">
        <v>2069</v>
      </c>
      <c r="F750" s="1" t="s">
        <v>2069</v>
      </c>
      <c r="G750" s="1" t="s">
        <v>144</v>
      </c>
      <c r="H750" s="1" t="s">
        <v>131</v>
      </c>
      <c r="I750" s="1" t="s">
        <v>2068</v>
      </c>
    </row>
    <row r="751" spans="1:9">
      <c r="A751" s="1" t="s">
        <v>50</v>
      </c>
      <c r="B751" s="1" t="s">
        <v>51</v>
      </c>
      <c r="C751" s="1" t="s">
        <v>1217</v>
      </c>
      <c r="D751" s="1" t="s">
        <v>1218</v>
      </c>
      <c r="E751" s="1" t="s">
        <v>1845</v>
      </c>
      <c r="F751" s="1" t="s">
        <v>1845</v>
      </c>
      <c r="G751" s="1" t="s">
        <v>144</v>
      </c>
      <c r="H751" s="1" t="s">
        <v>131</v>
      </c>
      <c r="I751" s="1" t="s">
        <v>2070</v>
      </c>
    </row>
    <row r="752" spans="1:9">
      <c r="A752" s="1" t="s">
        <v>50</v>
      </c>
      <c r="B752" s="1" t="s">
        <v>51</v>
      </c>
      <c r="C752" s="1" t="s">
        <v>1217</v>
      </c>
      <c r="D752" s="1" t="s">
        <v>1218</v>
      </c>
      <c r="E752" s="1" t="s">
        <v>1855</v>
      </c>
      <c r="F752" s="1" t="s">
        <v>1855</v>
      </c>
      <c r="G752" s="1" t="s">
        <v>144</v>
      </c>
      <c r="H752" s="1" t="s">
        <v>131</v>
      </c>
      <c r="I752" s="1" t="s">
        <v>2071</v>
      </c>
    </row>
    <row r="753" spans="1:9">
      <c r="A753" s="1" t="s">
        <v>50</v>
      </c>
      <c r="B753" s="1" t="s">
        <v>51</v>
      </c>
      <c r="C753" s="1" t="s">
        <v>1217</v>
      </c>
      <c r="D753" s="1" t="s">
        <v>1218</v>
      </c>
      <c r="E753" s="1" t="s">
        <v>1854</v>
      </c>
      <c r="F753" s="1" t="s">
        <v>1854</v>
      </c>
      <c r="G753" s="1" t="s">
        <v>144</v>
      </c>
      <c r="H753" s="1" t="s">
        <v>131</v>
      </c>
      <c r="I753" s="1" t="s">
        <v>2072</v>
      </c>
    </row>
    <row r="754" spans="1:9">
      <c r="A754" s="1" t="s">
        <v>50</v>
      </c>
      <c r="B754" s="1" t="s">
        <v>51</v>
      </c>
      <c r="C754" s="1" t="s">
        <v>1217</v>
      </c>
      <c r="D754" s="1" t="s">
        <v>1218</v>
      </c>
      <c r="E754" s="1" t="s">
        <v>1851</v>
      </c>
      <c r="F754" s="1" t="s">
        <v>1851</v>
      </c>
      <c r="G754" s="1" t="s">
        <v>144</v>
      </c>
      <c r="H754" s="1" t="s">
        <v>131</v>
      </c>
      <c r="I754" s="1" t="s">
        <v>2073</v>
      </c>
    </row>
    <row r="755" spans="1:9">
      <c r="A755" s="1" t="s">
        <v>50</v>
      </c>
      <c r="B755" s="1" t="s">
        <v>51</v>
      </c>
      <c r="C755" s="1" t="s">
        <v>1217</v>
      </c>
      <c r="D755" s="1" t="s">
        <v>1218</v>
      </c>
      <c r="E755" s="1" t="s">
        <v>1850</v>
      </c>
      <c r="F755" s="1" t="s">
        <v>1850</v>
      </c>
      <c r="G755" s="1" t="s">
        <v>144</v>
      </c>
      <c r="H755" s="1" t="s">
        <v>131</v>
      </c>
      <c r="I755" s="1" t="s">
        <v>2074</v>
      </c>
    </row>
    <row r="756" spans="1:9">
      <c r="A756" s="1" t="s">
        <v>50</v>
      </c>
      <c r="B756" s="1" t="s">
        <v>51</v>
      </c>
      <c r="C756" s="1" t="s">
        <v>1217</v>
      </c>
      <c r="D756" s="1" t="s">
        <v>1218</v>
      </c>
      <c r="E756" s="1" t="s">
        <v>1847</v>
      </c>
      <c r="F756" s="1" t="s">
        <v>1847</v>
      </c>
      <c r="G756" s="1" t="s">
        <v>144</v>
      </c>
      <c r="H756" s="1" t="s">
        <v>131</v>
      </c>
      <c r="I756" s="1" t="s">
        <v>2075</v>
      </c>
    </row>
    <row r="757" spans="1:9">
      <c r="A757" s="1" t="s">
        <v>50</v>
      </c>
      <c r="B757" s="1" t="s">
        <v>51</v>
      </c>
      <c r="C757" s="1" t="s">
        <v>1217</v>
      </c>
      <c r="D757" s="1" t="s">
        <v>1218</v>
      </c>
      <c r="E757" s="1" t="s">
        <v>1802</v>
      </c>
      <c r="F757" s="1" t="s">
        <v>1802</v>
      </c>
      <c r="G757" s="1" t="s">
        <v>144</v>
      </c>
      <c r="H757" s="1" t="s">
        <v>131</v>
      </c>
      <c r="I757" s="1" t="s">
        <v>2076</v>
      </c>
    </row>
    <row r="758" spans="1:9">
      <c r="A758" s="1" t="s">
        <v>50</v>
      </c>
      <c r="B758" s="1" t="s">
        <v>51</v>
      </c>
      <c r="C758" s="1" t="s">
        <v>1217</v>
      </c>
      <c r="D758" s="1" t="s">
        <v>1218</v>
      </c>
      <c r="E758" s="1" t="s">
        <v>1939</v>
      </c>
      <c r="F758" s="1" t="s">
        <v>1939</v>
      </c>
      <c r="G758" s="1" t="s">
        <v>144</v>
      </c>
      <c r="H758" s="1" t="s">
        <v>131</v>
      </c>
      <c r="I758" s="1" t="s">
        <v>2077</v>
      </c>
    </row>
    <row r="759" spans="1:9">
      <c r="A759" s="1" t="s">
        <v>50</v>
      </c>
      <c r="B759" s="1" t="s">
        <v>51</v>
      </c>
      <c r="C759" s="1" t="s">
        <v>1217</v>
      </c>
      <c r="D759" s="1" t="s">
        <v>1218</v>
      </c>
      <c r="E759" s="1" t="s">
        <v>768</v>
      </c>
      <c r="F759" s="1" t="s">
        <v>768</v>
      </c>
      <c r="G759" s="1" t="s">
        <v>144</v>
      </c>
      <c r="H759" s="1" t="s">
        <v>131</v>
      </c>
      <c r="I759" s="1" t="s">
        <v>2077</v>
      </c>
    </row>
    <row r="760" spans="1:9">
      <c r="A760" s="1" t="s">
        <v>50</v>
      </c>
      <c r="B760" s="1" t="s">
        <v>51</v>
      </c>
      <c r="C760" s="1" t="s">
        <v>1217</v>
      </c>
      <c r="D760" s="1" t="s">
        <v>1218</v>
      </c>
      <c r="E760" s="1" t="s">
        <v>1940</v>
      </c>
      <c r="F760" s="1" t="s">
        <v>1940</v>
      </c>
      <c r="G760" s="1" t="s">
        <v>144</v>
      </c>
      <c r="H760" s="1" t="s">
        <v>131</v>
      </c>
      <c r="I760" s="1" t="s">
        <v>2077</v>
      </c>
    </row>
    <row r="761" spans="1:9">
      <c r="A761" s="1" t="s">
        <v>50</v>
      </c>
      <c r="B761" s="1" t="s">
        <v>51</v>
      </c>
      <c r="C761" s="1" t="s">
        <v>1217</v>
      </c>
      <c r="D761" s="1" t="s">
        <v>1218</v>
      </c>
      <c r="E761" s="1" t="s">
        <v>596</v>
      </c>
      <c r="F761" s="1" t="s">
        <v>596</v>
      </c>
      <c r="G761" s="1" t="s">
        <v>144</v>
      </c>
      <c r="H761" s="1" t="s">
        <v>131</v>
      </c>
      <c r="I761" s="1" t="s">
        <v>2078</v>
      </c>
    </row>
    <row r="762" spans="1:9">
      <c r="A762" s="1" t="s">
        <v>50</v>
      </c>
      <c r="B762" s="1" t="s">
        <v>51</v>
      </c>
      <c r="C762" s="1" t="s">
        <v>1217</v>
      </c>
      <c r="D762" s="1" t="s">
        <v>1218</v>
      </c>
      <c r="E762" s="1" t="s">
        <v>2063</v>
      </c>
      <c r="F762" s="1" t="s">
        <v>2063</v>
      </c>
      <c r="G762" s="1" t="s">
        <v>144</v>
      </c>
      <c r="H762" s="1" t="s">
        <v>131</v>
      </c>
      <c r="I762" s="1" t="s">
        <v>2079</v>
      </c>
    </row>
    <row r="763" spans="1:9">
      <c r="A763" s="1" t="s">
        <v>50</v>
      </c>
      <c r="B763" s="1" t="s">
        <v>51</v>
      </c>
      <c r="C763" s="1" t="s">
        <v>1217</v>
      </c>
      <c r="D763" s="1" t="s">
        <v>1218</v>
      </c>
      <c r="E763" s="1" t="s">
        <v>1852</v>
      </c>
      <c r="F763" s="1" t="s">
        <v>1852</v>
      </c>
      <c r="G763" s="1" t="s">
        <v>144</v>
      </c>
      <c r="H763" s="1" t="s">
        <v>131</v>
      </c>
      <c r="I763" s="1" t="s">
        <v>2080</v>
      </c>
    </row>
    <row r="764" spans="1:9">
      <c r="A764" s="1" t="s">
        <v>50</v>
      </c>
      <c r="B764" s="1" t="s">
        <v>51</v>
      </c>
      <c r="C764" s="1" t="s">
        <v>1217</v>
      </c>
      <c r="D764" s="1" t="s">
        <v>1218</v>
      </c>
      <c r="E764" s="1" t="s">
        <v>1931</v>
      </c>
      <c r="F764" s="1" t="s">
        <v>1931</v>
      </c>
      <c r="G764" s="1" t="s">
        <v>144</v>
      </c>
      <c r="H764" s="1" t="s">
        <v>131</v>
      </c>
      <c r="I764" s="1" t="s">
        <v>2081</v>
      </c>
    </row>
    <row r="765" spans="1:9">
      <c r="A765" s="1" t="s">
        <v>50</v>
      </c>
      <c r="B765" s="1" t="s">
        <v>51</v>
      </c>
      <c r="C765" s="1" t="s">
        <v>1217</v>
      </c>
      <c r="D765" s="1" t="s">
        <v>1218</v>
      </c>
      <c r="E765" s="1" t="s">
        <v>1932</v>
      </c>
      <c r="F765" s="1" t="s">
        <v>1932</v>
      </c>
      <c r="G765" s="1" t="s">
        <v>144</v>
      </c>
      <c r="H765" s="1" t="s">
        <v>131</v>
      </c>
      <c r="I765" s="1" t="s">
        <v>2081</v>
      </c>
    </row>
    <row r="766" spans="1:9">
      <c r="A766" s="1" t="s">
        <v>50</v>
      </c>
      <c r="B766" s="1" t="s">
        <v>51</v>
      </c>
      <c r="C766" s="1" t="s">
        <v>1217</v>
      </c>
      <c r="D766" s="1" t="s">
        <v>1218</v>
      </c>
      <c r="E766" s="1" t="s">
        <v>1846</v>
      </c>
      <c r="F766" s="1" t="s">
        <v>1846</v>
      </c>
      <c r="G766" s="1" t="s">
        <v>144</v>
      </c>
      <c r="H766" s="1" t="s">
        <v>131</v>
      </c>
      <c r="I766" s="1" t="s">
        <v>2082</v>
      </c>
    </row>
    <row r="767" spans="1:9">
      <c r="A767" s="1" t="s">
        <v>50</v>
      </c>
      <c r="B767" s="1" t="s">
        <v>51</v>
      </c>
      <c r="C767" s="1" t="s">
        <v>1217</v>
      </c>
      <c r="D767" s="1" t="s">
        <v>1218</v>
      </c>
      <c r="E767" s="1" t="s">
        <v>1859</v>
      </c>
      <c r="F767" s="1" t="s">
        <v>1859</v>
      </c>
      <c r="G767" s="1" t="s">
        <v>144</v>
      </c>
      <c r="H767" s="1" t="s">
        <v>131</v>
      </c>
      <c r="I767" s="1" t="s">
        <v>2083</v>
      </c>
    </row>
    <row r="768" spans="1:9">
      <c r="A768" s="1" t="s">
        <v>50</v>
      </c>
      <c r="B768" s="1" t="s">
        <v>51</v>
      </c>
      <c r="C768" s="1" t="s">
        <v>1219</v>
      </c>
      <c r="D768" s="1" t="s">
        <v>1220</v>
      </c>
      <c r="E768" s="1" t="s">
        <v>1831</v>
      </c>
      <c r="F768" s="1" t="s">
        <v>1831</v>
      </c>
      <c r="G768" s="1" t="s">
        <v>144</v>
      </c>
      <c r="H768" s="1" t="s">
        <v>131</v>
      </c>
    </row>
    <row r="769" spans="1:8">
      <c r="A769" s="1" t="s">
        <v>50</v>
      </c>
      <c r="B769" s="1" t="s">
        <v>51</v>
      </c>
      <c r="C769" s="1" t="s">
        <v>1219</v>
      </c>
      <c r="D769" s="1" t="s">
        <v>1220</v>
      </c>
      <c r="E769" s="1" t="s">
        <v>1873</v>
      </c>
      <c r="F769" s="1" t="s">
        <v>1873</v>
      </c>
      <c r="G769" s="1" t="s">
        <v>144</v>
      </c>
      <c r="H769" s="1" t="s">
        <v>131</v>
      </c>
    </row>
    <row r="770" spans="1:8">
      <c r="A770" s="1" t="s">
        <v>50</v>
      </c>
      <c r="B770" s="1" t="s">
        <v>51</v>
      </c>
      <c r="C770" s="1" t="s">
        <v>1219</v>
      </c>
      <c r="D770" s="1" t="s">
        <v>1220</v>
      </c>
      <c r="E770" s="1" t="s">
        <v>1874</v>
      </c>
      <c r="F770" s="1" t="s">
        <v>1874</v>
      </c>
      <c r="G770" s="1" t="s">
        <v>144</v>
      </c>
      <c r="H770" s="1" t="s">
        <v>131</v>
      </c>
    </row>
    <row r="771" spans="1:8">
      <c r="A771" s="1" t="s">
        <v>50</v>
      </c>
      <c r="B771" s="1" t="s">
        <v>51</v>
      </c>
      <c r="C771" s="1" t="s">
        <v>1219</v>
      </c>
      <c r="D771" s="1" t="s">
        <v>1220</v>
      </c>
      <c r="E771" s="1" t="s">
        <v>1875</v>
      </c>
      <c r="F771" s="1" t="s">
        <v>1875</v>
      </c>
      <c r="G771" s="1" t="s">
        <v>144</v>
      </c>
      <c r="H771" s="1" t="s">
        <v>131</v>
      </c>
    </row>
    <row r="772" spans="1:8">
      <c r="A772" s="1" t="s">
        <v>50</v>
      </c>
      <c r="B772" s="1" t="s">
        <v>51</v>
      </c>
      <c r="C772" s="1" t="s">
        <v>1219</v>
      </c>
      <c r="D772" s="1" t="s">
        <v>1220</v>
      </c>
      <c r="E772" s="1" t="s">
        <v>1876</v>
      </c>
      <c r="F772" s="1" t="s">
        <v>1876</v>
      </c>
      <c r="G772" s="1" t="s">
        <v>144</v>
      </c>
      <c r="H772" s="1" t="s">
        <v>131</v>
      </c>
    </row>
    <row r="773" spans="1:8">
      <c r="A773" s="1" t="s">
        <v>50</v>
      </c>
      <c r="B773" s="1" t="s">
        <v>51</v>
      </c>
      <c r="C773" s="1" t="s">
        <v>1219</v>
      </c>
      <c r="D773" s="1" t="s">
        <v>1220</v>
      </c>
      <c r="E773" s="1" t="s">
        <v>1877</v>
      </c>
      <c r="F773" s="1" t="s">
        <v>1877</v>
      </c>
      <c r="G773" s="1" t="s">
        <v>144</v>
      </c>
      <c r="H773" s="1" t="s">
        <v>131</v>
      </c>
    </row>
    <row r="774" spans="1:8">
      <c r="A774" s="1" t="s">
        <v>50</v>
      </c>
      <c r="B774" s="1" t="s">
        <v>51</v>
      </c>
      <c r="C774" s="1" t="s">
        <v>1219</v>
      </c>
      <c r="D774" s="1" t="s">
        <v>1220</v>
      </c>
      <c r="E774" s="1" t="s">
        <v>1878</v>
      </c>
      <c r="F774" s="1" t="s">
        <v>1878</v>
      </c>
      <c r="G774" s="1" t="s">
        <v>144</v>
      </c>
      <c r="H774" s="1" t="s">
        <v>131</v>
      </c>
    </row>
    <row r="775" spans="1:8">
      <c r="A775" s="1" t="s">
        <v>50</v>
      </c>
      <c r="B775" s="1" t="s">
        <v>51</v>
      </c>
      <c r="C775" s="1" t="s">
        <v>1219</v>
      </c>
      <c r="D775" s="1" t="s">
        <v>1220</v>
      </c>
      <c r="E775" s="1" t="s">
        <v>1879</v>
      </c>
      <c r="F775" s="1" t="s">
        <v>1879</v>
      </c>
      <c r="G775" s="1" t="s">
        <v>144</v>
      </c>
      <c r="H775" s="1" t="s">
        <v>131</v>
      </c>
    </row>
    <row r="776" spans="1:8">
      <c r="A776" s="1" t="s">
        <v>50</v>
      </c>
      <c r="B776" s="1" t="s">
        <v>51</v>
      </c>
      <c r="C776" s="1" t="s">
        <v>1219</v>
      </c>
      <c r="D776" s="1" t="s">
        <v>1220</v>
      </c>
      <c r="E776" s="1" t="s">
        <v>1880</v>
      </c>
      <c r="F776" s="1" t="s">
        <v>1880</v>
      </c>
      <c r="G776" s="1" t="s">
        <v>144</v>
      </c>
      <c r="H776" s="1" t="s">
        <v>131</v>
      </c>
    </row>
    <row r="777" spans="1:8">
      <c r="A777" s="1" t="s">
        <v>50</v>
      </c>
      <c r="B777" s="1" t="s">
        <v>51</v>
      </c>
      <c r="C777" s="1" t="s">
        <v>1219</v>
      </c>
      <c r="D777" s="1" t="s">
        <v>1220</v>
      </c>
      <c r="E777" s="1" t="s">
        <v>1802</v>
      </c>
      <c r="F777" s="1" t="s">
        <v>1802</v>
      </c>
      <c r="G777" s="1" t="s">
        <v>144</v>
      </c>
      <c r="H777" s="1" t="s">
        <v>131</v>
      </c>
    </row>
    <row r="778" spans="1:8">
      <c r="A778" s="1" t="s">
        <v>50</v>
      </c>
      <c r="B778" s="1" t="s">
        <v>51</v>
      </c>
      <c r="C778" s="1" t="s">
        <v>1221</v>
      </c>
      <c r="D778" s="1" t="s">
        <v>1222</v>
      </c>
      <c r="E778" s="1" t="s">
        <v>2084</v>
      </c>
      <c r="F778" s="1" t="s">
        <v>2084</v>
      </c>
      <c r="G778" s="1" t="s">
        <v>144</v>
      </c>
      <c r="H778" s="1" t="s">
        <v>131</v>
      </c>
    </row>
    <row r="779" spans="1:8">
      <c r="A779" s="1" t="s">
        <v>50</v>
      </c>
      <c r="B779" s="1" t="s">
        <v>51</v>
      </c>
      <c r="C779" s="1" t="s">
        <v>1221</v>
      </c>
      <c r="D779" s="1" t="s">
        <v>1222</v>
      </c>
      <c r="E779" s="1" t="s">
        <v>2085</v>
      </c>
      <c r="F779" s="1" t="s">
        <v>2085</v>
      </c>
      <c r="G779" s="1" t="s">
        <v>144</v>
      </c>
      <c r="H779" s="1" t="s">
        <v>131</v>
      </c>
    </row>
    <row r="780" spans="1:8">
      <c r="A780" s="1" t="s">
        <v>50</v>
      </c>
      <c r="B780" s="1" t="s">
        <v>51</v>
      </c>
      <c r="C780" s="1" t="s">
        <v>1224</v>
      </c>
      <c r="D780" s="1" t="s">
        <v>1225</v>
      </c>
      <c r="E780" s="1" t="s">
        <v>2086</v>
      </c>
      <c r="F780" s="1" t="s">
        <v>2086</v>
      </c>
      <c r="G780" s="1" t="s">
        <v>144</v>
      </c>
      <c r="H780" s="1" t="s">
        <v>131</v>
      </c>
    </row>
    <row r="781" spans="1:8">
      <c r="A781" s="1" t="s">
        <v>50</v>
      </c>
      <c r="B781" s="1" t="s">
        <v>51</v>
      </c>
      <c r="C781" s="1" t="s">
        <v>1224</v>
      </c>
      <c r="D781" s="1" t="s">
        <v>1225</v>
      </c>
      <c r="E781" s="1" t="s">
        <v>2087</v>
      </c>
      <c r="F781" s="1" t="s">
        <v>2087</v>
      </c>
      <c r="G781" s="1" t="s">
        <v>144</v>
      </c>
      <c r="H781" s="1" t="s">
        <v>131</v>
      </c>
    </row>
    <row r="782" spans="1:8">
      <c r="A782" s="1" t="s">
        <v>50</v>
      </c>
      <c r="B782" s="1" t="s">
        <v>51</v>
      </c>
      <c r="C782" s="1" t="s">
        <v>1224</v>
      </c>
      <c r="D782" s="1" t="s">
        <v>1225</v>
      </c>
      <c r="E782" s="1" t="s">
        <v>2088</v>
      </c>
      <c r="F782" s="1" t="s">
        <v>2088</v>
      </c>
      <c r="G782" s="1" t="s">
        <v>144</v>
      </c>
      <c r="H782" s="1" t="s">
        <v>131</v>
      </c>
    </row>
    <row r="783" spans="1:8">
      <c r="A783" s="1" t="s">
        <v>50</v>
      </c>
      <c r="B783" s="1" t="s">
        <v>51</v>
      </c>
      <c r="C783" s="1" t="s">
        <v>1227</v>
      </c>
      <c r="D783" s="1" t="s">
        <v>1228</v>
      </c>
      <c r="E783" s="1" t="s">
        <v>1807</v>
      </c>
      <c r="F783" s="1" t="s">
        <v>1807</v>
      </c>
      <c r="G783" s="1" t="s">
        <v>144</v>
      </c>
      <c r="H783" s="1" t="s">
        <v>131</v>
      </c>
    </row>
    <row r="784" spans="1:8">
      <c r="A784" s="1" t="s">
        <v>50</v>
      </c>
      <c r="B784" s="1" t="s">
        <v>51</v>
      </c>
      <c r="C784" s="1" t="s">
        <v>1227</v>
      </c>
      <c r="D784" s="1" t="s">
        <v>1228</v>
      </c>
      <c r="E784" s="1" t="s">
        <v>1808</v>
      </c>
      <c r="F784" s="1" t="s">
        <v>1808</v>
      </c>
      <c r="G784" s="1" t="s">
        <v>144</v>
      </c>
      <c r="H784" s="1" t="s">
        <v>131</v>
      </c>
    </row>
    <row r="785" spans="1:8">
      <c r="A785" s="1" t="s">
        <v>50</v>
      </c>
      <c r="B785" s="1" t="s">
        <v>51</v>
      </c>
      <c r="C785" s="1" t="s">
        <v>1230</v>
      </c>
      <c r="D785" s="1" t="s">
        <v>1231</v>
      </c>
      <c r="E785" s="1" t="s">
        <v>1807</v>
      </c>
      <c r="F785" s="1" t="s">
        <v>1807</v>
      </c>
      <c r="G785" s="1" t="s">
        <v>144</v>
      </c>
      <c r="H785" s="1" t="s">
        <v>131</v>
      </c>
    </row>
    <row r="786" spans="1:8">
      <c r="A786" s="1" t="s">
        <v>50</v>
      </c>
      <c r="B786" s="1" t="s">
        <v>51</v>
      </c>
      <c r="C786" s="1" t="s">
        <v>1230</v>
      </c>
      <c r="D786" s="1" t="s">
        <v>1231</v>
      </c>
      <c r="E786" s="1" t="s">
        <v>1808</v>
      </c>
      <c r="F786" s="1" t="s">
        <v>1808</v>
      </c>
      <c r="G786" s="1" t="s">
        <v>144</v>
      </c>
      <c r="H786" s="1" t="s">
        <v>131</v>
      </c>
    </row>
    <row r="787" spans="1:8">
      <c r="A787" s="1" t="s">
        <v>50</v>
      </c>
      <c r="B787" s="1" t="s">
        <v>51</v>
      </c>
      <c r="C787" s="1" t="s">
        <v>1233</v>
      </c>
      <c r="D787" s="1" t="s">
        <v>1234</v>
      </c>
      <c r="E787" s="1" t="s">
        <v>1807</v>
      </c>
      <c r="F787" s="1" t="s">
        <v>1807</v>
      </c>
      <c r="G787" s="1" t="s">
        <v>144</v>
      </c>
      <c r="H787" s="1" t="s">
        <v>144</v>
      </c>
    </row>
    <row r="788" spans="1:8">
      <c r="A788" s="1" t="s">
        <v>50</v>
      </c>
      <c r="B788" s="1" t="s">
        <v>51</v>
      </c>
      <c r="C788" s="1" t="s">
        <v>1233</v>
      </c>
      <c r="D788" s="1" t="s">
        <v>1234</v>
      </c>
      <c r="E788" s="1" t="s">
        <v>1808</v>
      </c>
      <c r="F788" s="1" t="s">
        <v>1808</v>
      </c>
      <c r="G788" s="1" t="s">
        <v>144</v>
      </c>
      <c r="H788" s="1" t="s">
        <v>131</v>
      </c>
    </row>
    <row r="789" spans="1:8">
      <c r="A789" s="1" t="s">
        <v>50</v>
      </c>
      <c r="B789" s="1" t="s">
        <v>51</v>
      </c>
      <c r="C789" s="1" t="s">
        <v>1236</v>
      </c>
      <c r="D789" s="1" t="s">
        <v>389</v>
      </c>
      <c r="E789" s="1" t="s">
        <v>2089</v>
      </c>
      <c r="F789" s="1" t="s">
        <v>2089</v>
      </c>
      <c r="G789" s="1" t="s">
        <v>144</v>
      </c>
      <c r="H789" s="1" t="s">
        <v>144</v>
      </c>
    </row>
    <row r="790" spans="1:8">
      <c r="A790" s="1" t="s">
        <v>50</v>
      </c>
      <c r="B790" s="1" t="s">
        <v>51</v>
      </c>
      <c r="C790" s="1" t="s">
        <v>1236</v>
      </c>
      <c r="D790" s="1" t="s">
        <v>389</v>
      </c>
      <c r="E790" s="1" t="s">
        <v>2090</v>
      </c>
      <c r="F790" s="1" t="s">
        <v>2090</v>
      </c>
      <c r="G790" s="1" t="s">
        <v>144</v>
      </c>
      <c r="H790" s="1" t="s">
        <v>131</v>
      </c>
    </row>
    <row r="791" spans="1:8">
      <c r="A791" s="1" t="s">
        <v>50</v>
      </c>
      <c r="B791" s="1" t="s">
        <v>51</v>
      </c>
      <c r="C791" s="1" t="s">
        <v>1236</v>
      </c>
      <c r="D791" s="1" t="s">
        <v>389</v>
      </c>
      <c r="E791" s="1" t="s">
        <v>2091</v>
      </c>
      <c r="F791" s="1" t="s">
        <v>2091</v>
      </c>
      <c r="G791" s="1" t="s">
        <v>144</v>
      </c>
      <c r="H791" s="1" t="s">
        <v>131</v>
      </c>
    </row>
    <row r="792" spans="1:8">
      <c r="A792" s="1" t="s">
        <v>50</v>
      </c>
      <c r="B792" s="1" t="s">
        <v>51</v>
      </c>
      <c r="C792" s="1" t="s">
        <v>1236</v>
      </c>
      <c r="D792" s="1" t="s">
        <v>389</v>
      </c>
      <c r="E792" s="1" t="s">
        <v>2092</v>
      </c>
      <c r="F792" s="1" t="s">
        <v>2092</v>
      </c>
      <c r="G792" s="1" t="s">
        <v>144</v>
      </c>
      <c r="H792" s="1" t="s">
        <v>131</v>
      </c>
    </row>
    <row r="793" spans="1:8">
      <c r="A793" s="1" t="s">
        <v>50</v>
      </c>
      <c r="B793" s="1" t="s">
        <v>51</v>
      </c>
      <c r="C793" s="1" t="s">
        <v>1236</v>
      </c>
      <c r="D793" s="1" t="s">
        <v>389</v>
      </c>
      <c r="E793" s="1" t="s">
        <v>2093</v>
      </c>
      <c r="F793" s="1" t="s">
        <v>2093</v>
      </c>
      <c r="G793" s="1" t="s">
        <v>144</v>
      </c>
      <c r="H793" s="1" t="s">
        <v>131</v>
      </c>
    </row>
    <row r="794" spans="1:8">
      <c r="A794" s="1" t="s">
        <v>50</v>
      </c>
      <c r="B794" s="1" t="s">
        <v>51</v>
      </c>
      <c r="C794" s="1" t="s">
        <v>1236</v>
      </c>
      <c r="D794" s="1" t="s">
        <v>389</v>
      </c>
      <c r="E794" s="1" t="s">
        <v>2094</v>
      </c>
      <c r="F794" s="1" t="s">
        <v>2094</v>
      </c>
      <c r="G794" s="1" t="s">
        <v>144</v>
      </c>
      <c r="H794" s="1" t="s">
        <v>131</v>
      </c>
    </row>
    <row r="795" spans="1:8">
      <c r="A795" s="1" t="s">
        <v>50</v>
      </c>
      <c r="B795" s="1" t="s">
        <v>51</v>
      </c>
      <c r="C795" s="1" t="s">
        <v>1236</v>
      </c>
      <c r="D795" s="1" t="s">
        <v>389</v>
      </c>
      <c r="E795" s="1" t="s">
        <v>2095</v>
      </c>
      <c r="F795" s="1" t="s">
        <v>2095</v>
      </c>
      <c r="G795" s="1" t="s">
        <v>144</v>
      </c>
      <c r="H795" s="1" t="s">
        <v>131</v>
      </c>
    </row>
    <row r="796" spans="1:8">
      <c r="A796" s="1" t="s">
        <v>50</v>
      </c>
      <c r="B796" s="1" t="s">
        <v>51</v>
      </c>
      <c r="C796" s="1" t="s">
        <v>1236</v>
      </c>
      <c r="D796" s="1" t="s">
        <v>389</v>
      </c>
      <c r="E796" s="1" t="s">
        <v>2096</v>
      </c>
      <c r="F796" s="1" t="s">
        <v>2096</v>
      </c>
      <c r="G796" s="1" t="s">
        <v>144</v>
      </c>
      <c r="H796" s="1" t="s">
        <v>131</v>
      </c>
    </row>
    <row r="797" spans="1:8">
      <c r="A797" s="1" t="s">
        <v>50</v>
      </c>
      <c r="B797" s="1" t="s">
        <v>51</v>
      </c>
      <c r="C797" s="1" t="s">
        <v>1236</v>
      </c>
      <c r="D797" s="1" t="s">
        <v>389</v>
      </c>
      <c r="E797" s="1" t="s">
        <v>2097</v>
      </c>
      <c r="F797" s="1" t="s">
        <v>2097</v>
      </c>
      <c r="G797" s="1" t="s">
        <v>144</v>
      </c>
      <c r="H797" s="1" t="s">
        <v>131</v>
      </c>
    </row>
    <row r="798" spans="1:8">
      <c r="A798" s="1" t="s">
        <v>50</v>
      </c>
      <c r="B798" s="1" t="s">
        <v>51</v>
      </c>
      <c r="C798" s="1" t="s">
        <v>1240</v>
      </c>
      <c r="D798" s="1" t="s">
        <v>1241</v>
      </c>
      <c r="E798" s="1" t="s">
        <v>2098</v>
      </c>
      <c r="F798" s="1" t="s">
        <v>2098</v>
      </c>
      <c r="G798" s="1" t="s">
        <v>144</v>
      </c>
      <c r="H798" s="1" t="s">
        <v>131</v>
      </c>
    </row>
    <row r="799" spans="1:8">
      <c r="A799" s="1" t="s">
        <v>50</v>
      </c>
      <c r="B799" s="1" t="s">
        <v>51</v>
      </c>
      <c r="C799" s="1" t="s">
        <v>1240</v>
      </c>
      <c r="D799" s="1" t="s">
        <v>1241</v>
      </c>
      <c r="E799" s="1" t="s">
        <v>2099</v>
      </c>
      <c r="F799" s="1" t="s">
        <v>2099</v>
      </c>
      <c r="G799" s="1" t="s">
        <v>144</v>
      </c>
      <c r="H799" s="1" t="s">
        <v>131</v>
      </c>
    </row>
    <row r="800" spans="1:8">
      <c r="A800" s="1" t="s">
        <v>50</v>
      </c>
      <c r="B800" s="1" t="s">
        <v>51</v>
      </c>
      <c r="C800" s="1" t="s">
        <v>1240</v>
      </c>
      <c r="D800" s="1" t="s">
        <v>1241</v>
      </c>
      <c r="E800" s="1" t="s">
        <v>1857</v>
      </c>
      <c r="F800" s="1" t="s">
        <v>1857</v>
      </c>
      <c r="G800" s="1" t="s">
        <v>144</v>
      </c>
      <c r="H800" s="1" t="s">
        <v>131</v>
      </c>
    </row>
    <row r="801" spans="1:8">
      <c r="A801" s="1" t="s">
        <v>50</v>
      </c>
      <c r="B801" s="1" t="s">
        <v>51</v>
      </c>
      <c r="C801" s="1" t="s">
        <v>1243</v>
      </c>
      <c r="D801" s="1" t="s">
        <v>1244</v>
      </c>
      <c r="E801" s="1" t="s">
        <v>2100</v>
      </c>
      <c r="F801" s="1" t="s">
        <v>2100</v>
      </c>
      <c r="G801" s="1" t="s">
        <v>144</v>
      </c>
      <c r="H801" s="1" t="s">
        <v>131</v>
      </c>
    </row>
    <row r="802" spans="1:8">
      <c r="A802" s="1" t="s">
        <v>50</v>
      </c>
      <c r="B802" s="1" t="s">
        <v>51</v>
      </c>
      <c r="C802" s="1" t="s">
        <v>1243</v>
      </c>
      <c r="D802" s="1" t="s">
        <v>1244</v>
      </c>
      <c r="E802" s="1" t="s">
        <v>2101</v>
      </c>
      <c r="F802" s="1" t="s">
        <v>2101</v>
      </c>
      <c r="G802" s="1" t="s">
        <v>144</v>
      </c>
      <c r="H802" s="1" t="s">
        <v>131</v>
      </c>
    </row>
    <row r="803" spans="1:8">
      <c r="A803" s="1" t="s">
        <v>50</v>
      </c>
      <c r="B803" s="1" t="s">
        <v>51</v>
      </c>
      <c r="C803" s="1" t="s">
        <v>1243</v>
      </c>
      <c r="D803" s="1" t="s">
        <v>1244</v>
      </c>
      <c r="E803" s="1" t="s">
        <v>2102</v>
      </c>
      <c r="F803" s="1" t="s">
        <v>2102</v>
      </c>
      <c r="G803" s="1" t="s">
        <v>144</v>
      </c>
      <c r="H803" s="1" t="s">
        <v>131</v>
      </c>
    </row>
    <row r="804" spans="1:8">
      <c r="A804" s="1" t="s">
        <v>50</v>
      </c>
      <c r="B804" s="1" t="s">
        <v>51</v>
      </c>
      <c r="C804" s="1" t="s">
        <v>1246</v>
      </c>
      <c r="D804" s="1" t="s">
        <v>1247</v>
      </c>
      <c r="E804" s="1" t="s">
        <v>2103</v>
      </c>
      <c r="F804" s="1" t="s">
        <v>2103</v>
      </c>
      <c r="G804" s="1" t="s">
        <v>144</v>
      </c>
      <c r="H804" s="1" t="s">
        <v>131</v>
      </c>
    </row>
    <row r="805" spans="1:8">
      <c r="A805" s="1" t="s">
        <v>50</v>
      </c>
      <c r="B805" s="1" t="s">
        <v>51</v>
      </c>
      <c r="C805" s="1" t="s">
        <v>1246</v>
      </c>
      <c r="D805" s="1" t="s">
        <v>1247</v>
      </c>
      <c r="E805" s="1" t="s">
        <v>2104</v>
      </c>
      <c r="F805" s="1" t="s">
        <v>2104</v>
      </c>
      <c r="G805" s="1" t="s">
        <v>144</v>
      </c>
      <c r="H805" s="1" t="s">
        <v>131</v>
      </c>
    </row>
    <row r="806" spans="1:8">
      <c r="A806" s="1" t="s">
        <v>50</v>
      </c>
      <c r="B806" s="1" t="s">
        <v>51</v>
      </c>
      <c r="C806" s="1" t="s">
        <v>1246</v>
      </c>
      <c r="D806" s="1" t="s">
        <v>1247</v>
      </c>
      <c r="E806" s="1" t="s">
        <v>2105</v>
      </c>
      <c r="F806" s="1" t="s">
        <v>2105</v>
      </c>
      <c r="G806" s="1" t="s">
        <v>144</v>
      </c>
      <c r="H806" s="1" t="s">
        <v>131</v>
      </c>
    </row>
    <row r="807" spans="1:8">
      <c r="A807" s="1" t="s">
        <v>50</v>
      </c>
      <c r="B807" s="1" t="s">
        <v>51</v>
      </c>
      <c r="C807" s="1" t="s">
        <v>1246</v>
      </c>
      <c r="D807" s="1" t="s">
        <v>1247</v>
      </c>
      <c r="E807" s="1" t="s">
        <v>2106</v>
      </c>
      <c r="F807" s="1" t="s">
        <v>2106</v>
      </c>
      <c r="G807" s="1" t="s">
        <v>144</v>
      </c>
      <c r="H807" s="1" t="s">
        <v>131</v>
      </c>
    </row>
    <row r="808" spans="1:8">
      <c r="A808" s="1" t="s">
        <v>50</v>
      </c>
      <c r="B808" s="1" t="s">
        <v>51</v>
      </c>
      <c r="C808" s="1" t="s">
        <v>1249</v>
      </c>
      <c r="D808" s="1" t="s">
        <v>1250</v>
      </c>
      <c r="E808" s="1" t="s">
        <v>1807</v>
      </c>
      <c r="F808" s="1" t="s">
        <v>1807</v>
      </c>
      <c r="G808" s="1" t="s">
        <v>144</v>
      </c>
      <c r="H808" s="1" t="s">
        <v>131</v>
      </c>
    </row>
    <row r="809" spans="1:8">
      <c r="A809" s="1" t="s">
        <v>50</v>
      </c>
      <c r="B809" s="1" t="s">
        <v>51</v>
      </c>
      <c r="C809" s="1" t="s">
        <v>1249</v>
      </c>
      <c r="D809" s="1" t="s">
        <v>1250</v>
      </c>
      <c r="E809" s="1" t="s">
        <v>1808</v>
      </c>
      <c r="F809" s="1" t="s">
        <v>1808</v>
      </c>
      <c r="G809" s="1" t="s">
        <v>144</v>
      </c>
      <c r="H809" s="1" t="s">
        <v>131</v>
      </c>
    </row>
    <row r="810" spans="1:8">
      <c r="A810" s="1" t="s">
        <v>50</v>
      </c>
      <c r="B810" s="1" t="s">
        <v>51</v>
      </c>
      <c r="C810" s="1" t="s">
        <v>1252</v>
      </c>
      <c r="D810" s="1" t="s">
        <v>1253</v>
      </c>
      <c r="E810" s="1" t="s">
        <v>2107</v>
      </c>
      <c r="F810" s="1" t="s">
        <v>2107</v>
      </c>
      <c r="G810" s="1" t="s">
        <v>144</v>
      </c>
      <c r="H810" s="1" t="s">
        <v>131</v>
      </c>
    </row>
    <row r="811" spans="1:8">
      <c r="A811" s="1" t="s">
        <v>50</v>
      </c>
      <c r="B811" s="1" t="s">
        <v>51</v>
      </c>
      <c r="C811" s="1" t="s">
        <v>1252</v>
      </c>
      <c r="D811" s="1" t="s">
        <v>1253</v>
      </c>
      <c r="E811" s="1" t="s">
        <v>1802</v>
      </c>
      <c r="F811" s="1" t="s">
        <v>1802</v>
      </c>
      <c r="G811" s="1" t="s">
        <v>144</v>
      </c>
      <c r="H811" s="1" t="s">
        <v>131</v>
      </c>
    </row>
    <row r="812" spans="1:8">
      <c r="A812" s="1" t="s">
        <v>50</v>
      </c>
      <c r="B812" s="1" t="s">
        <v>51</v>
      </c>
      <c r="C812" s="1" t="s">
        <v>1264</v>
      </c>
      <c r="D812" s="1" t="s">
        <v>1265</v>
      </c>
      <c r="E812" s="1" t="s">
        <v>1807</v>
      </c>
      <c r="F812" s="1" t="s">
        <v>1807</v>
      </c>
      <c r="G812" s="1" t="s">
        <v>144</v>
      </c>
      <c r="H812" s="1" t="s">
        <v>131</v>
      </c>
    </row>
    <row r="813" spans="1:8">
      <c r="A813" s="1" t="s">
        <v>50</v>
      </c>
      <c r="B813" s="1" t="s">
        <v>51</v>
      </c>
      <c r="C813" s="1" t="s">
        <v>1264</v>
      </c>
      <c r="D813" s="1" t="s">
        <v>1265</v>
      </c>
      <c r="E813" s="1" t="s">
        <v>1808</v>
      </c>
      <c r="F813" s="1" t="s">
        <v>1808</v>
      </c>
      <c r="G813" s="1" t="s">
        <v>144</v>
      </c>
      <c r="H813" s="1" t="s">
        <v>131</v>
      </c>
    </row>
    <row r="814" spans="1:8">
      <c r="A814" s="1" t="s">
        <v>50</v>
      </c>
      <c r="B814" s="1" t="s">
        <v>51</v>
      </c>
      <c r="C814" s="1" t="s">
        <v>1267</v>
      </c>
      <c r="D814" s="1" t="s">
        <v>1268</v>
      </c>
      <c r="E814" s="1" t="s">
        <v>1807</v>
      </c>
      <c r="F814" s="1" t="s">
        <v>1807</v>
      </c>
      <c r="G814" s="1" t="s">
        <v>144</v>
      </c>
      <c r="H814" s="1" t="s">
        <v>131</v>
      </c>
    </row>
    <row r="815" spans="1:8">
      <c r="A815" s="1" t="s">
        <v>50</v>
      </c>
      <c r="B815" s="1" t="s">
        <v>51</v>
      </c>
      <c r="C815" s="1" t="s">
        <v>1267</v>
      </c>
      <c r="D815" s="1" t="s">
        <v>1268</v>
      </c>
      <c r="E815" s="1" t="s">
        <v>1808</v>
      </c>
      <c r="F815" s="1" t="s">
        <v>1808</v>
      </c>
      <c r="G815" s="1" t="s">
        <v>144</v>
      </c>
      <c r="H815" s="1" t="s">
        <v>131</v>
      </c>
    </row>
    <row r="816" spans="1:8">
      <c r="A816" s="1" t="s">
        <v>50</v>
      </c>
      <c r="B816" s="1" t="s">
        <v>51</v>
      </c>
      <c r="C816" s="1" t="s">
        <v>1273</v>
      </c>
      <c r="D816" s="1" t="s">
        <v>1274</v>
      </c>
      <c r="E816" s="1" t="s">
        <v>2108</v>
      </c>
      <c r="F816" s="1" t="s">
        <v>2108</v>
      </c>
      <c r="G816" s="1" t="s">
        <v>144</v>
      </c>
      <c r="H816" s="1" t="s">
        <v>131</v>
      </c>
    </row>
    <row r="817" spans="1:8">
      <c r="A817" s="1" t="s">
        <v>50</v>
      </c>
      <c r="B817" s="1" t="s">
        <v>51</v>
      </c>
      <c r="C817" s="1" t="s">
        <v>1273</v>
      </c>
      <c r="D817" s="1" t="s">
        <v>1274</v>
      </c>
      <c r="E817" s="1" t="s">
        <v>2109</v>
      </c>
      <c r="F817" s="1" t="s">
        <v>2109</v>
      </c>
      <c r="G817" s="1" t="s">
        <v>144</v>
      </c>
      <c r="H817" s="1" t="s">
        <v>131</v>
      </c>
    </row>
    <row r="818" spans="1:8">
      <c r="A818" s="1" t="s">
        <v>50</v>
      </c>
      <c r="B818" s="1" t="s">
        <v>51</v>
      </c>
      <c r="C818" s="1" t="s">
        <v>1273</v>
      </c>
      <c r="D818" s="1" t="s">
        <v>1274</v>
      </c>
      <c r="E818" s="1" t="s">
        <v>2110</v>
      </c>
      <c r="F818" s="1" t="s">
        <v>2110</v>
      </c>
      <c r="G818" s="1" t="s">
        <v>144</v>
      </c>
      <c r="H818" s="1" t="s">
        <v>131</v>
      </c>
    </row>
    <row r="819" spans="1:8">
      <c r="A819" s="1" t="s">
        <v>50</v>
      </c>
      <c r="B819" s="1" t="s">
        <v>51</v>
      </c>
      <c r="C819" s="1" t="s">
        <v>1273</v>
      </c>
      <c r="D819" s="1" t="s">
        <v>1274</v>
      </c>
      <c r="E819" s="1" t="s">
        <v>2111</v>
      </c>
      <c r="F819" s="1" t="s">
        <v>2111</v>
      </c>
      <c r="G819" s="1" t="s">
        <v>144</v>
      </c>
      <c r="H819" s="1" t="s">
        <v>131</v>
      </c>
    </row>
    <row r="820" spans="1:8">
      <c r="A820" s="1" t="s">
        <v>50</v>
      </c>
      <c r="B820" s="1" t="s">
        <v>51</v>
      </c>
      <c r="C820" s="1" t="s">
        <v>1291</v>
      </c>
      <c r="D820" s="1" t="s">
        <v>1292</v>
      </c>
      <c r="E820" s="1" t="s">
        <v>1807</v>
      </c>
      <c r="F820" s="1" t="s">
        <v>1807</v>
      </c>
      <c r="G820" s="1" t="s">
        <v>144</v>
      </c>
      <c r="H820" s="1" t="s">
        <v>131</v>
      </c>
    </row>
    <row r="821" spans="1:8">
      <c r="A821" s="1" t="s">
        <v>50</v>
      </c>
      <c r="B821" s="1" t="s">
        <v>51</v>
      </c>
      <c r="C821" s="1" t="s">
        <v>1291</v>
      </c>
      <c r="D821" s="1" t="s">
        <v>1292</v>
      </c>
      <c r="E821" s="1" t="s">
        <v>1808</v>
      </c>
      <c r="F821" s="1" t="s">
        <v>1808</v>
      </c>
      <c r="G821" s="1" t="s">
        <v>144</v>
      </c>
      <c r="H821" s="1" t="s">
        <v>131</v>
      </c>
    </row>
    <row r="822" spans="1:8">
      <c r="A822" s="1" t="s">
        <v>50</v>
      </c>
      <c r="B822" s="1" t="s">
        <v>51</v>
      </c>
      <c r="C822" s="1" t="s">
        <v>1291</v>
      </c>
      <c r="D822" s="1" t="s">
        <v>1292</v>
      </c>
      <c r="E822" s="1" t="s">
        <v>2112</v>
      </c>
      <c r="F822" s="1" t="s">
        <v>2112</v>
      </c>
      <c r="G822" s="1" t="s">
        <v>144</v>
      </c>
      <c r="H822" s="1" t="s">
        <v>131</v>
      </c>
    </row>
    <row r="823" spans="1:8">
      <c r="A823" s="1" t="s">
        <v>50</v>
      </c>
      <c r="B823" s="1" t="s">
        <v>51</v>
      </c>
      <c r="C823" s="1" t="s">
        <v>1294</v>
      </c>
      <c r="D823" s="1" t="s">
        <v>1295</v>
      </c>
      <c r="E823" s="1" t="s">
        <v>2113</v>
      </c>
      <c r="F823" s="1" t="s">
        <v>2113</v>
      </c>
      <c r="G823" s="1" t="s">
        <v>144</v>
      </c>
      <c r="H823" s="1" t="s">
        <v>131</v>
      </c>
    </row>
    <row r="824" spans="1:8">
      <c r="A824" s="1" t="s">
        <v>50</v>
      </c>
      <c r="B824" s="1" t="s">
        <v>51</v>
      </c>
      <c r="C824" s="1" t="s">
        <v>1294</v>
      </c>
      <c r="D824" s="1" t="s">
        <v>1295</v>
      </c>
      <c r="E824" s="1" t="s">
        <v>2114</v>
      </c>
      <c r="F824" s="1" t="s">
        <v>2114</v>
      </c>
      <c r="G824" s="1" t="s">
        <v>144</v>
      </c>
      <c r="H824" s="1" t="s">
        <v>131</v>
      </c>
    </row>
    <row r="825" spans="1:8">
      <c r="A825" s="1" t="s">
        <v>50</v>
      </c>
      <c r="B825" s="1" t="s">
        <v>51</v>
      </c>
      <c r="C825" s="1" t="s">
        <v>1294</v>
      </c>
      <c r="D825" s="1" t="s">
        <v>1295</v>
      </c>
      <c r="E825" s="1" t="s">
        <v>2115</v>
      </c>
      <c r="F825" s="1" t="s">
        <v>2115</v>
      </c>
      <c r="G825" s="1" t="s">
        <v>144</v>
      </c>
      <c r="H825" s="1" t="s">
        <v>131</v>
      </c>
    </row>
    <row r="826" spans="1:8">
      <c r="A826" s="1" t="s">
        <v>50</v>
      </c>
      <c r="B826" s="1" t="s">
        <v>51</v>
      </c>
      <c r="C826" s="1" t="s">
        <v>1294</v>
      </c>
      <c r="D826" s="1" t="s">
        <v>1295</v>
      </c>
      <c r="E826" s="1" t="s">
        <v>2116</v>
      </c>
      <c r="F826" s="1" t="s">
        <v>2116</v>
      </c>
      <c r="G826" s="1" t="s">
        <v>144</v>
      </c>
      <c r="H826" s="1" t="s">
        <v>131</v>
      </c>
    </row>
    <row r="827" spans="1:8">
      <c r="A827" s="1" t="s">
        <v>50</v>
      </c>
      <c r="B827" s="1" t="s">
        <v>51</v>
      </c>
      <c r="C827" s="1" t="s">
        <v>1294</v>
      </c>
      <c r="D827" s="1" t="s">
        <v>1295</v>
      </c>
      <c r="E827" s="1" t="s">
        <v>1802</v>
      </c>
      <c r="F827" s="1" t="s">
        <v>1802</v>
      </c>
      <c r="G827" s="1" t="s">
        <v>144</v>
      </c>
      <c r="H827" s="1" t="s">
        <v>131</v>
      </c>
    </row>
    <row r="828" spans="1:8">
      <c r="A828" s="1" t="s">
        <v>50</v>
      </c>
      <c r="B828" s="1" t="s">
        <v>51</v>
      </c>
      <c r="C828" s="1" t="s">
        <v>1297</v>
      </c>
      <c r="D828" s="1" t="s">
        <v>1298</v>
      </c>
      <c r="E828" s="1" t="s">
        <v>1807</v>
      </c>
      <c r="F828" s="1" t="s">
        <v>1807</v>
      </c>
      <c r="G828" s="1" t="s">
        <v>144</v>
      </c>
      <c r="H828" s="1" t="s">
        <v>131</v>
      </c>
    </row>
    <row r="829" spans="1:8">
      <c r="A829" s="1" t="s">
        <v>50</v>
      </c>
      <c r="B829" s="1" t="s">
        <v>51</v>
      </c>
      <c r="C829" s="1" t="s">
        <v>1297</v>
      </c>
      <c r="D829" s="1" t="s">
        <v>1298</v>
      </c>
      <c r="E829" s="1" t="s">
        <v>1808</v>
      </c>
      <c r="F829" s="1" t="s">
        <v>1808</v>
      </c>
      <c r="G829" s="1" t="s">
        <v>144</v>
      </c>
      <c r="H829" s="1" t="s">
        <v>131</v>
      </c>
    </row>
    <row r="830" spans="1:8">
      <c r="A830" s="1" t="s">
        <v>50</v>
      </c>
      <c r="B830" s="1" t="s">
        <v>51</v>
      </c>
      <c r="C830" s="1" t="s">
        <v>1303</v>
      </c>
      <c r="D830" s="1" t="s">
        <v>1304</v>
      </c>
      <c r="E830" s="1" t="s">
        <v>2117</v>
      </c>
      <c r="F830" s="1" t="s">
        <v>2117</v>
      </c>
      <c r="G830" s="1" t="s">
        <v>144</v>
      </c>
      <c r="H830" s="1" t="s">
        <v>131</v>
      </c>
    </row>
    <row r="831" spans="1:8">
      <c r="A831" s="1" t="s">
        <v>50</v>
      </c>
      <c r="B831" s="1" t="s">
        <v>51</v>
      </c>
      <c r="C831" s="1" t="s">
        <v>1303</v>
      </c>
      <c r="D831" s="1" t="s">
        <v>1304</v>
      </c>
      <c r="E831" s="1" t="s">
        <v>832</v>
      </c>
      <c r="F831" s="1" t="s">
        <v>832</v>
      </c>
      <c r="G831" s="1" t="s">
        <v>144</v>
      </c>
      <c r="H831" s="1" t="s">
        <v>131</v>
      </c>
    </row>
    <row r="832" spans="1:8">
      <c r="A832" s="1" t="s">
        <v>50</v>
      </c>
      <c r="B832" s="1" t="s">
        <v>51</v>
      </c>
      <c r="C832" s="1" t="s">
        <v>1303</v>
      </c>
      <c r="D832" s="1" t="s">
        <v>1304</v>
      </c>
      <c r="E832" s="1" t="s">
        <v>2118</v>
      </c>
      <c r="F832" s="1" t="s">
        <v>2118</v>
      </c>
      <c r="G832" s="1" t="s">
        <v>144</v>
      </c>
      <c r="H832" s="1" t="s">
        <v>131</v>
      </c>
    </row>
    <row r="833" spans="1:8">
      <c r="A833" s="1" t="s">
        <v>50</v>
      </c>
      <c r="B833" s="1" t="s">
        <v>51</v>
      </c>
      <c r="C833" s="1" t="s">
        <v>1303</v>
      </c>
      <c r="D833" s="1" t="s">
        <v>1304</v>
      </c>
      <c r="E833" s="1" t="s">
        <v>2119</v>
      </c>
      <c r="F833" s="1" t="s">
        <v>2119</v>
      </c>
      <c r="G833" s="1" t="s">
        <v>144</v>
      </c>
      <c r="H833" s="1" t="s">
        <v>131</v>
      </c>
    </row>
    <row r="834" spans="1:8">
      <c r="A834" s="1" t="s">
        <v>50</v>
      </c>
      <c r="B834" s="1" t="s">
        <v>51</v>
      </c>
      <c r="C834" s="1" t="s">
        <v>1318</v>
      </c>
      <c r="D834" s="1" t="s">
        <v>1319</v>
      </c>
      <c r="E834" s="1" t="s">
        <v>1807</v>
      </c>
      <c r="F834" s="1" t="s">
        <v>1807</v>
      </c>
      <c r="G834" s="1" t="s">
        <v>144</v>
      </c>
      <c r="H834" s="1" t="s">
        <v>131</v>
      </c>
    </row>
    <row r="835" spans="1:8">
      <c r="A835" s="1" t="s">
        <v>50</v>
      </c>
      <c r="B835" s="1" t="s">
        <v>51</v>
      </c>
      <c r="C835" s="1" t="s">
        <v>1318</v>
      </c>
      <c r="D835" s="1" t="s">
        <v>1319</v>
      </c>
      <c r="E835" s="1" t="s">
        <v>1808</v>
      </c>
      <c r="F835" s="1" t="s">
        <v>1808</v>
      </c>
      <c r="G835" s="1" t="s">
        <v>144</v>
      </c>
      <c r="H835" s="1" t="s">
        <v>131</v>
      </c>
    </row>
    <row r="836" spans="1:8">
      <c r="A836" s="1" t="s">
        <v>50</v>
      </c>
      <c r="B836" s="1" t="s">
        <v>51</v>
      </c>
      <c r="C836" s="1" t="s">
        <v>1321</v>
      </c>
      <c r="D836" s="1" t="s">
        <v>1322</v>
      </c>
      <c r="E836" s="1" t="s">
        <v>2120</v>
      </c>
      <c r="F836" s="1" t="s">
        <v>2120</v>
      </c>
      <c r="G836" s="1" t="s">
        <v>144</v>
      </c>
      <c r="H836" s="1" t="s">
        <v>131</v>
      </c>
    </row>
    <row r="837" spans="1:8">
      <c r="A837" s="1" t="s">
        <v>50</v>
      </c>
      <c r="B837" s="1" t="s">
        <v>51</v>
      </c>
      <c r="C837" s="1" t="s">
        <v>1321</v>
      </c>
      <c r="D837" s="1" t="s">
        <v>1322</v>
      </c>
      <c r="E837" s="1" t="s">
        <v>2121</v>
      </c>
      <c r="F837" s="1" t="s">
        <v>2121</v>
      </c>
      <c r="G837" s="1" t="s">
        <v>144</v>
      </c>
      <c r="H837" s="1" t="s">
        <v>131</v>
      </c>
    </row>
    <row r="838" spans="1:8">
      <c r="A838" s="1" t="s">
        <v>50</v>
      </c>
      <c r="B838" s="1" t="s">
        <v>51</v>
      </c>
      <c r="C838" s="1" t="s">
        <v>1333</v>
      </c>
      <c r="D838" s="1" t="s">
        <v>1334</v>
      </c>
      <c r="E838" s="1" t="s">
        <v>2122</v>
      </c>
      <c r="F838" s="1" t="s">
        <v>2122</v>
      </c>
      <c r="G838" s="1" t="s">
        <v>144</v>
      </c>
      <c r="H838" s="1" t="s">
        <v>131</v>
      </c>
    </row>
    <row r="839" spans="1:8">
      <c r="A839" s="1" t="s">
        <v>50</v>
      </c>
      <c r="B839" s="1" t="s">
        <v>51</v>
      </c>
      <c r="C839" s="1" t="s">
        <v>1333</v>
      </c>
      <c r="D839" s="1" t="s">
        <v>1334</v>
      </c>
      <c r="E839" s="1" t="s">
        <v>2123</v>
      </c>
      <c r="F839" s="1" t="s">
        <v>2123</v>
      </c>
      <c r="G839" s="1" t="s">
        <v>144</v>
      </c>
      <c r="H839" s="1" t="s">
        <v>131</v>
      </c>
    </row>
    <row r="840" spans="1:8">
      <c r="A840" s="1" t="s">
        <v>50</v>
      </c>
      <c r="B840" s="1" t="s">
        <v>51</v>
      </c>
      <c r="C840" s="1" t="s">
        <v>1333</v>
      </c>
      <c r="D840" s="1" t="s">
        <v>1334</v>
      </c>
      <c r="E840" s="1" t="s">
        <v>2124</v>
      </c>
      <c r="F840" s="1" t="s">
        <v>2124</v>
      </c>
      <c r="G840" s="1" t="s">
        <v>144</v>
      </c>
      <c r="H840" s="1" t="s">
        <v>131</v>
      </c>
    </row>
    <row r="841" spans="1:8">
      <c r="A841" s="1" t="s">
        <v>50</v>
      </c>
      <c r="B841" s="1" t="s">
        <v>51</v>
      </c>
      <c r="C841" s="1" t="s">
        <v>1333</v>
      </c>
      <c r="D841" s="1" t="s">
        <v>1334</v>
      </c>
      <c r="E841" s="1" t="s">
        <v>2125</v>
      </c>
      <c r="F841" s="1" t="s">
        <v>2125</v>
      </c>
      <c r="G841" s="1" t="s">
        <v>144</v>
      </c>
      <c r="H841" s="1" t="s">
        <v>131</v>
      </c>
    </row>
    <row r="842" spans="1:8">
      <c r="A842" s="1" t="s">
        <v>50</v>
      </c>
      <c r="B842" s="1" t="s">
        <v>51</v>
      </c>
      <c r="C842" s="1" t="s">
        <v>1333</v>
      </c>
      <c r="D842" s="1" t="s">
        <v>1334</v>
      </c>
      <c r="E842" s="1" t="s">
        <v>2126</v>
      </c>
      <c r="F842" s="1" t="s">
        <v>2126</v>
      </c>
      <c r="G842" s="1" t="s">
        <v>144</v>
      </c>
      <c r="H842" s="1" t="s">
        <v>131</v>
      </c>
    </row>
    <row r="843" spans="1:8">
      <c r="A843" s="1" t="s">
        <v>50</v>
      </c>
      <c r="B843" s="1" t="s">
        <v>51</v>
      </c>
      <c r="C843" s="1" t="s">
        <v>1333</v>
      </c>
      <c r="D843" s="1" t="s">
        <v>1334</v>
      </c>
      <c r="E843" s="1" t="s">
        <v>2127</v>
      </c>
      <c r="F843" s="1" t="s">
        <v>2127</v>
      </c>
      <c r="G843" s="1" t="s">
        <v>144</v>
      </c>
      <c r="H843" s="1" t="s">
        <v>131</v>
      </c>
    </row>
    <row r="844" spans="1:8">
      <c r="A844" s="1" t="s">
        <v>50</v>
      </c>
      <c r="B844" s="1" t="s">
        <v>51</v>
      </c>
      <c r="C844" s="1" t="s">
        <v>1333</v>
      </c>
      <c r="D844" s="1" t="s">
        <v>1334</v>
      </c>
      <c r="E844" s="1" t="s">
        <v>2128</v>
      </c>
      <c r="F844" s="1" t="s">
        <v>2128</v>
      </c>
      <c r="G844" s="1" t="s">
        <v>144</v>
      </c>
      <c r="H844" s="1" t="s">
        <v>131</v>
      </c>
    </row>
    <row r="845" spans="1:8">
      <c r="A845" s="1" t="s">
        <v>50</v>
      </c>
      <c r="B845" s="1" t="s">
        <v>51</v>
      </c>
      <c r="C845" s="1" t="s">
        <v>1345</v>
      </c>
      <c r="D845" s="1" t="s">
        <v>1346</v>
      </c>
      <c r="E845" s="1" t="s">
        <v>2129</v>
      </c>
      <c r="F845" s="1" t="s">
        <v>2129</v>
      </c>
      <c r="G845" s="1" t="s">
        <v>144</v>
      </c>
      <c r="H845" s="1" t="s">
        <v>131</v>
      </c>
    </row>
    <row r="846" spans="1:8">
      <c r="A846" s="1" t="s">
        <v>50</v>
      </c>
      <c r="B846" s="1" t="s">
        <v>51</v>
      </c>
      <c r="C846" s="1" t="s">
        <v>1345</v>
      </c>
      <c r="D846" s="1" t="s">
        <v>1346</v>
      </c>
      <c r="E846" s="1" t="s">
        <v>2130</v>
      </c>
      <c r="F846" s="1" t="s">
        <v>2130</v>
      </c>
      <c r="G846" s="1" t="s">
        <v>144</v>
      </c>
      <c r="H846" s="1" t="s">
        <v>131</v>
      </c>
    </row>
    <row r="847" spans="1:8">
      <c r="A847" s="1" t="s">
        <v>50</v>
      </c>
      <c r="B847" s="1" t="s">
        <v>51</v>
      </c>
      <c r="C847" s="1" t="s">
        <v>1345</v>
      </c>
      <c r="D847" s="1" t="s">
        <v>1346</v>
      </c>
      <c r="E847" s="1" t="s">
        <v>2131</v>
      </c>
      <c r="F847" s="1" t="s">
        <v>2131</v>
      </c>
      <c r="G847" s="1" t="s">
        <v>144</v>
      </c>
      <c r="H847" s="1" t="s">
        <v>131</v>
      </c>
    </row>
    <row r="848" spans="1:8">
      <c r="A848" s="1" t="s">
        <v>50</v>
      </c>
      <c r="B848" s="1" t="s">
        <v>51</v>
      </c>
      <c r="C848" s="1" t="s">
        <v>1345</v>
      </c>
      <c r="D848" s="1" t="s">
        <v>1346</v>
      </c>
      <c r="E848" s="1" t="s">
        <v>2132</v>
      </c>
      <c r="F848" s="1" t="s">
        <v>2132</v>
      </c>
      <c r="G848" s="1" t="s">
        <v>144</v>
      </c>
      <c r="H848" s="1" t="s">
        <v>131</v>
      </c>
    </row>
    <row r="849" spans="1:8">
      <c r="A849" s="1" t="s">
        <v>50</v>
      </c>
      <c r="B849" s="1" t="s">
        <v>51</v>
      </c>
      <c r="C849" s="1" t="s">
        <v>1345</v>
      </c>
      <c r="D849" s="1" t="s">
        <v>1346</v>
      </c>
      <c r="E849" s="1" t="s">
        <v>2133</v>
      </c>
      <c r="F849" s="1" t="s">
        <v>2133</v>
      </c>
      <c r="G849" s="1" t="s">
        <v>144</v>
      </c>
      <c r="H849" s="1" t="s">
        <v>131</v>
      </c>
    </row>
    <row r="850" spans="1:8">
      <c r="A850" s="1" t="s">
        <v>50</v>
      </c>
      <c r="B850" s="1" t="s">
        <v>51</v>
      </c>
      <c r="C850" s="1" t="s">
        <v>1348</v>
      </c>
      <c r="D850" s="1" t="s">
        <v>1349</v>
      </c>
      <c r="E850" s="1" t="s">
        <v>1807</v>
      </c>
      <c r="F850" s="1" t="s">
        <v>1807</v>
      </c>
      <c r="G850" s="1" t="s">
        <v>144</v>
      </c>
      <c r="H850" s="1" t="s">
        <v>131</v>
      </c>
    </row>
    <row r="851" spans="1:8">
      <c r="A851" s="1" t="s">
        <v>50</v>
      </c>
      <c r="B851" s="1" t="s">
        <v>51</v>
      </c>
      <c r="C851" s="1" t="s">
        <v>1348</v>
      </c>
      <c r="D851" s="1" t="s">
        <v>1349</v>
      </c>
      <c r="E851" s="1" t="s">
        <v>1808</v>
      </c>
      <c r="F851" s="1" t="s">
        <v>1808</v>
      </c>
      <c r="G851" s="1" t="s">
        <v>144</v>
      </c>
      <c r="H851" s="1" t="s">
        <v>131</v>
      </c>
    </row>
    <row r="852" spans="1:8">
      <c r="A852" s="1" t="s">
        <v>50</v>
      </c>
      <c r="B852" s="1" t="s">
        <v>51</v>
      </c>
      <c r="C852" s="1" t="s">
        <v>1351</v>
      </c>
      <c r="D852" s="1" t="s">
        <v>1352</v>
      </c>
      <c r="E852" s="1" t="s">
        <v>2134</v>
      </c>
      <c r="F852" s="1" t="s">
        <v>2134</v>
      </c>
      <c r="G852" s="1" t="s">
        <v>144</v>
      </c>
      <c r="H852" s="1" t="s">
        <v>131</v>
      </c>
    </row>
    <row r="853" spans="1:8">
      <c r="A853" s="1" t="s">
        <v>50</v>
      </c>
      <c r="B853" s="1" t="s">
        <v>51</v>
      </c>
      <c r="C853" s="1" t="s">
        <v>1351</v>
      </c>
      <c r="D853" s="1" t="s">
        <v>1352</v>
      </c>
      <c r="E853" s="1" t="s">
        <v>2135</v>
      </c>
      <c r="F853" s="1" t="s">
        <v>2135</v>
      </c>
      <c r="G853" s="1" t="s">
        <v>144</v>
      </c>
      <c r="H853" s="1" t="s">
        <v>131</v>
      </c>
    </row>
    <row r="854" spans="1:8">
      <c r="A854" s="1" t="s">
        <v>50</v>
      </c>
      <c r="B854" s="1" t="s">
        <v>51</v>
      </c>
      <c r="C854" s="1" t="s">
        <v>1351</v>
      </c>
      <c r="D854" s="1" t="s">
        <v>1352</v>
      </c>
      <c r="E854" s="1" t="s">
        <v>2136</v>
      </c>
      <c r="F854" s="1" t="s">
        <v>2136</v>
      </c>
      <c r="G854" s="1" t="s">
        <v>144</v>
      </c>
      <c r="H854" s="1" t="s">
        <v>131</v>
      </c>
    </row>
    <row r="855" spans="1:8">
      <c r="A855" s="1" t="s">
        <v>50</v>
      </c>
      <c r="B855" s="1" t="s">
        <v>51</v>
      </c>
      <c r="C855" s="1" t="s">
        <v>1351</v>
      </c>
      <c r="D855" s="1" t="s">
        <v>1352</v>
      </c>
      <c r="E855" s="1" t="s">
        <v>2137</v>
      </c>
      <c r="F855" s="1" t="s">
        <v>2137</v>
      </c>
      <c r="G855" s="1" t="s">
        <v>144</v>
      </c>
      <c r="H855" s="1" t="s">
        <v>131</v>
      </c>
    </row>
    <row r="856" spans="1:8">
      <c r="A856" s="1" t="s">
        <v>50</v>
      </c>
      <c r="B856" s="1" t="s">
        <v>51</v>
      </c>
      <c r="C856" s="1" t="s">
        <v>1351</v>
      </c>
      <c r="D856" s="1" t="s">
        <v>1352</v>
      </c>
      <c r="E856" s="1" t="s">
        <v>2138</v>
      </c>
      <c r="F856" s="1" t="s">
        <v>2138</v>
      </c>
      <c r="G856" s="1" t="s">
        <v>144</v>
      </c>
      <c r="H856" s="1" t="s">
        <v>131</v>
      </c>
    </row>
    <row r="857" spans="1:8">
      <c r="A857" s="1" t="s">
        <v>50</v>
      </c>
      <c r="B857" s="1" t="s">
        <v>51</v>
      </c>
      <c r="C857" s="1" t="s">
        <v>1351</v>
      </c>
      <c r="D857" s="1" t="s">
        <v>1352</v>
      </c>
      <c r="E857" s="1" t="s">
        <v>2139</v>
      </c>
      <c r="F857" s="1" t="s">
        <v>2139</v>
      </c>
      <c r="G857" s="1" t="s">
        <v>144</v>
      </c>
      <c r="H857" s="1" t="s">
        <v>131</v>
      </c>
    </row>
    <row r="858" spans="1:8">
      <c r="A858" s="1" t="s">
        <v>50</v>
      </c>
      <c r="B858" s="1" t="s">
        <v>51</v>
      </c>
      <c r="C858" s="1" t="s">
        <v>1351</v>
      </c>
      <c r="D858" s="1" t="s">
        <v>1352</v>
      </c>
      <c r="E858" s="1" t="s">
        <v>2140</v>
      </c>
      <c r="F858" s="1" t="s">
        <v>2140</v>
      </c>
      <c r="G858" s="1" t="s">
        <v>144</v>
      </c>
      <c r="H858" s="1" t="s">
        <v>131</v>
      </c>
    </row>
    <row r="859" spans="1:8">
      <c r="A859" s="1" t="s">
        <v>50</v>
      </c>
      <c r="B859" s="1" t="s">
        <v>51</v>
      </c>
      <c r="C859" s="1" t="s">
        <v>1351</v>
      </c>
      <c r="D859" s="1" t="s">
        <v>1352</v>
      </c>
      <c r="E859" s="1" t="s">
        <v>2141</v>
      </c>
      <c r="F859" s="1" t="s">
        <v>2141</v>
      </c>
      <c r="G859" s="1" t="s">
        <v>144</v>
      </c>
      <c r="H859" s="1" t="s">
        <v>131</v>
      </c>
    </row>
    <row r="860" spans="1:8">
      <c r="A860" s="1" t="s">
        <v>50</v>
      </c>
      <c r="B860" s="1" t="s">
        <v>51</v>
      </c>
      <c r="C860" s="1" t="s">
        <v>1416</v>
      </c>
      <c r="D860" s="1" t="s">
        <v>1417</v>
      </c>
      <c r="E860" s="1" t="s">
        <v>2142</v>
      </c>
      <c r="F860" s="1" t="s">
        <v>2142</v>
      </c>
      <c r="G860" s="1" t="s">
        <v>144</v>
      </c>
      <c r="H860" s="1" t="s">
        <v>131</v>
      </c>
    </row>
    <row r="861" spans="1:8">
      <c r="A861" s="1" t="s">
        <v>50</v>
      </c>
      <c r="B861" s="1" t="s">
        <v>51</v>
      </c>
      <c r="C861" s="1" t="s">
        <v>1416</v>
      </c>
      <c r="D861" s="1" t="s">
        <v>1417</v>
      </c>
      <c r="E861" s="1" t="s">
        <v>2143</v>
      </c>
      <c r="F861" s="1" t="s">
        <v>2143</v>
      </c>
      <c r="G861" s="1" t="s">
        <v>144</v>
      </c>
      <c r="H861" s="1" t="s">
        <v>131</v>
      </c>
    </row>
    <row r="862" spans="1:8">
      <c r="A862" s="1" t="s">
        <v>50</v>
      </c>
      <c r="B862" s="1" t="s">
        <v>51</v>
      </c>
      <c r="C862" s="1" t="s">
        <v>1416</v>
      </c>
      <c r="D862" s="1" t="s">
        <v>1417</v>
      </c>
      <c r="E862" s="1" t="s">
        <v>2144</v>
      </c>
      <c r="F862" s="1" t="s">
        <v>2144</v>
      </c>
      <c r="G862" s="1" t="s">
        <v>144</v>
      </c>
      <c r="H862" s="1" t="s">
        <v>131</v>
      </c>
    </row>
    <row r="863" spans="1:8">
      <c r="A863" s="1" t="s">
        <v>50</v>
      </c>
      <c r="B863" s="1" t="s">
        <v>51</v>
      </c>
      <c r="C863" s="1" t="s">
        <v>1416</v>
      </c>
      <c r="D863" s="1" t="s">
        <v>1417</v>
      </c>
      <c r="E863" s="1" t="s">
        <v>1802</v>
      </c>
      <c r="F863" s="1" t="s">
        <v>1802</v>
      </c>
      <c r="G863" s="1" t="s">
        <v>144</v>
      </c>
      <c r="H863" s="1" t="s">
        <v>131</v>
      </c>
    </row>
    <row r="864" spans="1:8">
      <c r="A864" s="1" t="s">
        <v>50</v>
      </c>
      <c r="B864" s="1" t="s">
        <v>51</v>
      </c>
      <c r="C864" s="1" t="s">
        <v>1425</v>
      </c>
      <c r="D864" s="1" t="s">
        <v>1426</v>
      </c>
      <c r="E864" s="1" t="s">
        <v>1807</v>
      </c>
      <c r="F864" s="1" t="s">
        <v>1807</v>
      </c>
      <c r="G864" s="1" t="s">
        <v>144</v>
      </c>
      <c r="H864" s="1" t="s">
        <v>131</v>
      </c>
    </row>
    <row r="865" spans="1:8">
      <c r="A865" s="1" t="s">
        <v>50</v>
      </c>
      <c r="B865" s="1" t="s">
        <v>51</v>
      </c>
      <c r="C865" s="1" t="s">
        <v>1425</v>
      </c>
      <c r="D865" s="1" t="s">
        <v>1426</v>
      </c>
      <c r="E865" s="1" t="s">
        <v>1808</v>
      </c>
      <c r="F865" s="1" t="s">
        <v>1808</v>
      </c>
      <c r="G865" s="1" t="s">
        <v>144</v>
      </c>
      <c r="H865" s="1" t="s">
        <v>131</v>
      </c>
    </row>
    <row r="866" spans="1:8">
      <c r="A866" s="1" t="s">
        <v>50</v>
      </c>
      <c r="B866" s="1" t="s">
        <v>51</v>
      </c>
      <c r="C866" s="1" t="s">
        <v>1447</v>
      </c>
      <c r="D866" s="1" t="s">
        <v>1448</v>
      </c>
      <c r="E866" s="1" t="s">
        <v>1807</v>
      </c>
      <c r="F866" s="1" t="s">
        <v>1807</v>
      </c>
      <c r="G866" s="1" t="s">
        <v>144</v>
      </c>
      <c r="H866" s="1" t="s">
        <v>131</v>
      </c>
    </row>
    <row r="867" spans="1:8">
      <c r="A867" s="1" t="s">
        <v>50</v>
      </c>
      <c r="B867" s="1" t="s">
        <v>51</v>
      </c>
      <c r="C867" s="1" t="s">
        <v>1447</v>
      </c>
      <c r="D867" s="1" t="s">
        <v>1448</v>
      </c>
      <c r="E867" s="1" t="s">
        <v>1808</v>
      </c>
      <c r="F867" s="1" t="s">
        <v>1808</v>
      </c>
      <c r="G867" s="1" t="s">
        <v>144</v>
      </c>
      <c r="H867" s="1" t="s">
        <v>131</v>
      </c>
    </row>
    <row r="868" spans="1:8">
      <c r="A868" s="1" t="s">
        <v>80</v>
      </c>
      <c r="B868" s="1" t="s">
        <v>81</v>
      </c>
      <c r="C868" s="1" t="s">
        <v>1454</v>
      </c>
      <c r="D868" s="1" t="s">
        <v>142</v>
      </c>
      <c r="E868" s="1" t="s">
        <v>1737</v>
      </c>
      <c r="F868" s="1" t="s">
        <v>1738</v>
      </c>
      <c r="G868" s="1" t="s">
        <v>144</v>
      </c>
      <c r="H868" s="1" t="s">
        <v>131</v>
      </c>
    </row>
    <row r="869" spans="1:8">
      <c r="A869" s="1" t="s">
        <v>80</v>
      </c>
      <c r="B869" s="1" t="s">
        <v>81</v>
      </c>
      <c r="C869" s="1" t="s">
        <v>1454</v>
      </c>
      <c r="D869" s="1" t="s">
        <v>142</v>
      </c>
      <c r="E869" s="1" t="s">
        <v>1739</v>
      </c>
      <c r="F869" s="1" t="s">
        <v>1740</v>
      </c>
      <c r="G869" s="1" t="s">
        <v>144</v>
      </c>
      <c r="H869" s="1" t="s">
        <v>144</v>
      </c>
    </row>
    <row r="870" spans="1:8">
      <c r="A870" s="1" t="s">
        <v>80</v>
      </c>
      <c r="B870" s="1" t="s">
        <v>81</v>
      </c>
      <c r="C870" s="1" t="s">
        <v>1454</v>
      </c>
      <c r="D870" s="1" t="s">
        <v>142</v>
      </c>
      <c r="E870" s="1" t="s">
        <v>1741</v>
      </c>
      <c r="F870" s="1" t="s">
        <v>1742</v>
      </c>
      <c r="G870" s="1" t="s">
        <v>144</v>
      </c>
      <c r="H870" s="1" t="s">
        <v>131</v>
      </c>
    </row>
    <row r="871" spans="1:8">
      <c r="A871" s="1" t="s">
        <v>80</v>
      </c>
      <c r="B871" s="1" t="s">
        <v>81</v>
      </c>
      <c r="C871" s="1" t="s">
        <v>1454</v>
      </c>
      <c r="D871" s="1" t="s">
        <v>142</v>
      </c>
      <c r="E871" s="1" t="s">
        <v>1743</v>
      </c>
      <c r="F871" s="1" t="s">
        <v>1744</v>
      </c>
      <c r="G871" s="1" t="s">
        <v>144</v>
      </c>
      <c r="H871" s="1" t="s">
        <v>131</v>
      </c>
    </row>
    <row r="872" spans="1:8">
      <c r="A872" s="1" t="s">
        <v>80</v>
      </c>
      <c r="B872" s="1" t="s">
        <v>81</v>
      </c>
      <c r="C872" s="1" t="s">
        <v>1454</v>
      </c>
      <c r="D872" s="1" t="s">
        <v>142</v>
      </c>
      <c r="E872" s="1" t="s">
        <v>1745</v>
      </c>
      <c r="F872" s="1" t="s">
        <v>1746</v>
      </c>
      <c r="G872" s="1" t="s">
        <v>144</v>
      </c>
      <c r="H872" s="1" t="s">
        <v>131</v>
      </c>
    </row>
    <row r="873" spans="1:8">
      <c r="A873" s="1" t="s">
        <v>80</v>
      </c>
      <c r="B873" s="1" t="s">
        <v>81</v>
      </c>
      <c r="C873" s="1" t="s">
        <v>1454</v>
      </c>
      <c r="D873" s="1" t="s">
        <v>142</v>
      </c>
      <c r="E873" s="1" t="s">
        <v>1747</v>
      </c>
      <c r="F873" s="1" t="s">
        <v>1748</v>
      </c>
      <c r="G873" s="1" t="s">
        <v>144</v>
      </c>
      <c r="H873" s="1" t="s">
        <v>131</v>
      </c>
    </row>
    <row r="874" spans="1:8">
      <c r="A874" s="1" t="s">
        <v>80</v>
      </c>
      <c r="B874" s="1" t="s">
        <v>81</v>
      </c>
      <c r="C874" s="1" t="s">
        <v>1454</v>
      </c>
      <c r="D874" s="1" t="s">
        <v>142</v>
      </c>
      <c r="E874" s="1" t="s">
        <v>1749</v>
      </c>
      <c r="F874" s="1" t="s">
        <v>1750</v>
      </c>
      <c r="G874" s="1" t="s">
        <v>144</v>
      </c>
      <c r="H874" s="1" t="s">
        <v>131</v>
      </c>
    </row>
    <row r="875" spans="1:8">
      <c r="A875" s="1" t="s">
        <v>80</v>
      </c>
      <c r="B875" s="1" t="s">
        <v>81</v>
      </c>
      <c r="C875" s="1" t="s">
        <v>1454</v>
      </c>
      <c r="D875" s="1" t="s">
        <v>142</v>
      </c>
      <c r="E875" s="1" t="s">
        <v>1751</v>
      </c>
      <c r="F875" s="1" t="s">
        <v>1752</v>
      </c>
      <c r="G875" s="1" t="s">
        <v>144</v>
      </c>
      <c r="H875" s="1" t="s">
        <v>131</v>
      </c>
    </row>
    <row r="876" spans="1:8">
      <c r="A876" s="1" t="s">
        <v>80</v>
      </c>
      <c r="B876" s="1" t="s">
        <v>81</v>
      </c>
      <c r="C876" s="1" t="s">
        <v>1454</v>
      </c>
      <c r="D876" s="1" t="s">
        <v>142</v>
      </c>
      <c r="E876" s="1" t="s">
        <v>1753</v>
      </c>
      <c r="F876" s="1" t="s">
        <v>1754</v>
      </c>
      <c r="G876" s="1" t="s">
        <v>144</v>
      </c>
      <c r="H876" s="1" t="s">
        <v>131</v>
      </c>
    </row>
    <row r="877" spans="1:8">
      <c r="A877" s="1" t="s">
        <v>80</v>
      </c>
      <c r="B877" s="1" t="s">
        <v>81</v>
      </c>
      <c r="C877" s="1" t="s">
        <v>1454</v>
      </c>
      <c r="D877" s="1" t="s">
        <v>142</v>
      </c>
      <c r="E877" s="1" t="s">
        <v>1755</v>
      </c>
      <c r="F877" s="1" t="s">
        <v>1756</v>
      </c>
      <c r="G877" s="1" t="s">
        <v>144</v>
      </c>
      <c r="H877" s="1" t="s">
        <v>131</v>
      </c>
    </row>
    <row r="878" spans="1:8">
      <c r="A878" s="1" t="s">
        <v>80</v>
      </c>
      <c r="B878" s="1" t="s">
        <v>81</v>
      </c>
      <c r="C878" s="1" t="s">
        <v>1454</v>
      </c>
      <c r="D878" s="1" t="s">
        <v>142</v>
      </c>
      <c r="E878" s="1" t="s">
        <v>1757</v>
      </c>
      <c r="F878" s="1" t="s">
        <v>1758</v>
      </c>
      <c r="G878" s="1" t="s">
        <v>144</v>
      </c>
      <c r="H878" s="1" t="s">
        <v>131</v>
      </c>
    </row>
    <row r="879" spans="1:8">
      <c r="A879" s="1" t="s">
        <v>80</v>
      </c>
      <c r="B879" s="1" t="s">
        <v>81</v>
      </c>
      <c r="C879" s="1" t="s">
        <v>1454</v>
      </c>
      <c r="D879" s="1" t="s">
        <v>142</v>
      </c>
      <c r="E879" s="1" t="s">
        <v>1759</v>
      </c>
      <c r="F879" s="1" t="s">
        <v>1760</v>
      </c>
      <c r="G879" s="1" t="s">
        <v>144</v>
      </c>
      <c r="H879" s="1" t="s">
        <v>131</v>
      </c>
    </row>
    <row r="880" spans="1:8">
      <c r="A880" s="1" t="s">
        <v>80</v>
      </c>
      <c r="B880" s="1" t="s">
        <v>81</v>
      </c>
      <c r="C880" s="1" t="s">
        <v>1454</v>
      </c>
      <c r="D880" s="1" t="s">
        <v>142</v>
      </c>
      <c r="E880" s="1" t="s">
        <v>1761</v>
      </c>
      <c r="F880" s="1" t="s">
        <v>1762</v>
      </c>
      <c r="G880" s="1" t="s">
        <v>144</v>
      </c>
      <c r="H880" s="1" t="s">
        <v>131</v>
      </c>
    </row>
    <row r="881" spans="1:8">
      <c r="A881" s="1" t="s">
        <v>80</v>
      </c>
      <c r="B881" s="1" t="s">
        <v>81</v>
      </c>
      <c r="C881" s="1" t="s">
        <v>1454</v>
      </c>
      <c r="D881" s="1" t="s">
        <v>142</v>
      </c>
      <c r="E881" s="1" t="s">
        <v>1763</v>
      </c>
      <c r="F881" s="1" t="s">
        <v>1764</v>
      </c>
      <c r="G881" s="1" t="s">
        <v>144</v>
      </c>
      <c r="H881" s="1" t="s">
        <v>131</v>
      </c>
    </row>
    <row r="882" spans="1:8">
      <c r="A882" s="1" t="s">
        <v>80</v>
      </c>
      <c r="B882" s="1" t="s">
        <v>81</v>
      </c>
      <c r="C882" s="1" t="s">
        <v>1454</v>
      </c>
      <c r="D882" s="1" t="s">
        <v>142</v>
      </c>
      <c r="E882" s="1" t="s">
        <v>1765</v>
      </c>
      <c r="F882" s="1" t="s">
        <v>1766</v>
      </c>
      <c r="G882" s="1" t="s">
        <v>144</v>
      </c>
      <c r="H882" s="1" t="s">
        <v>131</v>
      </c>
    </row>
    <row r="883" spans="1:8">
      <c r="A883" s="1" t="s">
        <v>80</v>
      </c>
      <c r="B883" s="1" t="s">
        <v>81</v>
      </c>
      <c r="C883" s="1" t="s">
        <v>1454</v>
      </c>
      <c r="D883" s="1" t="s">
        <v>142</v>
      </c>
      <c r="E883" s="1" t="s">
        <v>1767</v>
      </c>
      <c r="F883" s="1" t="s">
        <v>1768</v>
      </c>
      <c r="G883" s="1" t="s">
        <v>144</v>
      </c>
      <c r="H883" s="1" t="s">
        <v>131</v>
      </c>
    </row>
    <row r="884" spans="1:8">
      <c r="A884" s="1" t="s">
        <v>80</v>
      </c>
      <c r="B884" s="1" t="s">
        <v>81</v>
      </c>
      <c r="C884" s="1" t="s">
        <v>1454</v>
      </c>
      <c r="D884" s="1" t="s">
        <v>142</v>
      </c>
      <c r="E884" s="1" t="s">
        <v>1769</v>
      </c>
      <c r="F884" s="1" t="s">
        <v>1770</v>
      </c>
      <c r="G884" s="1" t="s">
        <v>144</v>
      </c>
      <c r="H884" s="1" t="s">
        <v>131</v>
      </c>
    </row>
    <row r="885" spans="1:8">
      <c r="A885" s="1" t="s">
        <v>80</v>
      </c>
      <c r="B885" s="1" t="s">
        <v>81</v>
      </c>
      <c r="C885" s="1" t="s">
        <v>1454</v>
      </c>
      <c r="D885" s="1" t="s">
        <v>142</v>
      </c>
      <c r="E885" s="1" t="s">
        <v>1771</v>
      </c>
      <c r="F885" s="1" t="s">
        <v>1772</v>
      </c>
      <c r="G885" s="1" t="s">
        <v>144</v>
      </c>
      <c r="H885" s="1" t="s">
        <v>131</v>
      </c>
    </row>
    <row r="886" spans="1:8">
      <c r="A886" s="1" t="s">
        <v>80</v>
      </c>
      <c r="B886" s="1" t="s">
        <v>81</v>
      </c>
      <c r="C886" s="1" t="s">
        <v>1454</v>
      </c>
      <c r="D886" s="1" t="s">
        <v>142</v>
      </c>
      <c r="E886" s="1" t="s">
        <v>1773</v>
      </c>
      <c r="F886" s="1" t="s">
        <v>1774</v>
      </c>
      <c r="G886" s="1" t="s">
        <v>144</v>
      </c>
      <c r="H886" s="1" t="s">
        <v>131</v>
      </c>
    </row>
    <row r="887" spans="1:8">
      <c r="A887" s="1" t="s">
        <v>80</v>
      </c>
      <c r="B887" s="1" t="s">
        <v>81</v>
      </c>
      <c r="C887" s="1" t="s">
        <v>1454</v>
      </c>
      <c r="D887" s="1" t="s">
        <v>142</v>
      </c>
      <c r="E887" s="1" t="s">
        <v>1775</v>
      </c>
      <c r="F887" s="1" t="s">
        <v>1776</v>
      </c>
      <c r="G887" s="1" t="s">
        <v>144</v>
      </c>
      <c r="H887" s="1" t="s">
        <v>131</v>
      </c>
    </row>
    <row r="888" spans="1:8">
      <c r="A888" s="1" t="s">
        <v>80</v>
      </c>
      <c r="B888" s="1" t="s">
        <v>81</v>
      </c>
      <c r="C888" s="1" t="s">
        <v>1454</v>
      </c>
      <c r="D888" s="1" t="s">
        <v>142</v>
      </c>
      <c r="E888" s="1" t="s">
        <v>1777</v>
      </c>
      <c r="F888" s="1" t="s">
        <v>1778</v>
      </c>
      <c r="G888" s="1" t="s">
        <v>144</v>
      </c>
      <c r="H888" s="1" t="s">
        <v>131</v>
      </c>
    </row>
    <row r="889" spans="1:8">
      <c r="A889" s="1" t="s">
        <v>80</v>
      </c>
      <c r="B889" s="1" t="s">
        <v>81</v>
      </c>
      <c r="C889" s="1" t="s">
        <v>1454</v>
      </c>
      <c r="D889" s="1" t="s">
        <v>142</v>
      </c>
      <c r="E889" s="1" t="s">
        <v>1779</v>
      </c>
      <c r="F889" s="1" t="s">
        <v>1780</v>
      </c>
      <c r="G889" s="1" t="s">
        <v>144</v>
      </c>
      <c r="H889" s="1" t="s">
        <v>131</v>
      </c>
    </row>
    <row r="890" spans="1:8">
      <c r="A890" s="1" t="s">
        <v>80</v>
      </c>
      <c r="B890" s="1" t="s">
        <v>81</v>
      </c>
      <c r="C890" s="1" t="s">
        <v>1454</v>
      </c>
      <c r="D890" s="1" t="s">
        <v>142</v>
      </c>
      <c r="E890" s="1" t="s">
        <v>1781</v>
      </c>
      <c r="F890" s="1" t="s">
        <v>1782</v>
      </c>
      <c r="G890" s="1" t="s">
        <v>144</v>
      </c>
      <c r="H890" s="1" t="s">
        <v>131</v>
      </c>
    </row>
    <row r="891" spans="1:8">
      <c r="A891" s="1" t="s">
        <v>80</v>
      </c>
      <c r="B891" s="1" t="s">
        <v>81</v>
      </c>
      <c r="C891" s="1" t="s">
        <v>1454</v>
      </c>
      <c r="D891" s="1" t="s">
        <v>142</v>
      </c>
      <c r="E891" s="1" t="s">
        <v>1783</v>
      </c>
      <c r="F891" s="1" t="s">
        <v>1784</v>
      </c>
      <c r="G891" s="1" t="s">
        <v>144</v>
      </c>
      <c r="H891" s="1" t="s">
        <v>131</v>
      </c>
    </row>
    <row r="892" spans="1:8">
      <c r="A892" s="1" t="s">
        <v>80</v>
      </c>
      <c r="B892" s="1" t="s">
        <v>81</v>
      </c>
      <c r="C892" s="1" t="s">
        <v>1454</v>
      </c>
      <c r="D892" s="1" t="s">
        <v>142</v>
      </c>
      <c r="E892" s="1" t="s">
        <v>1785</v>
      </c>
      <c r="F892" s="1" t="s">
        <v>1786</v>
      </c>
      <c r="G892" s="1" t="s">
        <v>144</v>
      </c>
      <c r="H892" s="1" t="s">
        <v>131</v>
      </c>
    </row>
    <row r="893" spans="1:8">
      <c r="A893" s="1" t="s">
        <v>80</v>
      </c>
      <c r="B893" s="1" t="s">
        <v>81</v>
      </c>
      <c r="C893" s="1" t="s">
        <v>1485</v>
      </c>
      <c r="D893" s="1" t="s">
        <v>1486</v>
      </c>
      <c r="E893" s="1" t="s">
        <v>2103</v>
      </c>
      <c r="F893" s="1" t="s">
        <v>2103</v>
      </c>
      <c r="G893" s="1" t="s">
        <v>144</v>
      </c>
      <c r="H893" s="1" t="s">
        <v>131</v>
      </c>
    </row>
    <row r="894" spans="1:8">
      <c r="A894" s="1" t="s">
        <v>80</v>
      </c>
      <c r="B894" s="1" t="s">
        <v>81</v>
      </c>
      <c r="C894" s="1" t="s">
        <v>1485</v>
      </c>
      <c r="D894" s="1" t="s">
        <v>1486</v>
      </c>
      <c r="E894" s="1" t="s">
        <v>2104</v>
      </c>
      <c r="F894" s="1" t="s">
        <v>2104</v>
      </c>
      <c r="G894" s="1" t="s">
        <v>144</v>
      </c>
      <c r="H894" s="1" t="s">
        <v>131</v>
      </c>
    </row>
    <row r="895" spans="1:8">
      <c r="A895" s="1" t="s">
        <v>80</v>
      </c>
      <c r="B895" s="1" t="s">
        <v>81</v>
      </c>
      <c r="C895" s="1" t="s">
        <v>1485</v>
      </c>
      <c r="D895" s="1" t="s">
        <v>1486</v>
      </c>
      <c r="E895" s="1" t="s">
        <v>2105</v>
      </c>
      <c r="F895" s="1" t="s">
        <v>2105</v>
      </c>
      <c r="G895" s="1" t="s">
        <v>144</v>
      </c>
      <c r="H895" s="1" t="s">
        <v>131</v>
      </c>
    </row>
    <row r="896" spans="1:8">
      <c r="A896" s="1" t="s">
        <v>80</v>
      </c>
      <c r="B896" s="1" t="s">
        <v>81</v>
      </c>
      <c r="C896" s="1" t="s">
        <v>1485</v>
      </c>
      <c r="D896" s="1" t="s">
        <v>1486</v>
      </c>
      <c r="E896" s="1" t="s">
        <v>2106</v>
      </c>
      <c r="F896" s="1" t="s">
        <v>2106</v>
      </c>
      <c r="G896" s="1" t="s">
        <v>144</v>
      </c>
      <c r="H896" s="1" t="s">
        <v>131</v>
      </c>
    </row>
    <row r="897" spans="1:8">
      <c r="A897" s="1" t="s">
        <v>80</v>
      </c>
      <c r="B897" s="1" t="s">
        <v>81</v>
      </c>
      <c r="C897" s="1" t="s">
        <v>1490</v>
      </c>
      <c r="D897" s="1" t="s">
        <v>176</v>
      </c>
      <c r="E897" s="1" t="s">
        <v>1787</v>
      </c>
      <c r="F897" s="1" t="s">
        <v>1787</v>
      </c>
      <c r="G897" s="1" t="s">
        <v>144</v>
      </c>
      <c r="H897" s="1" t="s">
        <v>131</v>
      </c>
    </row>
    <row r="898" spans="1:8">
      <c r="A898" s="1" t="s">
        <v>80</v>
      </c>
      <c r="B898" s="1" t="s">
        <v>81</v>
      </c>
      <c r="C898" s="1" t="s">
        <v>1490</v>
      </c>
      <c r="D898" s="1" t="s">
        <v>176</v>
      </c>
      <c r="E898" s="1" t="s">
        <v>1788</v>
      </c>
      <c r="F898" s="1" t="s">
        <v>1788</v>
      </c>
      <c r="G898" s="1" t="s">
        <v>144</v>
      </c>
      <c r="H898" s="1" t="s">
        <v>131</v>
      </c>
    </row>
    <row r="899" spans="1:8">
      <c r="A899" s="1" t="s">
        <v>80</v>
      </c>
      <c r="B899" s="1" t="s">
        <v>81</v>
      </c>
      <c r="C899" s="1" t="s">
        <v>1490</v>
      </c>
      <c r="D899" s="1" t="s">
        <v>176</v>
      </c>
      <c r="E899" s="1" t="s">
        <v>1789</v>
      </c>
      <c r="F899" s="1" t="s">
        <v>1789</v>
      </c>
      <c r="G899" s="1" t="s">
        <v>144</v>
      </c>
      <c r="H899" s="1" t="s">
        <v>131</v>
      </c>
    </row>
    <row r="900" spans="1:8">
      <c r="A900" s="1" t="s">
        <v>80</v>
      </c>
      <c r="B900" s="1" t="s">
        <v>81</v>
      </c>
      <c r="C900" s="1" t="s">
        <v>1490</v>
      </c>
      <c r="D900" s="1" t="s">
        <v>176</v>
      </c>
      <c r="E900" s="1" t="s">
        <v>1790</v>
      </c>
      <c r="F900" s="1" t="s">
        <v>1790</v>
      </c>
      <c r="G900" s="1" t="s">
        <v>144</v>
      </c>
      <c r="H900" s="1" t="s">
        <v>131</v>
      </c>
    </row>
    <row r="901" spans="1:8">
      <c r="A901" s="1" t="s">
        <v>80</v>
      </c>
      <c r="B901" s="1" t="s">
        <v>81</v>
      </c>
      <c r="C901" s="1" t="s">
        <v>1490</v>
      </c>
      <c r="D901" s="1" t="s">
        <v>176</v>
      </c>
      <c r="E901" s="1" t="s">
        <v>1791</v>
      </c>
      <c r="F901" s="1" t="s">
        <v>1791</v>
      </c>
      <c r="G901" s="1" t="s">
        <v>144</v>
      </c>
      <c r="H901" s="1" t="s">
        <v>131</v>
      </c>
    </row>
    <row r="902" spans="1:8">
      <c r="A902" s="1" t="s">
        <v>80</v>
      </c>
      <c r="B902" s="1" t="s">
        <v>81</v>
      </c>
      <c r="C902" s="1" t="s">
        <v>1490</v>
      </c>
      <c r="D902" s="1" t="s">
        <v>176</v>
      </c>
      <c r="E902" s="1" t="s">
        <v>1792</v>
      </c>
      <c r="F902" s="1" t="s">
        <v>1792</v>
      </c>
      <c r="G902" s="1" t="s">
        <v>144</v>
      </c>
      <c r="H902" s="1" t="s">
        <v>131</v>
      </c>
    </row>
    <row r="903" spans="1:8">
      <c r="A903" s="1" t="s">
        <v>80</v>
      </c>
      <c r="B903" s="1" t="s">
        <v>81</v>
      </c>
      <c r="C903" s="1" t="s">
        <v>1490</v>
      </c>
      <c r="D903" s="1" t="s">
        <v>176</v>
      </c>
      <c r="E903" s="1" t="s">
        <v>1793</v>
      </c>
      <c r="F903" s="1" t="s">
        <v>1793</v>
      </c>
      <c r="G903" s="1" t="s">
        <v>144</v>
      </c>
      <c r="H903" s="1" t="s">
        <v>131</v>
      </c>
    </row>
    <row r="904" spans="1:8">
      <c r="A904" s="1" t="s">
        <v>80</v>
      </c>
      <c r="B904" s="1" t="s">
        <v>81</v>
      </c>
      <c r="C904" s="1" t="s">
        <v>1490</v>
      </c>
      <c r="D904" s="1" t="s">
        <v>176</v>
      </c>
      <c r="E904" s="1" t="s">
        <v>1794</v>
      </c>
      <c r="F904" s="1" t="s">
        <v>1794</v>
      </c>
      <c r="G904" s="1" t="s">
        <v>144</v>
      </c>
      <c r="H904" s="1" t="s">
        <v>131</v>
      </c>
    </row>
    <row r="905" spans="1:8">
      <c r="A905" s="1" t="s">
        <v>80</v>
      </c>
      <c r="B905" s="1" t="s">
        <v>81</v>
      </c>
      <c r="C905" s="1" t="s">
        <v>1490</v>
      </c>
      <c r="D905" s="1" t="s">
        <v>176</v>
      </c>
      <c r="E905" s="1" t="s">
        <v>1795</v>
      </c>
      <c r="F905" s="1" t="s">
        <v>1795</v>
      </c>
      <c r="G905" s="1" t="s">
        <v>144</v>
      </c>
      <c r="H905" s="1" t="s">
        <v>131</v>
      </c>
    </row>
    <row r="906" spans="1:8">
      <c r="A906" s="1" t="s">
        <v>80</v>
      </c>
      <c r="B906" s="1" t="s">
        <v>81</v>
      </c>
      <c r="C906" s="1" t="s">
        <v>1490</v>
      </c>
      <c r="D906" s="1" t="s">
        <v>176</v>
      </c>
      <c r="E906" s="1" t="s">
        <v>1796</v>
      </c>
      <c r="F906" s="1" t="s">
        <v>1796</v>
      </c>
      <c r="G906" s="1" t="s">
        <v>144</v>
      </c>
      <c r="H906" s="1" t="s">
        <v>131</v>
      </c>
    </row>
    <row r="907" spans="1:8">
      <c r="A907" s="1" t="s">
        <v>80</v>
      </c>
      <c r="B907" s="1" t="s">
        <v>81</v>
      </c>
      <c r="C907" s="1" t="s">
        <v>1490</v>
      </c>
      <c r="D907" s="1" t="s">
        <v>176</v>
      </c>
      <c r="E907" s="1" t="s">
        <v>1797</v>
      </c>
      <c r="F907" s="1" t="s">
        <v>1797</v>
      </c>
      <c r="G907" s="1" t="s">
        <v>144</v>
      </c>
      <c r="H907" s="1" t="s">
        <v>131</v>
      </c>
    </row>
    <row r="908" spans="1:8">
      <c r="A908" s="1" t="s">
        <v>80</v>
      </c>
      <c r="B908" s="1" t="s">
        <v>81</v>
      </c>
      <c r="C908" s="1" t="s">
        <v>1490</v>
      </c>
      <c r="D908" s="1" t="s">
        <v>176</v>
      </c>
      <c r="E908" s="1" t="s">
        <v>1798</v>
      </c>
      <c r="F908" s="1" t="s">
        <v>1798</v>
      </c>
      <c r="G908" s="1" t="s">
        <v>144</v>
      </c>
      <c r="H908" s="1" t="s">
        <v>131</v>
      </c>
    </row>
    <row r="909" spans="1:8">
      <c r="A909" s="1" t="s">
        <v>80</v>
      </c>
      <c r="B909" s="1" t="s">
        <v>81</v>
      </c>
      <c r="C909" s="1" t="s">
        <v>1490</v>
      </c>
      <c r="D909" s="1" t="s">
        <v>176</v>
      </c>
      <c r="E909" s="1" t="s">
        <v>1799</v>
      </c>
      <c r="F909" s="1" t="s">
        <v>1799</v>
      </c>
      <c r="G909" s="1" t="s">
        <v>144</v>
      </c>
      <c r="H909" s="1" t="s">
        <v>131</v>
      </c>
    </row>
    <row r="910" spans="1:8">
      <c r="A910" s="1" t="s">
        <v>80</v>
      </c>
      <c r="B910" s="1" t="s">
        <v>81</v>
      </c>
      <c r="C910" s="1" t="s">
        <v>1490</v>
      </c>
      <c r="D910" s="1" t="s">
        <v>176</v>
      </c>
      <c r="E910" s="1" t="s">
        <v>1800</v>
      </c>
      <c r="F910" s="1" t="s">
        <v>1800</v>
      </c>
      <c r="G910" s="1" t="s">
        <v>144</v>
      </c>
      <c r="H910" s="1" t="s">
        <v>131</v>
      </c>
    </row>
    <row r="911" spans="1:8">
      <c r="A911" s="1" t="s">
        <v>80</v>
      </c>
      <c r="B911" s="1" t="s">
        <v>81</v>
      </c>
      <c r="C911" s="1" t="s">
        <v>1490</v>
      </c>
      <c r="D911" s="1" t="s">
        <v>176</v>
      </c>
      <c r="E911" s="1" t="s">
        <v>1801</v>
      </c>
      <c r="F911" s="1" t="s">
        <v>1801</v>
      </c>
      <c r="G911" s="1" t="s">
        <v>144</v>
      </c>
      <c r="H911" s="1" t="s">
        <v>131</v>
      </c>
    </row>
    <row r="912" spans="1:8">
      <c r="A912" s="1" t="s">
        <v>80</v>
      </c>
      <c r="B912" s="1" t="s">
        <v>81</v>
      </c>
      <c r="C912" s="1" t="s">
        <v>1490</v>
      </c>
      <c r="D912" s="1" t="s">
        <v>176</v>
      </c>
      <c r="E912" s="1" t="s">
        <v>1802</v>
      </c>
      <c r="F912" s="1" t="s">
        <v>1802</v>
      </c>
      <c r="G912" s="1" t="s">
        <v>144</v>
      </c>
      <c r="H912" s="1" t="s">
        <v>131</v>
      </c>
    </row>
    <row r="913" spans="1:8">
      <c r="A913" s="1" t="s">
        <v>86</v>
      </c>
      <c r="B913" s="1" t="s">
        <v>87</v>
      </c>
      <c r="C913" s="1" t="s">
        <v>1496</v>
      </c>
      <c r="D913" s="1" t="s">
        <v>142</v>
      </c>
      <c r="E913" s="1" t="s">
        <v>1737</v>
      </c>
      <c r="F913" s="1" t="s">
        <v>1738</v>
      </c>
      <c r="G913" s="1" t="s">
        <v>144</v>
      </c>
      <c r="H913" s="1" t="s">
        <v>131</v>
      </c>
    </row>
    <row r="914" spans="1:8">
      <c r="A914" s="1" t="s">
        <v>86</v>
      </c>
      <c r="B914" s="1" t="s">
        <v>87</v>
      </c>
      <c r="C914" s="1" t="s">
        <v>1496</v>
      </c>
      <c r="D914" s="1" t="s">
        <v>142</v>
      </c>
      <c r="E914" s="1" t="s">
        <v>1739</v>
      </c>
      <c r="F914" s="1" t="s">
        <v>1740</v>
      </c>
      <c r="G914" s="1" t="s">
        <v>144</v>
      </c>
      <c r="H914" s="1" t="s">
        <v>144</v>
      </c>
    </row>
    <row r="915" spans="1:8">
      <c r="A915" s="1" t="s">
        <v>86</v>
      </c>
      <c r="B915" s="1" t="s">
        <v>87</v>
      </c>
      <c r="C915" s="1" t="s">
        <v>1496</v>
      </c>
      <c r="D915" s="1" t="s">
        <v>142</v>
      </c>
      <c r="E915" s="1" t="s">
        <v>1741</v>
      </c>
      <c r="F915" s="1" t="s">
        <v>1742</v>
      </c>
      <c r="G915" s="1" t="s">
        <v>144</v>
      </c>
      <c r="H915" s="1" t="s">
        <v>131</v>
      </c>
    </row>
    <row r="916" spans="1:8">
      <c r="A916" s="1" t="s">
        <v>86</v>
      </c>
      <c r="B916" s="1" t="s">
        <v>87</v>
      </c>
      <c r="C916" s="1" t="s">
        <v>1496</v>
      </c>
      <c r="D916" s="1" t="s">
        <v>142</v>
      </c>
      <c r="E916" s="1" t="s">
        <v>1743</v>
      </c>
      <c r="F916" s="1" t="s">
        <v>1744</v>
      </c>
      <c r="G916" s="1" t="s">
        <v>144</v>
      </c>
      <c r="H916" s="1" t="s">
        <v>131</v>
      </c>
    </row>
    <row r="917" spans="1:8">
      <c r="A917" s="1" t="s">
        <v>86</v>
      </c>
      <c r="B917" s="1" t="s">
        <v>87</v>
      </c>
      <c r="C917" s="1" t="s">
        <v>1496</v>
      </c>
      <c r="D917" s="1" t="s">
        <v>142</v>
      </c>
      <c r="E917" s="1" t="s">
        <v>1745</v>
      </c>
      <c r="F917" s="1" t="s">
        <v>1746</v>
      </c>
      <c r="G917" s="1" t="s">
        <v>144</v>
      </c>
      <c r="H917" s="1" t="s">
        <v>131</v>
      </c>
    </row>
    <row r="918" spans="1:8">
      <c r="A918" s="1" t="s">
        <v>86</v>
      </c>
      <c r="B918" s="1" t="s">
        <v>87</v>
      </c>
      <c r="C918" s="1" t="s">
        <v>1496</v>
      </c>
      <c r="D918" s="1" t="s">
        <v>142</v>
      </c>
      <c r="E918" s="1" t="s">
        <v>1747</v>
      </c>
      <c r="F918" s="1" t="s">
        <v>1748</v>
      </c>
      <c r="G918" s="1" t="s">
        <v>144</v>
      </c>
      <c r="H918" s="1" t="s">
        <v>131</v>
      </c>
    </row>
    <row r="919" spans="1:8">
      <c r="A919" s="1" t="s">
        <v>86</v>
      </c>
      <c r="B919" s="1" t="s">
        <v>87</v>
      </c>
      <c r="C919" s="1" t="s">
        <v>1496</v>
      </c>
      <c r="D919" s="1" t="s">
        <v>142</v>
      </c>
      <c r="E919" s="1" t="s">
        <v>1749</v>
      </c>
      <c r="F919" s="1" t="s">
        <v>1750</v>
      </c>
      <c r="G919" s="1" t="s">
        <v>144</v>
      </c>
      <c r="H919" s="1" t="s">
        <v>131</v>
      </c>
    </row>
    <row r="920" spans="1:8">
      <c r="A920" s="1" t="s">
        <v>86</v>
      </c>
      <c r="B920" s="1" t="s">
        <v>87</v>
      </c>
      <c r="C920" s="1" t="s">
        <v>1496</v>
      </c>
      <c r="D920" s="1" t="s">
        <v>142</v>
      </c>
      <c r="E920" s="1" t="s">
        <v>1751</v>
      </c>
      <c r="F920" s="1" t="s">
        <v>1752</v>
      </c>
      <c r="G920" s="1" t="s">
        <v>144</v>
      </c>
      <c r="H920" s="1" t="s">
        <v>131</v>
      </c>
    </row>
    <row r="921" spans="1:8">
      <c r="A921" s="1" t="s">
        <v>86</v>
      </c>
      <c r="B921" s="1" t="s">
        <v>87</v>
      </c>
      <c r="C921" s="1" t="s">
        <v>1496</v>
      </c>
      <c r="D921" s="1" t="s">
        <v>142</v>
      </c>
      <c r="E921" s="1" t="s">
        <v>1753</v>
      </c>
      <c r="F921" s="1" t="s">
        <v>1754</v>
      </c>
      <c r="G921" s="1" t="s">
        <v>144</v>
      </c>
      <c r="H921" s="1" t="s">
        <v>131</v>
      </c>
    </row>
    <row r="922" spans="1:8">
      <c r="A922" s="1" t="s">
        <v>86</v>
      </c>
      <c r="B922" s="1" t="s">
        <v>87</v>
      </c>
      <c r="C922" s="1" t="s">
        <v>1496</v>
      </c>
      <c r="D922" s="1" t="s">
        <v>142</v>
      </c>
      <c r="E922" s="1" t="s">
        <v>1755</v>
      </c>
      <c r="F922" s="1" t="s">
        <v>1756</v>
      </c>
      <c r="G922" s="1" t="s">
        <v>144</v>
      </c>
      <c r="H922" s="1" t="s">
        <v>131</v>
      </c>
    </row>
    <row r="923" spans="1:8">
      <c r="A923" s="1" t="s">
        <v>86</v>
      </c>
      <c r="B923" s="1" t="s">
        <v>87</v>
      </c>
      <c r="C923" s="1" t="s">
        <v>1496</v>
      </c>
      <c r="D923" s="1" t="s">
        <v>142</v>
      </c>
      <c r="E923" s="1" t="s">
        <v>1757</v>
      </c>
      <c r="F923" s="1" t="s">
        <v>1758</v>
      </c>
      <c r="G923" s="1" t="s">
        <v>144</v>
      </c>
      <c r="H923" s="1" t="s">
        <v>131</v>
      </c>
    </row>
    <row r="924" spans="1:8">
      <c r="A924" s="1" t="s">
        <v>86</v>
      </c>
      <c r="B924" s="1" t="s">
        <v>87</v>
      </c>
      <c r="C924" s="1" t="s">
        <v>1496</v>
      </c>
      <c r="D924" s="1" t="s">
        <v>142</v>
      </c>
      <c r="E924" s="1" t="s">
        <v>1759</v>
      </c>
      <c r="F924" s="1" t="s">
        <v>1760</v>
      </c>
      <c r="G924" s="1" t="s">
        <v>144</v>
      </c>
      <c r="H924" s="1" t="s">
        <v>131</v>
      </c>
    </row>
    <row r="925" spans="1:8">
      <c r="A925" s="1" t="s">
        <v>86</v>
      </c>
      <c r="B925" s="1" t="s">
        <v>87</v>
      </c>
      <c r="C925" s="1" t="s">
        <v>1496</v>
      </c>
      <c r="D925" s="1" t="s">
        <v>142</v>
      </c>
      <c r="E925" s="1" t="s">
        <v>1761</v>
      </c>
      <c r="F925" s="1" t="s">
        <v>1762</v>
      </c>
      <c r="G925" s="1" t="s">
        <v>144</v>
      </c>
      <c r="H925" s="1" t="s">
        <v>131</v>
      </c>
    </row>
    <row r="926" spans="1:8">
      <c r="A926" s="1" t="s">
        <v>86</v>
      </c>
      <c r="B926" s="1" t="s">
        <v>87</v>
      </c>
      <c r="C926" s="1" t="s">
        <v>1496</v>
      </c>
      <c r="D926" s="1" t="s">
        <v>142</v>
      </c>
      <c r="E926" s="1" t="s">
        <v>1763</v>
      </c>
      <c r="F926" s="1" t="s">
        <v>1764</v>
      </c>
      <c r="G926" s="1" t="s">
        <v>144</v>
      </c>
      <c r="H926" s="1" t="s">
        <v>131</v>
      </c>
    </row>
    <row r="927" spans="1:8">
      <c r="A927" s="1" t="s">
        <v>86</v>
      </c>
      <c r="B927" s="1" t="s">
        <v>87</v>
      </c>
      <c r="C927" s="1" t="s">
        <v>1496</v>
      </c>
      <c r="D927" s="1" t="s">
        <v>142</v>
      </c>
      <c r="E927" s="1" t="s">
        <v>1765</v>
      </c>
      <c r="F927" s="1" t="s">
        <v>1766</v>
      </c>
      <c r="G927" s="1" t="s">
        <v>144</v>
      </c>
      <c r="H927" s="1" t="s">
        <v>131</v>
      </c>
    </row>
    <row r="928" spans="1:8">
      <c r="A928" s="1" t="s">
        <v>86</v>
      </c>
      <c r="B928" s="1" t="s">
        <v>87</v>
      </c>
      <c r="C928" s="1" t="s">
        <v>1496</v>
      </c>
      <c r="D928" s="1" t="s">
        <v>142</v>
      </c>
      <c r="E928" s="1" t="s">
        <v>1767</v>
      </c>
      <c r="F928" s="1" t="s">
        <v>1768</v>
      </c>
      <c r="G928" s="1" t="s">
        <v>144</v>
      </c>
      <c r="H928" s="1" t="s">
        <v>131</v>
      </c>
    </row>
    <row r="929" spans="1:8">
      <c r="A929" s="1" t="s">
        <v>86</v>
      </c>
      <c r="B929" s="1" t="s">
        <v>87</v>
      </c>
      <c r="C929" s="1" t="s">
        <v>1496</v>
      </c>
      <c r="D929" s="1" t="s">
        <v>142</v>
      </c>
      <c r="E929" s="1" t="s">
        <v>1769</v>
      </c>
      <c r="F929" s="1" t="s">
        <v>1770</v>
      </c>
      <c r="G929" s="1" t="s">
        <v>144</v>
      </c>
      <c r="H929" s="1" t="s">
        <v>131</v>
      </c>
    </row>
    <row r="930" spans="1:8">
      <c r="A930" s="1" t="s">
        <v>86</v>
      </c>
      <c r="B930" s="1" t="s">
        <v>87</v>
      </c>
      <c r="C930" s="1" t="s">
        <v>1496</v>
      </c>
      <c r="D930" s="1" t="s">
        <v>142</v>
      </c>
      <c r="E930" s="1" t="s">
        <v>1771</v>
      </c>
      <c r="F930" s="1" t="s">
        <v>1772</v>
      </c>
      <c r="G930" s="1" t="s">
        <v>144</v>
      </c>
      <c r="H930" s="1" t="s">
        <v>131</v>
      </c>
    </row>
    <row r="931" spans="1:8">
      <c r="A931" s="1" t="s">
        <v>86</v>
      </c>
      <c r="B931" s="1" t="s">
        <v>87</v>
      </c>
      <c r="C931" s="1" t="s">
        <v>1496</v>
      </c>
      <c r="D931" s="1" t="s">
        <v>142</v>
      </c>
      <c r="E931" s="1" t="s">
        <v>1773</v>
      </c>
      <c r="F931" s="1" t="s">
        <v>1774</v>
      </c>
      <c r="G931" s="1" t="s">
        <v>144</v>
      </c>
      <c r="H931" s="1" t="s">
        <v>131</v>
      </c>
    </row>
    <row r="932" spans="1:8">
      <c r="A932" s="1" t="s">
        <v>86</v>
      </c>
      <c r="B932" s="1" t="s">
        <v>87</v>
      </c>
      <c r="C932" s="1" t="s">
        <v>1496</v>
      </c>
      <c r="D932" s="1" t="s">
        <v>142</v>
      </c>
      <c r="E932" s="1" t="s">
        <v>1775</v>
      </c>
      <c r="F932" s="1" t="s">
        <v>1776</v>
      </c>
      <c r="G932" s="1" t="s">
        <v>144</v>
      </c>
      <c r="H932" s="1" t="s">
        <v>131</v>
      </c>
    </row>
    <row r="933" spans="1:8">
      <c r="A933" s="1" t="s">
        <v>86</v>
      </c>
      <c r="B933" s="1" t="s">
        <v>87</v>
      </c>
      <c r="C933" s="1" t="s">
        <v>1496</v>
      </c>
      <c r="D933" s="1" t="s">
        <v>142</v>
      </c>
      <c r="E933" s="1" t="s">
        <v>1777</v>
      </c>
      <c r="F933" s="1" t="s">
        <v>1778</v>
      </c>
      <c r="G933" s="1" t="s">
        <v>144</v>
      </c>
      <c r="H933" s="1" t="s">
        <v>131</v>
      </c>
    </row>
    <row r="934" spans="1:8">
      <c r="A934" s="1" t="s">
        <v>86</v>
      </c>
      <c r="B934" s="1" t="s">
        <v>87</v>
      </c>
      <c r="C934" s="1" t="s">
        <v>1496</v>
      </c>
      <c r="D934" s="1" t="s">
        <v>142</v>
      </c>
      <c r="E934" s="1" t="s">
        <v>1779</v>
      </c>
      <c r="F934" s="1" t="s">
        <v>1780</v>
      </c>
      <c r="G934" s="1" t="s">
        <v>144</v>
      </c>
      <c r="H934" s="1" t="s">
        <v>131</v>
      </c>
    </row>
    <row r="935" spans="1:8">
      <c r="A935" s="1" t="s">
        <v>86</v>
      </c>
      <c r="B935" s="1" t="s">
        <v>87</v>
      </c>
      <c r="C935" s="1" t="s">
        <v>1496</v>
      </c>
      <c r="D935" s="1" t="s">
        <v>142</v>
      </c>
      <c r="E935" s="1" t="s">
        <v>1781</v>
      </c>
      <c r="F935" s="1" t="s">
        <v>1782</v>
      </c>
      <c r="G935" s="1" t="s">
        <v>144</v>
      </c>
      <c r="H935" s="1" t="s">
        <v>131</v>
      </c>
    </row>
    <row r="936" spans="1:8">
      <c r="A936" s="1" t="s">
        <v>86</v>
      </c>
      <c r="B936" s="1" t="s">
        <v>87</v>
      </c>
      <c r="C936" s="1" t="s">
        <v>1496</v>
      </c>
      <c r="D936" s="1" t="s">
        <v>142</v>
      </c>
      <c r="E936" s="1" t="s">
        <v>1783</v>
      </c>
      <c r="F936" s="1" t="s">
        <v>1784</v>
      </c>
      <c r="G936" s="1" t="s">
        <v>144</v>
      </c>
      <c r="H936" s="1" t="s">
        <v>131</v>
      </c>
    </row>
    <row r="937" spans="1:8">
      <c r="A937" s="1" t="s">
        <v>86</v>
      </c>
      <c r="B937" s="1" t="s">
        <v>87</v>
      </c>
      <c r="C937" s="1" t="s">
        <v>1496</v>
      </c>
      <c r="D937" s="1" t="s">
        <v>142</v>
      </c>
      <c r="E937" s="1" t="s">
        <v>1785</v>
      </c>
      <c r="F937" s="1" t="s">
        <v>1786</v>
      </c>
      <c r="G937" s="1" t="s">
        <v>144</v>
      </c>
      <c r="H937" s="1" t="s">
        <v>131</v>
      </c>
    </row>
    <row r="938" spans="1:8">
      <c r="A938" s="1" t="s">
        <v>86</v>
      </c>
      <c r="B938" s="1" t="s">
        <v>87</v>
      </c>
      <c r="C938" s="1" t="s">
        <v>1532</v>
      </c>
      <c r="D938" s="1" t="s">
        <v>1533</v>
      </c>
      <c r="E938" s="1" t="s">
        <v>2145</v>
      </c>
      <c r="F938" s="1" t="s">
        <v>2145</v>
      </c>
      <c r="G938" s="1" t="s">
        <v>144</v>
      </c>
      <c r="H938" s="1" t="s">
        <v>131</v>
      </c>
    </row>
    <row r="939" spans="1:8">
      <c r="A939" s="1" t="s">
        <v>86</v>
      </c>
      <c r="B939" s="1" t="s">
        <v>87</v>
      </c>
      <c r="C939" s="1" t="s">
        <v>1532</v>
      </c>
      <c r="D939" s="1" t="s">
        <v>1533</v>
      </c>
      <c r="E939" s="1" t="s">
        <v>2146</v>
      </c>
      <c r="F939" s="1" t="s">
        <v>2146</v>
      </c>
      <c r="G939" s="1" t="s">
        <v>144</v>
      </c>
      <c r="H939" s="1" t="s">
        <v>131</v>
      </c>
    </row>
    <row r="940" spans="1:8">
      <c r="A940" s="1" t="s">
        <v>86</v>
      </c>
      <c r="B940" s="1" t="s">
        <v>87</v>
      </c>
      <c r="C940" s="1" t="s">
        <v>1532</v>
      </c>
      <c r="D940" s="1" t="s">
        <v>1533</v>
      </c>
      <c r="E940" s="1" t="s">
        <v>2147</v>
      </c>
      <c r="F940" s="1" t="s">
        <v>2147</v>
      </c>
      <c r="G940" s="1" t="s">
        <v>144</v>
      </c>
      <c r="H940" s="1" t="s">
        <v>131</v>
      </c>
    </row>
    <row r="941" spans="1:8">
      <c r="A941" s="1" t="s">
        <v>86</v>
      </c>
      <c r="B941" s="1" t="s">
        <v>87</v>
      </c>
      <c r="C941" s="1" t="s">
        <v>1532</v>
      </c>
      <c r="D941" s="1" t="s">
        <v>1533</v>
      </c>
      <c r="E941" s="1" t="s">
        <v>1802</v>
      </c>
      <c r="F941" s="1" t="s">
        <v>1802</v>
      </c>
      <c r="G941" s="1" t="s">
        <v>144</v>
      </c>
      <c r="H941" s="1" t="s">
        <v>131</v>
      </c>
    </row>
    <row r="942" spans="1:8">
      <c r="A942" s="1" t="s">
        <v>86</v>
      </c>
      <c r="B942" s="1" t="s">
        <v>87</v>
      </c>
      <c r="C942" s="1" t="s">
        <v>1565</v>
      </c>
      <c r="D942" s="1" t="s">
        <v>1566</v>
      </c>
      <c r="E942" s="1" t="s">
        <v>425</v>
      </c>
      <c r="F942" s="1" t="s">
        <v>425</v>
      </c>
      <c r="G942" s="1" t="s">
        <v>144</v>
      </c>
      <c r="H942" s="1" t="s">
        <v>144</v>
      </c>
    </row>
    <row r="943" spans="1:8">
      <c r="A943" s="1" t="s">
        <v>86</v>
      </c>
      <c r="B943" s="1" t="s">
        <v>87</v>
      </c>
      <c r="C943" s="1" t="s">
        <v>1565</v>
      </c>
      <c r="D943" s="1" t="s">
        <v>1566</v>
      </c>
      <c r="E943" s="1" t="s">
        <v>2148</v>
      </c>
      <c r="F943" s="1" t="s">
        <v>2148</v>
      </c>
      <c r="G943" s="1" t="s">
        <v>144</v>
      </c>
      <c r="H943" s="1" t="s">
        <v>131</v>
      </c>
    </row>
    <row r="944" spans="1:8">
      <c r="A944" s="1" t="s">
        <v>92</v>
      </c>
      <c r="B944" s="1" t="s">
        <v>93</v>
      </c>
      <c r="C944" s="1" t="s">
        <v>1598</v>
      </c>
      <c r="D944" s="1" t="s">
        <v>142</v>
      </c>
      <c r="E944" s="1" t="s">
        <v>1737</v>
      </c>
      <c r="F944" s="1" t="s">
        <v>1738</v>
      </c>
      <c r="G944" s="1" t="s">
        <v>144</v>
      </c>
      <c r="H944" s="1" t="s">
        <v>131</v>
      </c>
    </row>
    <row r="945" spans="1:8">
      <c r="A945" s="1" t="s">
        <v>92</v>
      </c>
      <c r="B945" s="1" t="s">
        <v>93</v>
      </c>
      <c r="C945" s="1" t="s">
        <v>1598</v>
      </c>
      <c r="D945" s="1" t="s">
        <v>142</v>
      </c>
      <c r="E945" s="1" t="s">
        <v>1739</v>
      </c>
      <c r="F945" s="1" t="s">
        <v>1740</v>
      </c>
      <c r="G945" s="1" t="s">
        <v>144</v>
      </c>
      <c r="H945" s="1" t="s">
        <v>144</v>
      </c>
    </row>
    <row r="946" spans="1:8">
      <c r="A946" s="1" t="s">
        <v>92</v>
      </c>
      <c r="B946" s="1" t="s">
        <v>93</v>
      </c>
      <c r="C946" s="1" t="s">
        <v>1598</v>
      </c>
      <c r="D946" s="1" t="s">
        <v>142</v>
      </c>
      <c r="E946" s="1" t="s">
        <v>1741</v>
      </c>
      <c r="F946" s="1" t="s">
        <v>1742</v>
      </c>
      <c r="G946" s="1" t="s">
        <v>144</v>
      </c>
      <c r="H946" s="1" t="s">
        <v>131</v>
      </c>
    </row>
    <row r="947" spans="1:8">
      <c r="A947" s="1" t="s">
        <v>92</v>
      </c>
      <c r="B947" s="1" t="s">
        <v>93</v>
      </c>
      <c r="C947" s="1" t="s">
        <v>1598</v>
      </c>
      <c r="D947" s="1" t="s">
        <v>142</v>
      </c>
      <c r="E947" s="1" t="s">
        <v>1743</v>
      </c>
      <c r="F947" s="1" t="s">
        <v>1744</v>
      </c>
      <c r="G947" s="1" t="s">
        <v>144</v>
      </c>
      <c r="H947" s="1" t="s">
        <v>131</v>
      </c>
    </row>
    <row r="948" spans="1:8">
      <c r="A948" s="1" t="s">
        <v>92</v>
      </c>
      <c r="B948" s="1" t="s">
        <v>93</v>
      </c>
      <c r="C948" s="1" t="s">
        <v>1598</v>
      </c>
      <c r="D948" s="1" t="s">
        <v>142</v>
      </c>
      <c r="E948" s="1" t="s">
        <v>1745</v>
      </c>
      <c r="F948" s="1" t="s">
        <v>1746</v>
      </c>
      <c r="G948" s="1" t="s">
        <v>144</v>
      </c>
      <c r="H948" s="1" t="s">
        <v>131</v>
      </c>
    </row>
    <row r="949" spans="1:8">
      <c r="A949" s="1" t="s">
        <v>92</v>
      </c>
      <c r="B949" s="1" t="s">
        <v>93</v>
      </c>
      <c r="C949" s="1" t="s">
        <v>1598</v>
      </c>
      <c r="D949" s="1" t="s">
        <v>142</v>
      </c>
      <c r="E949" s="1" t="s">
        <v>1747</v>
      </c>
      <c r="F949" s="1" t="s">
        <v>1748</v>
      </c>
      <c r="G949" s="1" t="s">
        <v>144</v>
      </c>
      <c r="H949" s="1" t="s">
        <v>131</v>
      </c>
    </row>
    <row r="950" spans="1:8">
      <c r="A950" s="1" t="s">
        <v>92</v>
      </c>
      <c r="B950" s="1" t="s">
        <v>93</v>
      </c>
      <c r="C950" s="1" t="s">
        <v>1598</v>
      </c>
      <c r="D950" s="1" t="s">
        <v>142</v>
      </c>
      <c r="E950" s="1" t="s">
        <v>1749</v>
      </c>
      <c r="F950" s="1" t="s">
        <v>1750</v>
      </c>
      <c r="G950" s="1" t="s">
        <v>144</v>
      </c>
      <c r="H950" s="1" t="s">
        <v>131</v>
      </c>
    </row>
    <row r="951" spans="1:8">
      <c r="A951" s="1" t="s">
        <v>92</v>
      </c>
      <c r="B951" s="1" t="s">
        <v>93</v>
      </c>
      <c r="C951" s="1" t="s">
        <v>1598</v>
      </c>
      <c r="D951" s="1" t="s">
        <v>142</v>
      </c>
      <c r="E951" s="1" t="s">
        <v>1751</v>
      </c>
      <c r="F951" s="1" t="s">
        <v>1752</v>
      </c>
      <c r="G951" s="1" t="s">
        <v>144</v>
      </c>
      <c r="H951" s="1" t="s">
        <v>131</v>
      </c>
    </row>
    <row r="952" spans="1:8">
      <c r="A952" s="1" t="s">
        <v>92</v>
      </c>
      <c r="B952" s="1" t="s">
        <v>93</v>
      </c>
      <c r="C952" s="1" t="s">
        <v>1598</v>
      </c>
      <c r="D952" s="1" t="s">
        <v>142</v>
      </c>
      <c r="E952" s="1" t="s">
        <v>1753</v>
      </c>
      <c r="F952" s="1" t="s">
        <v>1754</v>
      </c>
      <c r="G952" s="1" t="s">
        <v>144</v>
      </c>
      <c r="H952" s="1" t="s">
        <v>131</v>
      </c>
    </row>
    <row r="953" spans="1:8">
      <c r="A953" s="1" t="s">
        <v>92</v>
      </c>
      <c r="B953" s="1" t="s">
        <v>93</v>
      </c>
      <c r="C953" s="1" t="s">
        <v>1598</v>
      </c>
      <c r="D953" s="1" t="s">
        <v>142</v>
      </c>
      <c r="E953" s="1" t="s">
        <v>1755</v>
      </c>
      <c r="F953" s="1" t="s">
        <v>1756</v>
      </c>
      <c r="G953" s="1" t="s">
        <v>144</v>
      </c>
      <c r="H953" s="1" t="s">
        <v>131</v>
      </c>
    </row>
    <row r="954" spans="1:8">
      <c r="A954" s="1" t="s">
        <v>92</v>
      </c>
      <c r="B954" s="1" t="s">
        <v>93</v>
      </c>
      <c r="C954" s="1" t="s">
        <v>1598</v>
      </c>
      <c r="D954" s="1" t="s">
        <v>142</v>
      </c>
      <c r="E954" s="1" t="s">
        <v>1757</v>
      </c>
      <c r="F954" s="1" t="s">
        <v>1758</v>
      </c>
      <c r="G954" s="1" t="s">
        <v>144</v>
      </c>
      <c r="H954" s="1" t="s">
        <v>131</v>
      </c>
    </row>
    <row r="955" spans="1:8">
      <c r="A955" s="1" t="s">
        <v>92</v>
      </c>
      <c r="B955" s="1" t="s">
        <v>93</v>
      </c>
      <c r="C955" s="1" t="s">
        <v>1598</v>
      </c>
      <c r="D955" s="1" t="s">
        <v>142</v>
      </c>
      <c r="E955" s="1" t="s">
        <v>1759</v>
      </c>
      <c r="F955" s="1" t="s">
        <v>1760</v>
      </c>
      <c r="G955" s="1" t="s">
        <v>144</v>
      </c>
      <c r="H955" s="1" t="s">
        <v>131</v>
      </c>
    </row>
    <row r="956" spans="1:8">
      <c r="A956" s="1" t="s">
        <v>92</v>
      </c>
      <c r="B956" s="1" t="s">
        <v>93</v>
      </c>
      <c r="C956" s="1" t="s">
        <v>1598</v>
      </c>
      <c r="D956" s="1" t="s">
        <v>142</v>
      </c>
      <c r="E956" s="1" t="s">
        <v>1761</v>
      </c>
      <c r="F956" s="1" t="s">
        <v>1762</v>
      </c>
      <c r="G956" s="1" t="s">
        <v>144</v>
      </c>
      <c r="H956" s="1" t="s">
        <v>131</v>
      </c>
    </row>
    <row r="957" spans="1:8">
      <c r="A957" s="1" t="s">
        <v>92</v>
      </c>
      <c r="B957" s="1" t="s">
        <v>93</v>
      </c>
      <c r="C957" s="1" t="s">
        <v>1598</v>
      </c>
      <c r="D957" s="1" t="s">
        <v>142</v>
      </c>
      <c r="E957" s="1" t="s">
        <v>1763</v>
      </c>
      <c r="F957" s="1" t="s">
        <v>1764</v>
      </c>
      <c r="G957" s="1" t="s">
        <v>144</v>
      </c>
      <c r="H957" s="1" t="s">
        <v>131</v>
      </c>
    </row>
    <row r="958" spans="1:8">
      <c r="A958" s="1" t="s">
        <v>92</v>
      </c>
      <c r="B958" s="1" t="s">
        <v>93</v>
      </c>
      <c r="C958" s="1" t="s">
        <v>1598</v>
      </c>
      <c r="D958" s="1" t="s">
        <v>142</v>
      </c>
      <c r="E958" s="1" t="s">
        <v>1765</v>
      </c>
      <c r="F958" s="1" t="s">
        <v>1766</v>
      </c>
      <c r="G958" s="1" t="s">
        <v>144</v>
      </c>
      <c r="H958" s="1" t="s">
        <v>131</v>
      </c>
    </row>
    <row r="959" spans="1:8">
      <c r="A959" s="1" t="s">
        <v>92</v>
      </c>
      <c r="B959" s="1" t="s">
        <v>93</v>
      </c>
      <c r="C959" s="1" t="s">
        <v>1598</v>
      </c>
      <c r="D959" s="1" t="s">
        <v>142</v>
      </c>
      <c r="E959" s="1" t="s">
        <v>1767</v>
      </c>
      <c r="F959" s="1" t="s">
        <v>1768</v>
      </c>
      <c r="G959" s="1" t="s">
        <v>144</v>
      </c>
      <c r="H959" s="1" t="s">
        <v>131</v>
      </c>
    </row>
    <row r="960" spans="1:8">
      <c r="A960" s="1" t="s">
        <v>92</v>
      </c>
      <c r="B960" s="1" t="s">
        <v>93</v>
      </c>
      <c r="C960" s="1" t="s">
        <v>1598</v>
      </c>
      <c r="D960" s="1" t="s">
        <v>142</v>
      </c>
      <c r="E960" s="1" t="s">
        <v>1769</v>
      </c>
      <c r="F960" s="1" t="s">
        <v>1770</v>
      </c>
      <c r="G960" s="1" t="s">
        <v>144</v>
      </c>
      <c r="H960" s="1" t="s">
        <v>131</v>
      </c>
    </row>
    <row r="961" spans="1:8">
      <c r="A961" s="1" t="s">
        <v>92</v>
      </c>
      <c r="B961" s="1" t="s">
        <v>93</v>
      </c>
      <c r="C961" s="1" t="s">
        <v>1598</v>
      </c>
      <c r="D961" s="1" t="s">
        <v>142</v>
      </c>
      <c r="E961" s="1" t="s">
        <v>1771</v>
      </c>
      <c r="F961" s="1" t="s">
        <v>1772</v>
      </c>
      <c r="G961" s="1" t="s">
        <v>144</v>
      </c>
      <c r="H961" s="1" t="s">
        <v>131</v>
      </c>
    </row>
    <row r="962" spans="1:8">
      <c r="A962" s="1" t="s">
        <v>92</v>
      </c>
      <c r="B962" s="1" t="s">
        <v>93</v>
      </c>
      <c r="C962" s="1" t="s">
        <v>1598</v>
      </c>
      <c r="D962" s="1" t="s">
        <v>142</v>
      </c>
      <c r="E962" s="1" t="s">
        <v>1773</v>
      </c>
      <c r="F962" s="1" t="s">
        <v>1774</v>
      </c>
      <c r="G962" s="1" t="s">
        <v>144</v>
      </c>
      <c r="H962" s="1" t="s">
        <v>131</v>
      </c>
    </row>
    <row r="963" spans="1:8">
      <c r="A963" s="1" t="s">
        <v>92</v>
      </c>
      <c r="B963" s="1" t="s">
        <v>93</v>
      </c>
      <c r="C963" s="1" t="s">
        <v>1598</v>
      </c>
      <c r="D963" s="1" t="s">
        <v>142</v>
      </c>
      <c r="E963" s="1" t="s">
        <v>1775</v>
      </c>
      <c r="F963" s="1" t="s">
        <v>1776</v>
      </c>
      <c r="G963" s="1" t="s">
        <v>144</v>
      </c>
      <c r="H963" s="1" t="s">
        <v>131</v>
      </c>
    </row>
    <row r="964" spans="1:8">
      <c r="A964" s="1" t="s">
        <v>92</v>
      </c>
      <c r="B964" s="1" t="s">
        <v>93</v>
      </c>
      <c r="C964" s="1" t="s">
        <v>1598</v>
      </c>
      <c r="D964" s="1" t="s">
        <v>142</v>
      </c>
      <c r="E964" s="1" t="s">
        <v>1777</v>
      </c>
      <c r="F964" s="1" t="s">
        <v>1778</v>
      </c>
      <c r="G964" s="1" t="s">
        <v>144</v>
      </c>
      <c r="H964" s="1" t="s">
        <v>131</v>
      </c>
    </row>
    <row r="965" spans="1:8">
      <c r="A965" s="1" t="s">
        <v>92</v>
      </c>
      <c r="B965" s="1" t="s">
        <v>93</v>
      </c>
      <c r="C965" s="1" t="s">
        <v>1598</v>
      </c>
      <c r="D965" s="1" t="s">
        <v>142</v>
      </c>
      <c r="E965" s="1" t="s">
        <v>1779</v>
      </c>
      <c r="F965" s="1" t="s">
        <v>1780</v>
      </c>
      <c r="G965" s="1" t="s">
        <v>144</v>
      </c>
      <c r="H965" s="1" t="s">
        <v>131</v>
      </c>
    </row>
    <row r="966" spans="1:8">
      <c r="A966" s="1" t="s">
        <v>92</v>
      </c>
      <c r="B966" s="1" t="s">
        <v>93</v>
      </c>
      <c r="C966" s="1" t="s">
        <v>1598</v>
      </c>
      <c r="D966" s="1" t="s">
        <v>142</v>
      </c>
      <c r="E966" s="1" t="s">
        <v>1781</v>
      </c>
      <c r="F966" s="1" t="s">
        <v>1782</v>
      </c>
      <c r="G966" s="1" t="s">
        <v>144</v>
      </c>
      <c r="H966" s="1" t="s">
        <v>131</v>
      </c>
    </row>
    <row r="967" spans="1:8">
      <c r="A967" s="1" t="s">
        <v>92</v>
      </c>
      <c r="B967" s="1" t="s">
        <v>93</v>
      </c>
      <c r="C967" s="1" t="s">
        <v>1598</v>
      </c>
      <c r="D967" s="1" t="s">
        <v>142</v>
      </c>
      <c r="E967" s="1" t="s">
        <v>1783</v>
      </c>
      <c r="F967" s="1" t="s">
        <v>1784</v>
      </c>
      <c r="G967" s="1" t="s">
        <v>144</v>
      </c>
      <c r="H967" s="1" t="s">
        <v>131</v>
      </c>
    </row>
    <row r="968" spans="1:8">
      <c r="A968" s="1" t="s">
        <v>92</v>
      </c>
      <c r="B968" s="1" t="s">
        <v>93</v>
      </c>
      <c r="C968" s="1" t="s">
        <v>1598</v>
      </c>
      <c r="D968" s="1" t="s">
        <v>142</v>
      </c>
      <c r="E968" s="1" t="s">
        <v>1785</v>
      </c>
      <c r="F968" s="1" t="s">
        <v>1786</v>
      </c>
      <c r="G968" s="1" t="s">
        <v>144</v>
      </c>
      <c r="H968" s="1" t="s">
        <v>131</v>
      </c>
    </row>
  </sheetData>
  <autoFilter ref="A1:I968" xr:uid="{32853822-C6CD-46F8-85C4-8E2D07A6FE77}"/>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A189-DF8E-4239-9D86-4472E6A6F0C2}">
  <dimension ref="A3:AG337"/>
  <sheetViews>
    <sheetView workbookViewId="0">
      <pane ySplit="4" topLeftCell="A5" activePane="bottomLeft" state="frozen"/>
      <selection pane="bottomLeft" activeCell="I343" sqref="I343"/>
    </sheetView>
  </sheetViews>
  <sheetFormatPr defaultRowHeight="15" customHeight="1"/>
  <cols>
    <col min="1" max="1" width="20" style="8" bestFit="1" customWidth="1"/>
    <col min="2" max="2" width="51.81640625" customWidth="1"/>
    <col min="3" max="3" width="9.1796875" bestFit="1" customWidth="1"/>
    <col min="4" max="4" width="19.54296875" customWidth="1"/>
    <col min="5" max="5" width="14.7265625" customWidth="1"/>
    <col min="6" max="6" width="17.453125" customWidth="1"/>
    <col min="7" max="7" width="26.54296875" customWidth="1"/>
    <col min="8" max="8" width="28.7265625" customWidth="1"/>
    <col min="9" max="9" width="38.81640625" customWidth="1"/>
    <col min="10" max="10" width="45.453125" customWidth="1"/>
    <col min="11" max="11" width="65.54296875" bestFit="1" customWidth="1"/>
    <col min="12" max="22" width="23.81640625" customWidth="1"/>
    <col min="23" max="23" width="19.81640625" customWidth="1"/>
    <col min="24" max="24" width="21" customWidth="1"/>
    <col min="25" max="25" width="19.81640625" customWidth="1"/>
    <col min="26" max="26" width="17.81640625" customWidth="1"/>
    <col min="27" max="27" width="22.81640625" customWidth="1"/>
    <col min="28" max="28" width="17.1796875" customWidth="1"/>
    <col min="29" max="29" width="20.7265625" customWidth="1"/>
    <col min="30" max="30" width="17.26953125" customWidth="1"/>
  </cols>
  <sheetData>
    <row r="3" spans="1:33" ht="32.25" customHeight="1"/>
    <row r="4" spans="1:33" ht="42.75" customHeight="1">
      <c r="A4" s="324" t="s">
        <v>2149</v>
      </c>
      <c r="B4" s="18" t="s">
        <v>2150</v>
      </c>
      <c r="C4" s="18" t="s">
        <v>2151</v>
      </c>
      <c r="D4" s="19" t="s">
        <v>2152</v>
      </c>
      <c r="E4" s="20" t="s">
        <v>2153</v>
      </c>
      <c r="F4" s="20" t="s">
        <v>2154</v>
      </c>
      <c r="G4" s="21" t="s">
        <v>110</v>
      </c>
      <c r="H4" s="21" t="s">
        <v>2155</v>
      </c>
      <c r="I4" s="22" t="s">
        <v>2156</v>
      </c>
      <c r="J4" s="21" t="s">
        <v>2157</v>
      </c>
      <c r="K4" s="21" t="s">
        <v>2158</v>
      </c>
      <c r="L4" s="21" t="s">
        <v>730</v>
      </c>
      <c r="M4" s="21" t="s">
        <v>118</v>
      </c>
      <c r="N4" s="18" t="s">
        <v>2159</v>
      </c>
      <c r="O4" s="18" t="s">
        <v>2160</v>
      </c>
      <c r="P4" s="18" t="s">
        <v>2161</v>
      </c>
      <c r="Q4" s="21" t="s">
        <v>2162</v>
      </c>
      <c r="R4" s="21" t="s">
        <v>2163</v>
      </c>
      <c r="S4" s="21" t="s">
        <v>2164</v>
      </c>
      <c r="T4" s="21" t="s">
        <v>2165</v>
      </c>
      <c r="U4" s="23" t="s">
        <v>2166</v>
      </c>
      <c r="V4" s="23" t="s">
        <v>2167</v>
      </c>
      <c r="W4" s="24" t="s">
        <v>2168</v>
      </c>
      <c r="X4" s="23" t="s">
        <v>2169</v>
      </c>
      <c r="Y4" s="23" t="s">
        <v>2170</v>
      </c>
      <c r="Z4" s="21" t="s">
        <v>2171</v>
      </c>
      <c r="AA4" s="21" t="s">
        <v>2172</v>
      </c>
      <c r="AB4" s="23" t="s">
        <v>2173</v>
      </c>
      <c r="AC4" s="23" t="s">
        <v>2174</v>
      </c>
      <c r="AD4" s="23" t="s">
        <v>2175</v>
      </c>
      <c r="AE4" s="23" t="s">
        <v>2176</v>
      </c>
      <c r="AF4" s="23" t="s">
        <v>2177</v>
      </c>
      <c r="AG4" s="25" t="s">
        <v>2178</v>
      </c>
    </row>
    <row r="5" spans="1:33" ht="14.5">
      <c r="A5" s="8" t="str">
        <f>IF(ISERROR(VLOOKUP($K5,'nCino | Field Mappings'!$C:$M,1,FALSE)), "No", "Yes")</f>
        <v>Yes</v>
      </c>
      <c r="C5" s="26">
        <v>1</v>
      </c>
      <c r="D5" s="27" t="s">
        <v>2179</v>
      </c>
      <c r="E5" s="28" t="s">
        <v>2180</v>
      </c>
      <c r="F5" s="28" t="s">
        <v>2180</v>
      </c>
      <c r="G5" s="29" t="s">
        <v>51</v>
      </c>
      <c r="H5" s="30" t="s">
        <v>50</v>
      </c>
      <c r="I5" s="31" t="s">
        <v>128</v>
      </c>
      <c r="J5" s="27" t="s">
        <v>128</v>
      </c>
      <c r="K5" s="27" t="str">
        <f t="shared" ref="K5:K68" si="0">_xlfn.CONCAT(H5,".",J5)</f>
        <v>LLC_BI__Collateral__c.Id</v>
      </c>
      <c r="L5" s="27" t="s">
        <v>128</v>
      </c>
      <c r="M5" s="32" t="s">
        <v>128</v>
      </c>
      <c r="N5" s="33"/>
      <c r="O5" s="33"/>
      <c r="P5" s="34" t="s">
        <v>1808</v>
      </c>
      <c r="Q5" s="27" t="s">
        <v>1808</v>
      </c>
      <c r="R5" s="27" t="s">
        <v>2181</v>
      </c>
      <c r="S5" s="35" t="s">
        <v>2182</v>
      </c>
      <c r="T5" s="26" t="s">
        <v>2183</v>
      </c>
      <c r="U5" s="36"/>
      <c r="V5" s="26" t="s">
        <v>2182</v>
      </c>
      <c r="W5" s="27"/>
      <c r="X5" s="27"/>
      <c r="Y5" s="26" t="s">
        <v>2182</v>
      </c>
      <c r="Z5" s="27"/>
      <c r="AA5" s="27"/>
      <c r="AB5" s="27"/>
      <c r="AC5" s="27"/>
      <c r="AD5" s="27"/>
      <c r="AE5" s="27"/>
      <c r="AF5" s="27"/>
      <c r="AG5" s="27"/>
    </row>
    <row r="6" spans="1:33" ht="14.5">
      <c r="A6" s="8" t="str">
        <f>IF(ISERROR(VLOOKUP($K6,'nCino | Field Mappings'!$C:$M,1,FALSE)), "No", "Yes")</f>
        <v>Yes</v>
      </c>
      <c r="C6" s="37">
        <v>2</v>
      </c>
      <c r="D6" s="27" t="s">
        <v>2179</v>
      </c>
      <c r="E6" s="28" t="s">
        <v>2180</v>
      </c>
      <c r="F6" s="28" t="s">
        <v>2180</v>
      </c>
      <c r="G6" s="38" t="s">
        <v>51</v>
      </c>
      <c r="H6" s="30" t="s">
        <v>50</v>
      </c>
      <c r="I6" s="31" t="s">
        <v>148</v>
      </c>
      <c r="J6" s="32" t="s">
        <v>147</v>
      </c>
      <c r="K6" s="27" t="str">
        <f>_xlfn.CONCAT(H6,".",J6)</f>
        <v>LLC_BI__Collateral__c.CreatedDate</v>
      </c>
      <c r="L6" s="36" t="s">
        <v>2184</v>
      </c>
      <c r="M6" s="32" t="s">
        <v>2185</v>
      </c>
      <c r="N6" s="33"/>
      <c r="O6" s="33"/>
      <c r="P6" s="32"/>
      <c r="Q6" s="32"/>
      <c r="R6" s="27"/>
      <c r="S6" s="26"/>
      <c r="T6" s="37" t="s">
        <v>2183</v>
      </c>
      <c r="U6" s="27"/>
      <c r="V6" s="26" t="s">
        <v>2182</v>
      </c>
      <c r="W6" s="27"/>
      <c r="X6" s="27"/>
      <c r="Y6" s="26" t="s">
        <v>2182</v>
      </c>
      <c r="Z6" s="27"/>
      <c r="AA6" s="27"/>
      <c r="AB6" s="27"/>
      <c r="AC6" s="27"/>
      <c r="AD6" s="27"/>
      <c r="AE6" s="27"/>
      <c r="AF6" s="27"/>
      <c r="AG6" s="27"/>
    </row>
    <row r="7" spans="1:33" ht="14.5">
      <c r="A7" s="8" t="str">
        <f>IF(ISERROR(VLOOKUP($K7,'nCino | Field Mappings'!$C:$M,1,FALSE)), "No", "Yes")</f>
        <v>Yes</v>
      </c>
      <c r="C7" s="26">
        <v>3</v>
      </c>
      <c r="D7" s="27" t="s">
        <v>2179</v>
      </c>
      <c r="E7" s="28" t="s">
        <v>2180</v>
      </c>
      <c r="F7" s="28" t="s">
        <v>2180</v>
      </c>
      <c r="G7" s="38" t="s">
        <v>51</v>
      </c>
      <c r="H7" s="30" t="s">
        <v>50</v>
      </c>
      <c r="I7" s="31" t="s">
        <v>2186</v>
      </c>
      <c r="J7" s="32" t="s">
        <v>151</v>
      </c>
      <c r="K7" s="27" t="str">
        <f>_xlfn.CONCAT(H7,".",J7)</f>
        <v>LLC_BI__Collateral__c.CreatedById</v>
      </c>
      <c r="L7" s="36" t="s">
        <v>2187</v>
      </c>
      <c r="M7" s="32" t="s">
        <v>2188</v>
      </c>
      <c r="N7" s="33"/>
      <c r="O7" s="33"/>
      <c r="P7" s="32"/>
      <c r="Q7" s="32"/>
      <c r="R7" s="27"/>
      <c r="S7" s="26"/>
      <c r="T7" s="37" t="s">
        <v>2183</v>
      </c>
      <c r="U7" s="27"/>
      <c r="V7" s="26" t="s">
        <v>2182</v>
      </c>
      <c r="W7" s="27"/>
      <c r="X7" s="27"/>
      <c r="Y7" s="26" t="s">
        <v>2182</v>
      </c>
      <c r="Z7" s="27"/>
      <c r="AA7" s="27"/>
      <c r="AB7" s="27"/>
      <c r="AC7" s="27"/>
      <c r="AD7" s="27"/>
      <c r="AE7" s="27"/>
      <c r="AF7" s="27"/>
      <c r="AG7" s="27"/>
    </row>
    <row r="8" spans="1:33" ht="14.5">
      <c r="A8" s="8" t="str">
        <f>IF(ISERROR(VLOOKUP($K8,'nCino | Field Mappings'!$C:$M,1,FALSE)), "No", "Yes")</f>
        <v>Yes</v>
      </c>
      <c r="C8" s="26">
        <v>4</v>
      </c>
      <c r="D8" s="27" t="s">
        <v>2179</v>
      </c>
      <c r="E8" s="28" t="s">
        <v>2180</v>
      </c>
      <c r="F8" s="28" t="s">
        <v>2180</v>
      </c>
      <c r="G8" s="38" t="s">
        <v>51</v>
      </c>
      <c r="H8" s="30" t="s">
        <v>50</v>
      </c>
      <c r="I8" s="31" t="s">
        <v>157</v>
      </c>
      <c r="J8" s="32" t="s">
        <v>156</v>
      </c>
      <c r="K8" s="27" t="str">
        <f>_xlfn.CONCAT(H8,".",J8)</f>
        <v>LLC_BI__Collateral__c.LastModifiedDate</v>
      </c>
      <c r="L8" s="36" t="s">
        <v>2189</v>
      </c>
      <c r="M8" s="39" t="s">
        <v>2185</v>
      </c>
      <c r="N8" s="40"/>
      <c r="O8" s="40"/>
      <c r="P8" s="39"/>
      <c r="Q8" s="39"/>
      <c r="R8" s="27"/>
      <c r="S8" s="26"/>
      <c r="T8" s="37" t="s">
        <v>2183</v>
      </c>
      <c r="U8" s="27"/>
      <c r="V8" s="26" t="s">
        <v>2182</v>
      </c>
      <c r="W8" s="27"/>
      <c r="X8" s="27"/>
      <c r="Y8" s="26" t="s">
        <v>2182</v>
      </c>
      <c r="Z8" s="27"/>
      <c r="AA8" s="27"/>
      <c r="AB8" s="27"/>
      <c r="AC8" s="27"/>
      <c r="AD8" s="27"/>
      <c r="AE8" s="27"/>
      <c r="AF8" s="27"/>
      <c r="AG8" s="27"/>
    </row>
    <row r="9" spans="1:33" ht="14.5">
      <c r="A9" s="8" t="str">
        <f>IF(ISERROR(VLOOKUP($K9,'nCino | Field Mappings'!$C:$M,1,FALSE)), "No", "Yes")</f>
        <v>Yes</v>
      </c>
      <c r="C9" s="37">
        <v>5</v>
      </c>
      <c r="D9" s="27" t="s">
        <v>2179</v>
      </c>
      <c r="E9" s="28" t="s">
        <v>2180</v>
      </c>
      <c r="F9" s="28" t="s">
        <v>2180</v>
      </c>
      <c r="G9" s="38" t="s">
        <v>51</v>
      </c>
      <c r="H9" s="30" t="s">
        <v>50</v>
      </c>
      <c r="I9" s="31" t="s">
        <v>2190</v>
      </c>
      <c r="J9" s="32" t="s">
        <v>159</v>
      </c>
      <c r="K9" s="27" t="str">
        <f>_xlfn.CONCAT(H9,".",J9)</f>
        <v>LLC_BI__Collateral__c.LastModifiedById</v>
      </c>
      <c r="L9" s="36" t="s">
        <v>2191</v>
      </c>
      <c r="M9" s="32" t="s">
        <v>2188</v>
      </c>
      <c r="N9" s="41"/>
      <c r="O9" s="33"/>
      <c r="P9" s="32"/>
      <c r="Q9" s="32"/>
      <c r="R9" s="27"/>
      <c r="S9" s="26"/>
      <c r="T9" s="37" t="s">
        <v>2183</v>
      </c>
      <c r="U9" s="27"/>
      <c r="V9" s="26" t="s">
        <v>2182</v>
      </c>
      <c r="W9" s="27"/>
      <c r="X9" s="27"/>
      <c r="Y9" s="26" t="s">
        <v>2182</v>
      </c>
      <c r="Z9" s="42"/>
      <c r="AA9" s="42"/>
      <c r="AB9" s="27"/>
      <c r="AC9" s="27"/>
      <c r="AD9" s="27"/>
      <c r="AE9" s="27"/>
      <c r="AF9" s="27"/>
      <c r="AG9" s="27"/>
    </row>
    <row r="10" spans="1:33" ht="15" customHeight="1">
      <c r="A10" s="8" t="str">
        <f>IF(ISERROR(VLOOKUP($K10,'nCino | Field Mappings'!$C:$M,1,FALSE)), "No", "Yes")</f>
        <v>Yes</v>
      </c>
      <c r="C10" s="26">
        <v>6</v>
      </c>
      <c r="D10" s="27"/>
      <c r="E10" s="28" t="s">
        <v>2180</v>
      </c>
      <c r="F10" s="28" t="s">
        <v>2180</v>
      </c>
      <c r="G10" s="43" t="s">
        <v>51</v>
      </c>
      <c r="H10" s="44" t="s">
        <v>50</v>
      </c>
      <c r="I10" s="45" t="s">
        <v>1284</v>
      </c>
      <c r="J10" s="46" t="s">
        <v>1283</v>
      </c>
      <c r="K10" s="27" t="str">
        <f t="shared" si="0"/>
        <v>LLC_BI__Collateral__c.CCS_Account_Number__c</v>
      </c>
      <c r="L10" s="47" t="s">
        <v>2192</v>
      </c>
      <c r="M10" s="48" t="s">
        <v>2193</v>
      </c>
      <c r="N10" s="41">
        <v>8</v>
      </c>
      <c r="O10" s="41"/>
      <c r="P10" s="34"/>
      <c r="Q10" s="49"/>
      <c r="R10" s="49"/>
      <c r="S10" s="50" t="s">
        <v>2183</v>
      </c>
      <c r="T10" s="26" t="s">
        <v>2183</v>
      </c>
      <c r="U10" s="51"/>
      <c r="V10" s="26" t="s">
        <v>2182</v>
      </c>
      <c r="W10" s="27"/>
      <c r="X10" s="32"/>
      <c r="Y10" s="52" t="s">
        <v>2183</v>
      </c>
      <c r="Z10" s="53" t="s">
        <v>2194</v>
      </c>
      <c r="AA10" s="53" t="s">
        <v>2195</v>
      </c>
      <c r="AB10" s="36"/>
      <c r="AC10" s="27"/>
      <c r="AD10" s="27"/>
      <c r="AE10" s="27"/>
      <c r="AF10" s="27"/>
      <c r="AG10" s="27"/>
    </row>
    <row r="11" spans="1:33" ht="14.5">
      <c r="A11" s="8" t="str">
        <f>IF(ISERROR(VLOOKUP($K11,'nCino | Field Mappings'!$C:$M,1,FALSE)), "No", "Yes")</f>
        <v>Yes</v>
      </c>
      <c r="C11" s="26">
        <v>7</v>
      </c>
      <c r="D11" s="27"/>
      <c r="E11" s="28" t="s">
        <v>2180</v>
      </c>
      <c r="F11" s="28" t="s">
        <v>2180</v>
      </c>
      <c r="G11" s="29" t="s">
        <v>51</v>
      </c>
      <c r="H11" s="44" t="s">
        <v>50</v>
      </c>
      <c r="I11" s="54" t="s">
        <v>1396</v>
      </c>
      <c r="J11" s="55" t="s">
        <v>1395</v>
      </c>
      <c r="K11" s="27" t="str">
        <f t="shared" si="0"/>
        <v>LLC_BI__Collateral__c.CCS_Account_Title__c</v>
      </c>
      <c r="L11" s="56" t="s">
        <v>2196</v>
      </c>
      <c r="M11" s="57" t="s">
        <v>2197</v>
      </c>
      <c r="N11" s="41">
        <v>255</v>
      </c>
      <c r="O11" s="41"/>
      <c r="P11" s="34"/>
      <c r="Q11" s="49"/>
      <c r="R11" s="49"/>
      <c r="S11" s="50" t="s">
        <v>2183</v>
      </c>
      <c r="T11" s="26" t="s">
        <v>2183</v>
      </c>
      <c r="U11" s="58"/>
      <c r="V11" s="26" t="s">
        <v>2182</v>
      </c>
      <c r="W11" s="27"/>
      <c r="X11" s="27"/>
      <c r="Y11" s="26" t="s">
        <v>2182</v>
      </c>
      <c r="Z11" s="59"/>
      <c r="AA11" s="60"/>
      <c r="AB11" s="27"/>
      <c r="AC11" s="27"/>
      <c r="AD11" s="27"/>
      <c r="AE11" s="27"/>
      <c r="AF11" s="27"/>
      <c r="AG11" s="27"/>
    </row>
    <row r="12" spans="1:33" ht="14.5">
      <c r="A12" s="8" t="str">
        <f>IF(ISERROR(VLOOKUP($K12,'nCino | Field Mappings'!$C:$M,1,FALSE)), "No", "Yes")</f>
        <v>Yes</v>
      </c>
      <c r="C12" s="37">
        <v>8</v>
      </c>
      <c r="D12" s="27"/>
      <c r="E12" s="28" t="s">
        <v>2180</v>
      </c>
      <c r="F12" s="28" t="s">
        <v>2180</v>
      </c>
      <c r="G12" s="29" t="s">
        <v>51</v>
      </c>
      <c r="H12" s="44" t="s">
        <v>50</v>
      </c>
      <c r="I12" s="54" t="s">
        <v>1311</v>
      </c>
      <c r="J12" s="55" t="s">
        <v>1310</v>
      </c>
      <c r="K12" s="27" t="str">
        <f t="shared" si="0"/>
        <v>LLC_BI__Collateral__c.CCS_Acreage__c</v>
      </c>
      <c r="L12" s="56" t="s">
        <v>2198</v>
      </c>
      <c r="M12" s="57" t="s">
        <v>2199</v>
      </c>
      <c r="N12" s="41">
        <v>18</v>
      </c>
      <c r="O12" s="41">
        <v>0</v>
      </c>
      <c r="P12" s="34"/>
      <c r="Q12" s="49"/>
      <c r="R12" s="49"/>
      <c r="S12" s="50" t="s">
        <v>2183</v>
      </c>
      <c r="T12" s="26" t="s">
        <v>2183</v>
      </c>
      <c r="U12" s="58"/>
      <c r="V12" s="26" t="s">
        <v>2182</v>
      </c>
      <c r="W12" s="27"/>
      <c r="X12" s="27"/>
      <c r="Y12" s="26" t="s">
        <v>2182</v>
      </c>
      <c r="Z12" s="27"/>
      <c r="AA12" s="61"/>
      <c r="AB12" s="27"/>
      <c r="AC12" s="27"/>
      <c r="AD12" s="27"/>
      <c r="AE12" s="27"/>
      <c r="AF12" s="27"/>
      <c r="AG12" s="27"/>
    </row>
    <row r="13" spans="1:33" ht="14.5">
      <c r="A13" s="8" t="str">
        <f>IF(ISERROR(VLOOKUP($K13,'nCino | Field Mappings'!$C:$M,1,FALSE)), "No", "Yes")</f>
        <v>Yes</v>
      </c>
      <c r="C13" s="26">
        <v>9</v>
      </c>
      <c r="D13" s="27"/>
      <c r="E13" s="28" t="s">
        <v>2180</v>
      </c>
      <c r="F13" s="28" t="s">
        <v>2180</v>
      </c>
      <c r="G13" s="29" t="s">
        <v>51</v>
      </c>
      <c r="H13" s="44" t="s">
        <v>50</v>
      </c>
      <c r="I13" s="62" t="s">
        <v>1235</v>
      </c>
      <c r="J13" s="55" t="s">
        <v>1234</v>
      </c>
      <c r="K13" s="27" t="str">
        <f t="shared" si="0"/>
        <v>LLC_BI__Collateral__c.CCS_All_Monies__c</v>
      </c>
      <c r="L13" s="63" t="s">
        <v>2200</v>
      </c>
      <c r="M13" s="64" t="s">
        <v>2201</v>
      </c>
      <c r="N13" s="41"/>
      <c r="O13" s="41"/>
      <c r="P13" s="34"/>
      <c r="Q13" s="49"/>
      <c r="R13" s="49"/>
      <c r="S13" s="50" t="s">
        <v>2183</v>
      </c>
      <c r="T13" s="26" t="s">
        <v>2183</v>
      </c>
      <c r="U13" s="58"/>
      <c r="V13" s="26" t="s">
        <v>2182</v>
      </c>
      <c r="W13" s="27"/>
      <c r="X13" s="27"/>
      <c r="Y13" s="26" t="s">
        <v>2182</v>
      </c>
      <c r="Z13" s="42"/>
      <c r="AA13" s="65"/>
      <c r="AB13" s="42"/>
      <c r="AC13" s="27"/>
      <c r="AD13" s="27"/>
      <c r="AE13" s="27"/>
      <c r="AF13" s="27"/>
      <c r="AG13" s="27"/>
    </row>
    <row r="14" spans="1:33" ht="16.5" customHeight="1">
      <c r="A14" s="8" t="str">
        <f>IF(ISERROR(VLOOKUP($K14,'nCino | Field Mappings'!$C:$M,1,FALSE)), "No", "Yes")</f>
        <v>Yes</v>
      </c>
      <c r="C14" s="26">
        <v>10</v>
      </c>
      <c r="D14" s="27"/>
      <c r="E14" s="28" t="s">
        <v>2180</v>
      </c>
      <c r="F14" s="28" t="s">
        <v>2180</v>
      </c>
      <c r="G14" s="29" t="s">
        <v>51</v>
      </c>
      <c r="H14" s="48" t="s">
        <v>50</v>
      </c>
      <c r="I14" s="62" t="s">
        <v>1213</v>
      </c>
      <c r="J14" s="55" t="s">
        <v>1212</v>
      </c>
      <c r="K14" s="27" t="str">
        <f t="shared" si="0"/>
        <v>LLC_BI__Collateral__c.CCS_Amount_Limited_To__c</v>
      </c>
      <c r="L14" s="66" t="s">
        <v>2202</v>
      </c>
      <c r="M14" s="64" t="s">
        <v>2203</v>
      </c>
      <c r="N14" s="41">
        <v>18</v>
      </c>
      <c r="O14" s="41">
        <v>0</v>
      </c>
      <c r="P14" s="34"/>
      <c r="Q14" s="49"/>
      <c r="R14" s="49"/>
      <c r="S14" s="50" t="s">
        <v>2183</v>
      </c>
      <c r="T14" s="26" t="s">
        <v>2183</v>
      </c>
      <c r="U14" s="58"/>
      <c r="V14" s="26" t="s">
        <v>2182</v>
      </c>
      <c r="W14" s="27"/>
      <c r="X14" s="32"/>
      <c r="Y14" s="52" t="s">
        <v>2183</v>
      </c>
      <c r="Z14" s="53" t="s">
        <v>2204</v>
      </c>
      <c r="AA14" s="53" t="s">
        <v>2205</v>
      </c>
      <c r="AB14" s="27"/>
      <c r="AC14" s="36"/>
      <c r="AD14" s="27"/>
      <c r="AE14" s="27"/>
      <c r="AF14" s="27"/>
      <c r="AG14" s="27"/>
    </row>
    <row r="15" spans="1:33" ht="15.75" customHeight="1">
      <c r="A15" s="8" t="str">
        <f>IF(ISERROR(VLOOKUP($K15,'nCino | Field Mappings'!$C:$M,1,FALSE)), "No", "Yes")</f>
        <v>Yes</v>
      </c>
      <c r="C15" s="37">
        <v>11</v>
      </c>
      <c r="D15" s="27"/>
      <c r="E15" s="28" t="s">
        <v>2180</v>
      </c>
      <c r="F15" s="28" t="s">
        <v>2180</v>
      </c>
      <c r="G15" s="29" t="s">
        <v>51</v>
      </c>
      <c r="H15" s="44" t="s">
        <v>50</v>
      </c>
      <c r="I15" s="67" t="s">
        <v>2206</v>
      </c>
      <c r="J15" s="63" t="s">
        <v>1228</v>
      </c>
      <c r="K15" s="27" t="str">
        <f t="shared" si="0"/>
        <v>LLC_BI__Collateral__c.CCS_Are_there_any_existing_Debentures__c</v>
      </c>
      <c r="L15" s="56" t="s">
        <v>2207</v>
      </c>
      <c r="M15" s="68" t="s">
        <v>2201</v>
      </c>
      <c r="N15" s="41"/>
      <c r="O15" s="41"/>
      <c r="P15" s="34"/>
      <c r="Q15" s="49"/>
      <c r="R15" s="49"/>
      <c r="S15" s="50" t="s">
        <v>2183</v>
      </c>
      <c r="T15" s="26" t="s">
        <v>2183</v>
      </c>
      <c r="U15" s="58"/>
      <c r="V15" s="26" t="s">
        <v>2182</v>
      </c>
      <c r="W15" s="27"/>
      <c r="X15" s="27"/>
      <c r="Y15" s="26" t="s">
        <v>2182</v>
      </c>
      <c r="Z15" s="59"/>
      <c r="AA15" s="69"/>
      <c r="AB15" s="59"/>
      <c r="AC15" s="27"/>
      <c r="AD15" s="27"/>
      <c r="AE15" s="27"/>
      <c r="AF15" s="27"/>
      <c r="AG15" s="27"/>
    </row>
    <row r="16" spans="1:33" ht="14.5">
      <c r="A16" s="8" t="str">
        <f>IF(ISERROR(VLOOKUP($K16,'nCino | Field Mappings'!$C:$M,1,FALSE)), "No", "Yes")</f>
        <v>Yes</v>
      </c>
      <c r="C16" s="26">
        <v>12</v>
      </c>
      <c r="D16" s="27"/>
      <c r="E16" s="28" t="s">
        <v>2180</v>
      </c>
      <c r="F16" s="28" t="s">
        <v>2180</v>
      </c>
      <c r="G16" s="29" t="s">
        <v>51</v>
      </c>
      <c r="H16" s="44" t="s">
        <v>50</v>
      </c>
      <c r="I16" s="70" t="s">
        <v>221</v>
      </c>
      <c r="J16" s="55" t="s">
        <v>220</v>
      </c>
      <c r="K16" s="27" t="str">
        <f t="shared" si="0"/>
        <v>LLC_BI__Collateral__c.CCS_Application__c</v>
      </c>
      <c r="L16" s="63" t="s">
        <v>2208</v>
      </c>
      <c r="M16" s="71" t="s">
        <v>2209</v>
      </c>
      <c r="N16" s="41"/>
      <c r="O16" s="41"/>
      <c r="P16" s="34"/>
      <c r="Q16" s="49"/>
      <c r="R16" s="49"/>
      <c r="S16" s="50" t="s">
        <v>2183</v>
      </c>
      <c r="T16" s="26" t="s">
        <v>2183</v>
      </c>
      <c r="U16" s="58"/>
      <c r="V16" s="26" t="s">
        <v>2182</v>
      </c>
      <c r="W16" s="27"/>
      <c r="X16" s="27"/>
      <c r="Y16" s="26" t="s">
        <v>2182</v>
      </c>
      <c r="Z16" s="27"/>
      <c r="AA16" s="27"/>
      <c r="AB16" s="27"/>
      <c r="AC16" s="27"/>
      <c r="AD16" s="27"/>
      <c r="AE16" s="27"/>
      <c r="AF16" s="27"/>
      <c r="AG16" s="27"/>
    </row>
    <row r="17" spans="1:33" ht="14.5">
      <c r="A17" s="8" t="str">
        <f>IF(ISERROR(VLOOKUP($K17,'nCino | Field Mappings'!$C:$M,1,FALSE)), "No", "Yes")</f>
        <v>Yes</v>
      </c>
      <c r="C17" s="26">
        <v>13</v>
      </c>
      <c r="D17" s="27"/>
      <c r="E17" s="28" t="s">
        <v>2180</v>
      </c>
      <c r="F17" s="28" t="s">
        <v>2180</v>
      </c>
      <c r="G17" s="29" t="s">
        <v>51</v>
      </c>
      <c r="H17" s="44" t="s">
        <v>50</v>
      </c>
      <c r="I17" s="54" t="s">
        <v>1299</v>
      </c>
      <c r="J17" s="55" t="s">
        <v>1298</v>
      </c>
      <c r="K17" s="27" t="str">
        <f t="shared" si="0"/>
        <v>LLC_BI__Collateral__c.CCS_Asset_Insured__c</v>
      </c>
      <c r="L17" s="56" t="s">
        <v>2210</v>
      </c>
      <c r="M17" s="57" t="s">
        <v>2201</v>
      </c>
      <c r="N17" s="41"/>
      <c r="O17" s="41"/>
      <c r="P17" s="34"/>
      <c r="Q17" s="49"/>
      <c r="R17" s="49"/>
      <c r="S17" s="50" t="s">
        <v>2183</v>
      </c>
      <c r="T17" s="26" t="s">
        <v>2183</v>
      </c>
      <c r="U17" s="58"/>
      <c r="V17" s="26" t="s">
        <v>2182</v>
      </c>
      <c r="W17" s="27"/>
      <c r="X17" s="27"/>
      <c r="Y17" s="26" t="s">
        <v>2182</v>
      </c>
      <c r="Z17" s="27"/>
      <c r="AA17" s="27"/>
      <c r="AB17" s="27"/>
      <c r="AC17" s="27"/>
      <c r="AD17" s="27"/>
      <c r="AE17" s="27"/>
      <c r="AF17" s="27"/>
      <c r="AG17" s="27"/>
    </row>
    <row r="18" spans="1:33" ht="14.5">
      <c r="A18" s="8" t="str">
        <f>IF(ISERROR(VLOOKUP($K18,'nCino | Field Mappings'!$C:$M,1,FALSE)), "No", "Yes")</f>
        <v>Yes</v>
      </c>
      <c r="C18" s="37">
        <v>14</v>
      </c>
      <c r="D18" s="27"/>
      <c r="E18" s="28" t="s">
        <v>2180</v>
      </c>
      <c r="F18" s="28" t="s">
        <v>2180</v>
      </c>
      <c r="G18" s="29" t="s">
        <v>51</v>
      </c>
      <c r="H18" s="44" t="s">
        <v>50</v>
      </c>
      <c r="I18" s="54" t="s">
        <v>1245</v>
      </c>
      <c r="J18" s="55" t="s">
        <v>1244</v>
      </c>
      <c r="K18" s="27" t="str">
        <f t="shared" si="0"/>
        <v>LLC_BI__Collateral__c.CCS_Bank_Entity__c</v>
      </c>
      <c r="L18" s="66" t="s">
        <v>2211</v>
      </c>
      <c r="M18" s="57" t="s">
        <v>2201</v>
      </c>
      <c r="N18" s="41"/>
      <c r="O18" s="41"/>
      <c r="P18" s="34"/>
      <c r="Q18" s="49"/>
      <c r="R18" s="49"/>
      <c r="S18" s="50" t="s">
        <v>2183</v>
      </c>
      <c r="T18" s="26" t="s">
        <v>2183</v>
      </c>
      <c r="U18" s="58"/>
      <c r="V18" s="26" t="s">
        <v>2182</v>
      </c>
      <c r="W18" s="27"/>
      <c r="X18" s="27"/>
      <c r="Y18" s="26" t="s">
        <v>2182</v>
      </c>
      <c r="Z18" s="27"/>
      <c r="AA18" s="27"/>
      <c r="AB18" s="27"/>
      <c r="AC18" s="27"/>
      <c r="AD18" s="27"/>
      <c r="AE18" s="27"/>
      <c r="AF18" s="27"/>
      <c r="AG18" s="27"/>
    </row>
    <row r="19" spans="1:33" ht="14.5">
      <c r="A19" s="8" t="str">
        <f>IF(ISERROR(VLOOKUP($K19,'nCino | Field Mappings'!$C:$M,1,FALSE)), "No", "Yes")</f>
        <v>Yes</v>
      </c>
      <c r="C19" s="26">
        <v>15</v>
      </c>
      <c r="D19" s="27"/>
      <c r="E19" s="28" t="s">
        <v>2180</v>
      </c>
      <c r="F19" s="28" t="s">
        <v>2180</v>
      </c>
      <c r="G19" s="29" t="s">
        <v>51</v>
      </c>
      <c r="H19" s="44" t="s">
        <v>50</v>
      </c>
      <c r="I19" s="54" t="s">
        <v>1296</v>
      </c>
      <c r="J19" s="55" t="s">
        <v>1295</v>
      </c>
      <c r="K19" s="27" t="str">
        <f t="shared" si="0"/>
        <v>LLC_BI__Collateral__c.CCS_Basis_of_Valuation__c</v>
      </c>
      <c r="L19" s="56" t="s">
        <v>2212</v>
      </c>
      <c r="M19" s="57" t="s">
        <v>2201</v>
      </c>
      <c r="N19" s="41"/>
      <c r="O19" s="41"/>
      <c r="P19" s="34"/>
      <c r="Q19" s="49"/>
      <c r="R19" s="49"/>
      <c r="S19" s="50" t="s">
        <v>2183</v>
      </c>
      <c r="T19" s="26" t="s">
        <v>2183</v>
      </c>
      <c r="U19" s="58"/>
      <c r="V19" s="26" t="s">
        <v>2182</v>
      </c>
      <c r="W19" s="27"/>
      <c r="X19" s="27"/>
      <c r="Y19" s="26" t="s">
        <v>2182</v>
      </c>
      <c r="Z19" s="27"/>
      <c r="AA19" s="27"/>
      <c r="AB19" s="27"/>
      <c r="AC19" s="27"/>
      <c r="AD19" s="27"/>
      <c r="AE19" s="27"/>
      <c r="AF19" s="27"/>
      <c r="AG19" s="27"/>
    </row>
    <row r="20" spans="1:33" ht="14.5">
      <c r="A20" s="8" t="str">
        <f>IF(ISERROR(VLOOKUP($K20,'nCino | Field Mappings'!$C:$M,1,FALSE)), "No", "Yes")</f>
        <v>Yes</v>
      </c>
      <c r="C20" s="26">
        <v>16</v>
      </c>
      <c r="D20" s="27"/>
      <c r="E20" s="28" t="s">
        <v>2180</v>
      </c>
      <c r="F20" s="28" t="s">
        <v>2180</v>
      </c>
      <c r="G20" s="29" t="s">
        <v>51</v>
      </c>
      <c r="H20" s="44" t="s">
        <v>50</v>
      </c>
      <c r="I20" s="54" t="s">
        <v>665</v>
      </c>
      <c r="J20" s="55" t="s">
        <v>664</v>
      </c>
      <c r="K20" s="27" t="str">
        <f t="shared" si="0"/>
        <v>LLC_BI__Collateral__c.LLC_BI__City__c</v>
      </c>
      <c r="L20" s="56" t="s">
        <v>2213</v>
      </c>
      <c r="M20" s="57" t="s">
        <v>2197</v>
      </c>
      <c r="N20" s="41">
        <v>255</v>
      </c>
      <c r="O20" s="41"/>
      <c r="P20" s="34"/>
      <c r="Q20" s="49"/>
      <c r="R20" s="49"/>
      <c r="S20" s="50" t="s">
        <v>2183</v>
      </c>
      <c r="T20" s="26" t="s">
        <v>2183</v>
      </c>
      <c r="U20" s="58"/>
      <c r="V20" s="26" t="s">
        <v>2182</v>
      </c>
      <c r="W20" s="27"/>
      <c r="X20" s="27"/>
      <c r="Y20" s="26" t="s">
        <v>2182</v>
      </c>
      <c r="Z20" s="27"/>
      <c r="AA20" s="27"/>
      <c r="AB20" s="27"/>
      <c r="AC20" s="27"/>
      <c r="AD20" s="27"/>
      <c r="AE20" s="27"/>
      <c r="AF20" s="27"/>
      <c r="AG20" s="27"/>
    </row>
    <row r="21" spans="1:33" ht="14.5">
      <c r="A21" s="8" t="str">
        <f>IF(ISERROR(VLOOKUP($K21,'nCino | Field Mappings'!$C:$M,1,FALSE)), "No", "Yes")</f>
        <v>Yes</v>
      </c>
      <c r="C21" s="37">
        <v>17</v>
      </c>
      <c r="D21" s="27"/>
      <c r="E21" s="28" t="s">
        <v>2180</v>
      </c>
      <c r="F21" s="28" t="s">
        <v>2180</v>
      </c>
      <c r="G21" s="29" t="s">
        <v>51</v>
      </c>
      <c r="H21" s="44" t="s">
        <v>50</v>
      </c>
      <c r="I21" s="54" t="s">
        <v>1353</v>
      </c>
      <c r="J21" s="55" t="s">
        <v>1352</v>
      </c>
      <c r="K21" s="27" t="str">
        <f t="shared" si="0"/>
        <v>LLC_BI__Collateral__c.CCS_Commercial_Property_Type__c</v>
      </c>
      <c r="L21" s="56" t="s">
        <v>2214</v>
      </c>
      <c r="M21" s="57" t="s">
        <v>2201</v>
      </c>
      <c r="N21" s="41"/>
      <c r="O21" s="41"/>
      <c r="P21" s="34"/>
      <c r="Q21" s="49"/>
      <c r="R21" s="49"/>
      <c r="S21" s="50" t="s">
        <v>2183</v>
      </c>
      <c r="T21" s="26" t="s">
        <v>2183</v>
      </c>
      <c r="U21" s="58"/>
      <c r="V21" s="26" t="s">
        <v>2182</v>
      </c>
      <c r="W21" s="42"/>
      <c r="X21" s="27"/>
      <c r="Y21" s="26" t="s">
        <v>2183</v>
      </c>
      <c r="Z21" s="72" t="s">
        <v>2215</v>
      </c>
      <c r="AA21" s="72" t="s">
        <v>2216</v>
      </c>
      <c r="AB21" s="27"/>
      <c r="AC21" s="27"/>
      <c r="AD21" s="27"/>
      <c r="AE21" s="27"/>
      <c r="AF21" s="27"/>
      <c r="AG21" s="27"/>
    </row>
    <row r="22" spans="1:33" ht="14.5">
      <c r="A22" s="8" t="str">
        <f>IF(ISERROR(VLOOKUP($K22,'nCino | Field Mappings'!$C:$M,1,FALSE)), "No", "Yes")</f>
        <v>Yes</v>
      </c>
      <c r="C22" s="26">
        <v>18</v>
      </c>
      <c r="D22" s="27"/>
      <c r="E22" s="28" t="s">
        <v>2180</v>
      </c>
      <c r="F22" s="28" t="s">
        <v>2180</v>
      </c>
      <c r="G22" s="29" t="s">
        <v>51</v>
      </c>
      <c r="H22" s="44" t="s">
        <v>50</v>
      </c>
      <c r="I22" s="54" t="s">
        <v>2217</v>
      </c>
      <c r="J22" s="55" t="s">
        <v>142</v>
      </c>
      <c r="K22" s="27" t="str">
        <f t="shared" si="0"/>
        <v>LLC_BI__Collateral__c.CurrencyIsoCode</v>
      </c>
      <c r="L22" s="66" t="s">
        <v>2218</v>
      </c>
      <c r="M22" s="57" t="s">
        <v>2201</v>
      </c>
      <c r="N22" s="41"/>
      <c r="O22" s="41"/>
      <c r="P22" s="34"/>
      <c r="Q22" s="49"/>
      <c r="R22" s="49"/>
      <c r="S22" s="50" t="s">
        <v>2183</v>
      </c>
      <c r="T22" s="26" t="s">
        <v>2183</v>
      </c>
      <c r="U22" s="58"/>
      <c r="V22" s="26" t="s">
        <v>2182</v>
      </c>
      <c r="W22" s="27"/>
      <c r="X22" s="36"/>
      <c r="Y22" s="73" t="s">
        <v>2182</v>
      </c>
      <c r="Z22" s="42"/>
      <c r="AA22" s="42"/>
      <c r="AB22" s="27"/>
      <c r="AC22" s="27"/>
      <c r="AD22" s="27"/>
      <c r="AE22" s="27"/>
      <c r="AF22" s="27"/>
      <c r="AG22" s="27"/>
    </row>
    <row r="23" spans="1:33" ht="16.5" customHeight="1">
      <c r="A23" s="8" t="str">
        <f>IF(ISERROR(VLOOKUP($K23,'nCino | Field Mappings'!$C:$M,1,FALSE)), "No", "Yes")</f>
        <v>Yes</v>
      </c>
      <c r="C23" s="26">
        <v>19</v>
      </c>
      <c r="D23" s="27"/>
      <c r="E23" s="28" t="s">
        <v>2180</v>
      </c>
      <c r="F23" s="28" t="s">
        <v>2180</v>
      </c>
      <c r="G23" s="29" t="s">
        <v>51</v>
      </c>
      <c r="H23" s="44" t="s">
        <v>50</v>
      </c>
      <c r="I23" s="54" t="s">
        <v>1356</v>
      </c>
      <c r="J23" s="55" t="s">
        <v>1355</v>
      </c>
      <c r="K23" s="27" t="str">
        <f t="shared" si="0"/>
        <v>LLC_BI__Collateral__c.CCS_Date_of_Charge__c</v>
      </c>
      <c r="L23" s="66" t="s">
        <v>2219</v>
      </c>
      <c r="M23" s="57" t="s">
        <v>1</v>
      </c>
      <c r="N23" s="41"/>
      <c r="O23" s="41"/>
      <c r="P23" s="34"/>
      <c r="Q23" s="49"/>
      <c r="R23" s="49"/>
      <c r="S23" s="50" t="s">
        <v>2183</v>
      </c>
      <c r="T23" s="26" t="s">
        <v>2183</v>
      </c>
      <c r="U23" s="58"/>
      <c r="V23" s="26" t="s">
        <v>2182</v>
      </c>
      <c r="W23" s="27"/>
      <c r="X23" s="74"/>
      <c r="Y23" s="75" t="s">
        <v>2183</v>
      </c>
      <c r="Z23" s="76" t="s">
        <v>2220</v>
      </c>
      <c r="AA23" s="76" t="s">
        <v>2221</v>
      </c>
      <c r="AB23" s="36"/>
      <c r="AC23" s="27"/>
      <c r="AD23" s="27"/>
      <c r="AE23" s="27"/>
      <c r="AF23" s="27"/>
      <c r="AG23" s="27"/>
    </row>
    <row r="24" spans="1:33" ht="14.5">
      <c r="A24" s="8" t="str">
        <f>IF(ISERROR(VLOOKUP($K24,'nCino | Field Mappings'!$C:$M,1,FALSE)), "No", "Yes")</f>
        <v>Yes</v>
      </c>
      <c r="C24" s="37">
        <v>20</v>
      </c>
      <c r="D24" s="27"/>
      <c r="E24" s="28" t="s">
        <v>2180</v>
      </c>
      <c r="F24" s="28" t="s">
        <v>2180</v>
      </c>
      <c r="G24" s="29" t="s">
        <v>51</v>
      </c>
      <c r="H24" s="44" t="s">
        <v>50</v>
      </c>
      <c r="I24" s="54" t="s">
        <v>1359</v>
      </c>
      <c r="J24" s="55" t="s">
        <v>1358</v>
      </c>
      <c r="K24" s="27" t="str">
        <f t="shared" si="0"/>
        <v>LLC_BI__Collateral__c.CCS_Date_of_Debenture__c</v>
      </c>
      <c r="L24" s="56" t="s">
        <v>2222</v>
      </c>
      <c r="M24" s="57" t="s">
        <v>1</v>
      </c>
      <c r="N24" s="41"/>
      <c r="O24" s="41"/>
      <c r="P24" s="34"/>
      <c r="Q24" s="49"/>
      <c r="R24" s="49"/>
      <c r="S24" s="50" t="s">
        <v>2183</v>
      </c>
      <c r="T24" s="26" t="s">
        <v>2183</v>
      </c>
      <c r="U24" s="58"/>
      <c r="V24" s="26" t="s">
        <v>2182</v>
      </c>
      <c r="W24" s="27"/>
      <c r="X24" s="74"/>
      <c r="Y24" s="75" t="s">
        <v>2183</v>
      </c>
      <c r="Z24" s="76" t="s">
        <v>2223</v>
      </c>
      <c r="AA24" s="76" t="s">
        <v>2224</v>
      </c>
      <c r="AB24" s="36"/>
      <c r="AC24" s="27"/>
      <c r="AD24" s="27"/>
      <c r="AE24" s="27"/>
      <c r="AF24" s="27"/>
      <c r="AG24" s="27"/>
    </row>
    <row r="25" spans="1:33" ht="16.5" customHeight="1">
      <c r="A25" s="8" t="str">
        <f>IF(ISERROR(VLOOKUP($K25,'nCino | Field Mappings'!$C:$M,1,FALSE)), "No", "Yes")</f>
        <v>Yes</v>
      </c>
      <c r="C25" s="26">
        <v>21</v>
      </c>
      <c r="D25" s="27"/>
      <c r="E25" s="28" t="s">
        <v>2180</v>
      </c>
      <c r="F25" s="28" t="s">
        <v>2180</v>
      </c>
      <c r="G25" s="29" t="s">
        <v>51</v>
      </c>
      <c r="H25" s="44" t="s">
        <v>50</v>
      </c>
      <c r="I25" s="54" t="s">
        <v>1263</v>
      </c>
      <c r="J25" s="55" t="s">
        <v>1262</v>
      </c>
      <c r="K25" s="27" t="str">
        <f t="shared" si="0"/>
        <v>LLC_BI__Collateral__c.CCS_Date_of_Deed_of_Priority__c</v>
      </c>
      <c r="L25" s="56" t="s">
        <v>2225</v>
      </c>
      <c r="M25" s="57" t="s">
        <v>1</v>
      </c>
      <c r="N25" s="41"/>
      <c r="O25" s="41"/>
      <c r="P25" s="34"/>
      <c r="Q25" s="49"/>
      <c r="R25" s="49"/>
      <c r="S25" s="50" t="s">
        <v>2183</v>
      </c>
      <c r="T25" s="26" t="s">
        <v>2183</v>
      </c>
      <c r="U25" s="58"/>
      <c r="V25" s="26" t="s">
        <v>2182</v>
      </c>
      <c r="W25" s="27"/>
      <c r="X25" s="74"/>
      <c r="Y25" s="77" t="s">
        <v>2183</v>
      </c>
      <c r="Z25" s="53" t="s">
        <v>2226</v>
      </c>
      <c r="AA25" s="53" t="s">
        <v>2227</v>
      </c>
      <c r="AB25" s="36"/>
      <c r="AC25" s="27"/>
      <c r="AD25" s="27"/>
      <c r="AE25" s="27"/>
      <c r="AF25" s="27"/>
      <c r="AG25" s="27"/>
    </row>
    <row r="26" spans="1:33" ht="14.5">
      <c r="A26" s="8" t="str">
        <f>IF(ISERROR(VLOOKUP($K26,'nCino | Field Mappings'!$C:$M,1,FALSE)), "No", "Yes")</f>
        <v>Yes</v>
      </c>
      <c r="C26" s="26">
        <v>22</v>
      </c>
      <c r="D26" s="27"/>
      <c r="E26" s="28" t="s">
        <v>2180</v>
      </c>
      <c r="F26" s="28" t="s">
        <v>2180</v>
      </c>
      <c r="G26" s="29" t="s">
        <v>51</v>
      </c>
      <c r="H26" s="44" t="s">
        <v>50</v>
      </c>
      <c r="I26" s="54" t="s">
        <v>1290</v>
      </c>
      <c r="J26" s="63" t="s">
        <v>1289</v>
      </c>
      <c r="K26" s="27" t="str">
        <f t="shared" si="0"/>
        <v>LLC_BI__Collateral__c.CCS_Date_of_Factoring_Agreement__c</v>
      </c>
      <c r="L26" s="56" t="s">
        <v>2228</v>
      </c>
      <c r="M26" s="57" t="s">
        <v>1</v>
      </c>
      <c r="N26" s="41"/>
      <c r="O26" s="41"/>
      <c r="P26" s="34"/>
      <c r="Q26" s="49"/>
      <c r="R26" s="49"/>
      <c r="S26" s="50" t="s">
        <v>2183</v>
      </c>
      <c r="T26" s="26" t="s">
        <v>2183</v>
      </c>
      <c r="U26" s="58"/>
      <c r="V26" s="26" t="s">
        <v>2182</v>
      </c>
      <c r="W26" s="27"/>
      <c r="X26" s="36"/>
      <c r="Y26" s="78" t="s">
        <v>2182</v>
      </c>
      <c r="Z26" s="79"/>
      <c r="AA26" s="69"/>
      <c r="AB26" s="27"/>
      <c r="AC26" s="27"/>
      <c r="AD26" s="27"/>
      <c r="AE26" s="27"/>
      <c r="AF26" s="27"/>
      <c r="AG26" s="27"/>
    </row>
    <row r="27" spans="1:33" ht="15.75" customHeight="1">
      <c r="A27" s="8" t="str">
        <f>IF(ISERROR(VLOOKUP($K27,'nCino | Field Mappings'!$C:$M,1,FALSE)), "No", "Yes")</f>
        <v>Yes</v>
      </c>
      <c r="C27" s="37">
        <v>23</v>
      </c>
      <c r="D27" s="27"/>
      <c r="E27" s="28" t="s">
        <v>2180</v>
      </c>
      <c r="F27" s="28" t="s">
        <v>2180</v>
      </c>
      <c r="G27" s="29" t="s">
        <v>51</v>
      </c>
      <c r="H27" s="44" t="s">
        <v>50</v>
      </c>
      <c r="I27" s="54" t="s">
        <v>1365</v>
      </c>
      <c r="J27" s="55" t="s">
        <v>1364</v>
      </c>
      <c r="K27" s="27" t="str">
        <f t="shared" si="0"/>
        <v>LLC_BI__Collateral__c.CCS_Date_of_Guarantee__c</v>
      </c>
      <c r="L27" s="56" t="s">
        <v>2229</v>
      </c>
      <c r="M27" s="57" t="s">
        <v>1</v>
      </c>
      <c r="N27" s="41"/>
      <c r="O27" s="41"/>
      <c r="P27" s="34"/>
      <c r="Q27" s="49"/>
      <c r="R27" s="49"/>
      <c r="S27" s="50" t="s">
        <v>2183</v>
      </c>
      <c r="T27" s="26" t="s">
        <v>2183</v>
      </c>
      <c r="U27" s="58"/>
      <c r="V27" s="26" t="s">
        <v>2182</v>
      </c>
      <c r="W27" s="27"/>
      <c r="X27" s="36"/>
      <c r="Y27" s="80" t="s">
        <v>2183</v>
      </c>
      <c r="Z27" s="76" t="s">
        <v>2230</v>
      </c>
      <c r="AA27" s="76" t="s">
        <v>2231</v>
      </c>
      <c r="AB27" s="36"/>
      <c r="AC27" s="27"/>
      <c r="AD27" s="27"/>
      <c r="AE27" s="27"/>
      <c r="AF27" s="27"/>
      <c r="AG27" s="27"/>
    </row>
    <row r="28" spans="1:33" ht="16.5" customHeight="1">
      <c r="A28" s="8" t="str">
        <f>IF(ISERROR(VLOOKUP($K28,'nCino | Field Mappings'!$C:$M,1,FALSE)), "No", "Yes")</f>
        <v>Yes</v>
      </c>
      <c r="C28" s="26">
        <v>24</v>
      </c>
      <c r="D28" s="27"/>
      <c r="E28" s="28" t="s">
        <v>2180</v>
      </c>
      <c r="F28" s="28" t="s">
        <v>2180</v>
      </c>
      <c r="G28" s="29" t="s">
        <v>51</v>
      </c>
      <c r="H28" s="44" t="s">
        <v>50</v>
      </c>
      <c r="I28" s="54" t="s">
        <v>1317</v>
      </c>
      <c r="J28" s="55" t="s">
        <v>1316</v>
      </c>
      <c r="K28" s="27" t="str">
        <f t="shared" si="0"/>
        <v>LLC_BI__Collateral__c.CCS_Date_of_Property_Occupancy__c</v>
      </c>
      <c r="L28" s="56" t="s">
        <v>2232</v>
      </c>
      <c r="M28" s="57" t="s">
        <v>1</v>
      </c>
      <c r="N28" s="41"/>
      <c r="O28" s="41"/>
      <c r="P28" s="34"/>
      <c r="Q28" s="49"/>
      <c r="R28" s="49"/>
      <c r="S28" s="50" t="s">
        <v>2183</v>
      </c>
      <c r="T28" s="26" t="s">
        <v>2183</v>
      </c>
      <c r="U28" s="58"/>
      <c r="V28" s="26" t="s">
        <v>2182</v>
      </c>
      <c r="W28" s="27"/>
      <c r="X28" s="74"/>
      <c r="Y28" s="77" t="s">
        <v>2183</v>
      </c>
      <c r="Z28" s="76" t="s">
        <v>2233</v>
      </c>
      <c r="AA28" s="76" t="s">
        <v>2234</v>
      </c>
      <c r="AB28" s="36"/>
      <c r="AC28" s="27"/>
      <c r="AD28" s="27"/>
      <c r="AE28" s="27"/>
      <c r="AF28" s="27"/>
      <c r="AG28" s="27"/>
    </row>
    <row r="29" spans="1:33" ht="14.5">
      <c r="A29" s="8" t="str">
        <f>IF(ISERROR(VLOOKUP($K29,'nCino | Field Mappings'!$C:$M,1,FALSE)), "No", "Yes")</f>
        <v>Yes</v>
      </c>
      <c r="C29" s="26">
        <v>25</v>
      </c>
      <c r="D29" s="27"/>
      <c r="E29" s="28" t="s">
        <v>2180</v>
      </c>
      <c r="F29" s="28" t="s">
        <v>2180</v>
      </c>
      <c r="G29" s="29" t="s">
        <v>51</v>
      </c>
      <c r="H29" s="44" t="s">
        <v>50</v>
      </c>
      <c r="I29" s="54" t="s">
        <v>1374</v>
      </c>
      <c r="J29" s="55" t="s">
        <v>1373</v>
      </c>
      <c r="K29" s="27" t="str">
        <f t="shared" si="0"/>
        <v>LLC_BI__Collateral__c.CCS_Date_of_Registration__c</v>
      </c>
      <c r="L29" s="66" t="s">
        <v>2235</v>
      </c>
      <c r="M29" s="57" t="s">
        <v>1</v>
      </c>
      <c r="N29" s="41"/>
      <c r="O29" s="41"/>
      <c r="P29" s="34"/>
      <c r="Q29" s="49"/>
      <c r="R29" s="49"/>
      <c r="S29" s="50" t="s">
        <v>2183</v>
      </c>
      <c r="T29" s="26" t="s">
        <v>2183</v>
      </c>
      <c r="U29" s="58"/>
      <c r="V29" s="26" t="s">
        <v>2182</v>
      </c>
      <c r="W29" s="27"/>
      <c r="X29" s="36"/>
      <c r="Y29" s="81" t="s">
        <v>2182</v>
      </c>
      <c r="Z29" s="27"/>
      <c r="AA29" s="82"/>
      <c r="AB29" s="83"/>
      <c r="AC29" s="27"/>
      <c r="AD29" s="27"/>
      <c r="AE29" s="27"/>
      <c r="AF29" s="27"/>
      <c r="AG29" s="27"/>
    </row>
    <row r="30" spans="1:33" ht="16.5" customHeight="1">
      <c r="A30" s="8" t="str">
        <f>IF(ISERROR(VLOOKUP($K30,'nCino | Field Mappings'!$C:$M,1,FALSE)), "No", "Yes")</f>
        <v>Yes</v>
      </c>
      <c r="C30" s="37">
        <v>26</v>
      </c>
      <c r="D30" s="27"/>
      <c r="E30" s="28" t="s">
        <v>2180</v>
      </c>
      <c r="F30" s="28" t="s">
        <v>2180</v>
      </c>
      <c r="G30" s="29" t="s">
        <v>51</v>
      </c>
      <c r="H30" s="44" t="s">
        <v>50</v>
      </c>
      <c r="I30" s="54" t="s">
        <v>1362</v>
      </c>
      <c r="J30" s="55" t="s">
        <v>1361</v>
      </c>
      <c r="K30" s="27" t="str">
        <f t="shared" si="0"/>
        <v>LLC_BI__Collateral__c.CCS_Date_of_Registration_at_Companies__c</v>
      </c>
      <c r="L30" s="56" t="s">
        <v>2236</v>
      </c>
      <c r="M30" s="57" t="s">
        <v>1</v>
      </c>
      <c r="N30" s="41"/>
      <c r="O30" s="41"/>
      <c r="P30" s="34"/>
      <c r="Q30" s="49"/>
      <c r="R30" s="49"/>
      <c r="S30" s="50" t="s">
        <v>2183</v>
      </c>
      <c r="T30" s="26" t="s">
        <v>2183</v>
      </c>
      <c r="U30" s="58"/>
      <c r="V30" s="26" t="s">
        <v>2182</v>
      </c>
      <c r="W30" s="27"/>
      <c r="X30" s="74"/>
      <c r="Y30" s="77" t="s">
        <v>2183</v>
      </c>
      <c r="Z30" s="84" t="s">
        <v>2237</v>
      </c>
      <c r="AA30" s="84" t="s">
        <v>2238</v>
      </c>
      <c r="AB30" s="36"/>
      <c r="AC30" s="36"/>
      <c r="AD30" s="27"/>
      <c r="AE30" s="27"/>
      <c r="AF30" s="27"/>
      <c r="AG30" s="27"/>
    </row>
    <row r="31" spans="1:33" ht="14.5">
      <c r="A31" s="8" t="str">
        <f>IF(ISERROR(VLOOKUP($K31,'nCino | Field Mappings'!$C:$M,1,FALSE)), "No", "Yes")</f>
        <v>Yes</v>
      </c>
      <c r="C31" s="26">
        <v>27</v>
      </c>
      <c r="D31" s="27"/>
      <c r="E31" s="28" t="s">
        <v>2180</v>
      </c>
      <c r="F31" s="28" t="s">
        <v>2180</v>
      </c>
      <c r="G31" s="29" t="s">
        <v>51</v>
      </c>
      <c r="H31" s="44" t="s">
        <v>50</v>
      </c>
      <c r="I31" s="54" t="s">
        <v>1320</v>
      </c>
      <c r="J31" s="55" t="s">
        <v>1319</v>
      </c>
      <c r="K31" s="27" t="str">
        <f t="shared" si="0"/>
        <v>LLC_BI__Collateral__c.CCS_Deed_of_Postponement__c</v>
      </c>
      <c r="L31" s="56" t="s">
        <v>2239</v>
      </c>
      <c r="M31" s="57" t="s">
        <v>2201</v>
      </c>
      <c r="N31" s="41"/>
      <c r="O31" s="41"/>
      <c r="P31" s="34"/>
      <c r="Q31" s="49"/>
      <c r="R31" s="49"/>
      <c r="S31" s="50" t="s">
        <v>2183</v>
      </c>
      <c r="T31" s="26" t="s">
        <v>2183</v>
      </c>
      <c r="U31" s="58"/>
      <c r="V31" s="26" t="s">
        <v>2182</v>
      </c>
      <c r="W31" s="27"/>
      <c r="X31" s="36"/>
      <c r="Y31" s="78" t="s">
        <v>2182</v>
      </c>
      <c r="Z31" s="59"/>
      <c r="AA31" s="59"/>
      <c r="AB31" s="59"/>
      <c r="AC31" s="27"/>
      <c r="AD31" s="27"/>
      <c r="AE31" s="27"/>
      <c r="AF31" s="27"/>
      <c r="AG31" s="27"/>
    </row>
    <row r="32" spans="1:33" ht="14.5">
      <c r="A32" s="8" t="str">
        <f>IF(ISERROR(VLOOKUP($K32,'nCino | Field Mappings'!$C:$M,1,FALSE)), "No", "Yes")</f>
        <v>Yes</v>
      </c>
      <c r="C32" s="26">
        <v>28</v>
      </c>
      <c r="D32" s="27"/>
      <c r="E32" s="28" t="s">
        <v>2180</v>
      </c>
      <c r="F32" s="28" t="s">
        <v>2180</v>
      </c>
      <c r="G32" s="29" t="s">
        <v>51</v>
      </c>
      <c r="H32" s="44" t="s">
        <v>50</v>
      </c>
      <c r="I32" s="54" t="s">
        <v>1368</v>
      </c>
      <c r="J32" s="55" t="s">
        <v>1367</v>
      </c>
      <c r="K32" s="27" t="str">
        <f t="shared" si="0"/>
        <v>LLC_BI__Collateral__c.CCS_Deed_of_Priority_Details__c</v>
      </c>
      <c r="L32" s="56" t="s">
        <v>2240</v>
      </c>
      <c r="M32" s="57" t="s">
        <v>2241</v>
      </c>
      <c r="N32" s="41">
        <v>255</v>
      </c>
      <c r="O32" s="41"/>
      <c r="P32" s="34"/>
      <c r="Q32" s="49"/>
      <c r="R32" s="49"/>
      <c r="S32" s="50" t="s">
        <v>2183</v>
      </c>
      <c r="T32" s="26" t="s">
        <v>2183</v>
      </c>
      <c r="U32" s="58"/>
      <c r="V32" s="26" t="s">
        <v>2182</v>
      </c>
      <c r="W32" s="27"/>
      <c r="X32" s="36"/>
      <c r="Y32" s="78" t="s">
        <v>2182</v>
      </c>
      <c r="Z32" s="27"/>
      <c r="AA32" s="27"/>
      <c r="AB32" s="27"/>
      <c r="AC32" s="27"/>
      <c r="AD32" s="27"/>
      <c r="AE32" s="27"/>
      <c r="AF32" s="27"/>
      <c r="AG32" s="27"/>
    </row>
    <row r="33" spans="1:33" ht="14.5">
      <c r="A33" s="8" t="str">
        <f>IF(ISERROR(VLOOKUP($K33,'nCino | Field Mappings'!$C:$M,1,FALSE)), "No", "Yes")</f>
        <v>Yes</v>
      </c>
      <c r="C33" s="37">
        <v>29</v>
      </c>
      <c r="D33" s="27"/>
      <c r="E33" s="28" t="s">
        <v>2180</v>
      </c>
      <c r="F33" s="28" t="s">
        <v>2180</v>
      </c>
      <c r="G33" s="29" t="s">
        <v>51</v>
      </c>
      <c r="H33" s="44" t="s">
        <v>50</v>
      </c>
      <c r="I33" s="54" t="s">
        <v>730</v>
      </c>
      <c r="J33" s="55" t="s">
        <v>729</v>
      </c>
      <c r="K33" s="27" t="str">
        <f t="shared" si="0"/>
        <v>LLC_BI__Collateral__c.LLC_BI__Description__c</v>
      </c>
      <c r="L33" s="56" t="s">
        <v>2242</v>
      </c>
      <c r="M33" s="57" t="s">
        <v>2241</v>
      </c>
      <c r="N33" s="41">
        <v>255</v>
      </c>
      <c r="O33" s="41"/>
      <c r="P33" s="34"/>
      <c r="Q33" s="49"/>
      <c r="R33" s="49"/>
      <c r="S33" s="50" t="s">
        <v>2183</v>
      </c>
      <c r="T33" s="26" t="s">
        <v>2183</v>
      </c>
      <c r="U33" s="58"/>
      <c r="V33" s="26" t="s">
        <v>2182</v>
      </c>
      <c r="W33" s="27"/>
      <c r="X33" s="36"/>
      <c r="Y33" s="78" t="s">
        <v>2182</v>
      </c>
      <c r="Z33" s="27"/>
      <c r="AA33" s="27"/>
      <c r="AB33" s="27"/>
      <c r="AC33" s="27"/>
      <c r="AD33" s="27"/>
      <c r="AE33" s="27"/>
      <c r="AF33" s="27"/>
      <c r="AG33" s="27"/>
    </row>
    <row r="34" spans="1:33" ht="14.5">
      <c r="A34" s="8" t="str">
        <f>IF(ISERROR(VLOOKUP($K34,'nCino | Field Mappings'!$C:$M,1,FALSE)), "No", "Yes")</f>
        <v>Yes</v>
      </c>
      <c r="C34" s="26">
        <v>30</v>
      </c>
      <c r="D34" s="27"/>
      <c r="E34" s="28" t="s">
        <v>2180</v>
      </c>
      <c r="F34" s="28" t="s">
        <v>2180</v>
      </c>
      <c r="G34" s="29" t="s">
        <v>51</v>
      </c>
      <c r="H34" s="44" t="s">
        <v>50</v>
      </c>
      <c r="I34" s="54" t="s">
        <v>1329</v>
      </c>
      <c r="J34" s="55" t="s">
        <v>1328</v>
      </c>
      <c r="K34" s="27" t="str">
        <f t="shared" si="0"/>
        <v>LLC_BI__Collateral__c.CCS_Description_of_Stock_Portfolio__c</v>
      </c>
      <c r="L34" s="56" t="s">
        <v>2243</v>
      </c>
      <c r="M34" s="57" t="s">
        <v>2241</v>
      </c>
      <c r="N34" s="41">
        <v>255</v>
      </c>
      <c r="O34" s="41"/>
      <c r="P34" s="34"/>
      <c r="Q34" s="49"/>
      <c r="R34" s="49"/>
      <c r="S34" s="50" t="s">
        <v>2183</v>
      </c>
      <c r="T34" s="26" t="s">
        <v>2183</v>
      </c>
      <c r="U34" s="58"/>
      <c r="V34" s="26" t="s">
        <v>2182</v>
      </c>
      <c r="W34" s="27"/>
      <c r="X34" s="36"/>
      <c r="Y34" s="78" t="s">
        <v>2182</v>
      </c>
      <c r="Z34" s="27"/>
      <c r="AA34" s="27"/>
      <c r="AB34" s="27"/>
      <c r="AC34" s="27"/>
      <c r="AD34" s="27"/>
      <c r="AE34" s="27"/>
      <c r="AF34" s="27"/>
      <c r="AG34" s="27"/>
    </row>
    <row r="35" spans="1:33" ht="14.5">
      <c r="A35" s="8" t="str">
        <f>IF(ISERROR(VLOOKUP($K35,'nCino | Field Mappings'!$C:$M,1,FALSE)), "No", "Yes")</f>
        <v>Yes</v>
      </c>
      <c r="C35" s="26">
        <v>31</v>
      </c>
      <c r="D35" s="27"/>
      <c r="E35" s="28" t="s">
        <v>2180</v>
      </c>
      <c r="F35" s="28" t="s">
        <v>2180</v>
      </c>
      <c r="G35" s="29" t="s">
        <v>51</v>
      </c>
      <c r="H35" s="44" t="s">
        <v>50</v>
      </c>
      <c r="I35" s="54" t="s">
        <v>1275</v>
      </c>
      <c r="J35" s="55" t="s">
        <v>1274</v>
      </c>
      <c r="K35" s="27" t="str">
        <f t="shared" si="0"/>
        <v>LLC_BI__Collateral__c.CCS_Document_Storage_Location__c</v>
      </c>
      <c r="L35" s="66" t="s">
        <v>2244</v>
      </c>
      <c r="M35" s="57" t="s">
        <v>2201</v>
      </c>
      <c r="N35" s="41"/>
      <c r="O35" s="41"/>
      <c r="P35" s="34"/>
      <c r="Q35" s="49"/>
      <c r="R35" s="49"/>
      <c r="S35" s="50" t="s">
        <v>2183</v>
      </c>
      <c r="T35" s="26" t="s">
        <v>2183</v>
      </c>
      <c r="U35" s="58"/>
      <c r="V35" s="26" t="s">
        <v>2182</v>
      </c>
      <c r="W35" s="27"/>
      <c r="X35" s="36"/>
      <c r="Y35" s="78" t="s">
        <v>2182</v>
      </c>
      <c r="Z35" s="27"/>
      <c r="AA35" s="27"/>
      <c r="AB35" s="27"/>
      <c r="AC35" s="27"/>
      <c r="AD35" s="27"/>
      <c r="AE35" s="27"/>
      <c r="AF35" s="27"/>
      <c r="AG35" s="27"/>
    </row>
    <row r="36" spans="1:33" ht="14.5">
      <c r="A36" s="8" t="str">
        <f>IF(ISERROR(VLOOKUP($K36,'nCino | Field Mappings'!$C:$M,1,FALSE)), "No", "Yes")</f>
        <v>Yes</v>
      </c>
      <c r="C36" s="37">
        <v>32</v>
      </c>
      <c r="D36" s="27"/>
      <c r="E36" s="28" t="s">
        <v>2180</v>
      </c>
      <c r="F36" s="28" t="s">
        <v>2180</v>
      </c>
      <c r="G36" s="29" t="s">
        <v>51</v>
      </c>
      <c r="H36" s="44" t="s">
        <v>50</v>
      </c>
      <c r="I36" s="54" t="s">
        <v>1341</v>
      </c>
      <c r="J36" s="55" t="s">
        <v>1340</v>
      </c>
      <c r="K36" s="27" t="str">
        <f t="shared" si="0"/>
        <v>LLC_BI__Collateral__c.CCS_EPC_Assessment_Date__c</v>
      </c>
      <c r="L36" s="56" t="s">
        <v>2245</v>
      </c>
      <c r="M36" s="57" t="s">
        <v>1</v>
      </c>
      <c r="N36" s="41"/>
      <c r="O36" s="41"/>
      <c r="P36" s="34"/>
      <c r="Q36" s="49"/>
      <c r="R36" s="49"/>
      <c r="S36" s="50" t="s">
        <v>2183</v>
      </c>
      <c r="T36" s="26" t="s">
        <v>2183</v>
      </c>
      <c r="U36" s="58"/>
      <c r="V36" s="26" t="s">
        <v>2182</v>
      </c>
      <c r="W36" s="27"/>
      <c r="X36" s="36"/>
      <c r="Y36" s="78" t="s">
        <v>2182</v>
      </c>
      <c r="Z36" s="27"/>
      <c r="AA36" s="27"/>
      <c r="AB36" s="27"/>
      <c r="AC36" s="27"/>
      <c r="AD36" s="27"/>
      <c r="AE36" s="27"/>
      <c r="AF36" s="27"/>
      <c r="AG36" s="27"/>
    </row>
    <row r="37" spans="1:33" ht="14.5">
      <c r="A37" s="8" t="str">
        <f>IF(ISERROR(VLOOKUP($K37,'nCino | Field Mappings'!$C:$M,1,FALSE)), "No", "Yes")</f>
        <v>Yes</v>
      </c>
      <c r="C37" s="26">
        <v>33</v>
      </c>
      <c r="D37" s="27"/>
      <c r="E37" s="28" t="s">
        <v>2180</v>
      </c>
      <c r="F37" s="28" t="s">
        <v>2180</v>
      </c>
      <c r="G37" s="29" t="s">
        <v>51</v>
      </c>
      <c r="H37" s="44" t="s">
        <v>50</v>
      </c>
      <c r="I37" s="54" t="s">
        <v>1344</v>
      </c>
      <c r="J37" s="55" t="s">
        <v>1343</v>
      </c>
      <c r="K37" s="27" t="str">
        <f t="shared" si="0"/>
        <v>LLC_BI__Collateral__c.CCS_EPC_Expiry_Date__c</v>
      </c>
      <c r="L37" s="56" t="s">
        <v>2246</v>
      </c>
      <c r="M37" s="57" t="s">
        <v>1</v>
      </c>
      <c r="N37" s="41"/>
      <c r="O37" s="41"/>
      <c r="P37" s="34"/>
      <c r="Q37" s="49"/>
      <c r="R37" s="49"/>
      <c r="S37" s="50" t="s">
        <v>2183</v>
      </c>
      <c r="T37" s="26" t="s">
        <v>2183</v>
      </c>
      <c r="U37" s="58"/>
      <c r="V37" s="26" t="s">
        <v>2182</v>
      </c>
      <c r="W37" s="27"/>
      <c r="X37" s="36"/>
      <c r="Y37" s="78" t="s">
        <v>2182</v>
      </c>
      <c r="Z37" s="27"/>
      <c r="AA37" s="27"/>
      <c r="AB37" s="27"/>
      <c r="AC37" s="27"/>
      <c r="AD37" s="27"/>
      <c r="AE37" s="27"/>
      <c r="AF37" s="27"/>
      <c r="AG37" s="27"/>
    </row>
    <row r="38" spans="1:33" ht="14.5">
      <c r="A38" s="8" t="str">
        <f>IF(ISERROR(VLOOKUP($K38,'nCino | Field Mappings'!$C:$M,1,FALSE)), "No", "Yes")</f>
        <v>Yes</v>
      </c>
      <c r="C38" s="26">
        <v>34</v>
      </c>
      <c r="D38" s="27"/>
      <c r="E38" s="28" t="s">
        <v>2180</v>
      </c>
      <c r="F38" s="28" t="s">
        <v>2180</v>
      </c>
      <c r="G38" s="29" t="s">
        <v>51</v>
      </c>
      <c r="H38" s="44" t="s">
        <v>50</v>
      </c>
      <c r="I38" s="54" t="s">
        <v>1335</v>
      </c>
      <c r="J38" s="55" t="s">
        <v>1334</v>
      </c>
      <c r="K38" s="27" t="str">
        <f t="shared" si="0"/>
        <v>LLC_BI__Collateral__c.CCS_EPC_Rating__c</v>
      </c>
      <c r="L38" s="56" t="s">
        <v>2247</v>
      </c>
      <c r="M38" s="57" t="s">
        <v>2201</v>
      </c>
      <c r="N38" s="41"/>
      <c r="O38" s="41"/>
      <c r="P38" s="34"/>
      <c r="Q38" s="49"/>
      <c r="R38" s="49"/>
      <c r="S38" s="50" t="s">
        <v>2183</v>
      </c>
      <c r="T38" s="26" t="s">
        <v>2183</v>
      </c>
      <c r="U38" s="58"/>
      <c r="V38" s="26" t="s">
        <v>2182</v>
      </c>
      <c r="W38" s="27"/>
      <c r="X38" s="36"/>
      <c r="Y38" s="78" t="s">
        <v>2182</v>
      </c>
      <c r="Z38" s="27"/>
      <c r="AA38" s="27"/>
      <c r="AB38" s="27"/>
      <c r="AC38" s="27"/>
      <c r="AD38" s="27"/>
      <c r="AE38" s="27"/>
      <c r="AF38" s="27"/>
      <c r="AG38" s="27"/>
    </row>
    <row r="39" spans="1:33" ht="14.5">
      <c r="A39" s="8" t="str">
        <f>IF(ISERROR(VLOOKUP($K39,'nCino | Field Mappings'!$C:$M,1,FALSE)), "No", "Yes")</f>
        <v>Yes</v>
      </c>
      <c r="C39" s="37">
        <v>35</v>
      </c>
      <c r="D39" s="27"/>
      <c r="E39" s="28" t="s">
        <v>2180</v>
      </c>
      <c r="F39" s="28" t="s">
        <v>2180</v>
      </c>
      <c r="G39" s="29" t="s">
        <v>51</v>
      </c>
      <c r="H39" s="44" t="s">
        <v>50</v>
      </c>
      <c r="I39" s="54" t="s">
        <v>1338</v>
      </c>
      <c r="J39" s="55" t="s">
        <v>1337</v>
      </c>
      <c r="K39" s="27" t="str">
        <f t="shared" si="0"/>
        <v>LLC_BI__Collateral__c.CCS_EPC_Reference_Number__c</v>
      </c>
      <c r="L39" s="56" t="s">
        <v>2248</v>
      </c>
      <c r="M39" s="57" t="s">
        <v>2197</v>
      </c>
      <c r="N39" s="41">
        <v>255</v>
      </c>
      <c r="O39" s="41"/>
      <c r="P39" s="34"/>
      <c r="Q39" s="49"/>
      <c r="R39" s="49"/>
      <c r="S39" s="50" t="s">
        <v>2183</v>
      </c>
      <c r="T39" s="26" t="s">
        <v>2183</v>
      </c>
      <c r="U39" s="58"/>
      <c r="V39" s="26" t="s">
        <v>2182</v>
      </c>
      <c r="W39" s="27"/>
      <c r="X39" s="36"/>
      <c r="Y39" s="78" t="s">
        <v>2182</v>
      </c>
      <c r="Z39" s="27"/>
      <c r="AA39" s="27"/>
      <c r="AB39" s="27"/>
      <c r="AC39" s="27"/>
      <c r="AD39" s="27"/>
      <c r="AE39" s="27"/>
      <c r="AF39" s="27"/>
      <c r="AG39" s="27"/>
    </row>
    <row r="40" spans="1:33" ht="14.5">
      <c r="A40" s="8" t="str">
        <f>IF(ISERROR(VLOOKUP($K40,'nCino | Field Mappings'!$C:$M,1,FALSE)), "No", "Yes")</f>
        <v>Yes</v>
      </c>
      <c r="C40" s="26">
        <v>36</v>
      </c>
      <c r="D40" s="27"/>
      <c r="E40" s="28" t="s">
        <v>2180</v>
      </c>
      <c r="F40" s="28" t="s">
        <v>2180</v>
      </c>
      <c r="G40" s="29" t="s">
        <v>51</v>
      </c>
      <c r="H40" s="44" t="s">
        <v>50</v>
      </c>
      <c r="I40" s="54" t="s">
        <v>1371</v>
      </c>
      <c r="J40" s="55" t="s">
        <v>1370</v>
      </c>
      <c r="K40" s="27" t="str">
        <f t="shared" si="0"/>
        <v>LLC_BI__Collateral__c.CCS_Factoring_Agreement_Details__c</v>
      </c>
      <c r="L40" s="56" t="s">
        <v>2249</v>
      </c>
      <c r="M40" s="57" t="s">
        <v>2241</v>
      </c>
      <c r="N40" s="41">
        <v>255</v>
      </c>
      <c r="O40" s="41"/>
      <c r="P40" s="34"/>
      <c r="Q40" s="49"/>
      <c r="R40" s="49"/>
      <c r="S40" s="50" t="s">
        <v>2183</v>
      </c>
      <c r="T40" s="26" t="s">
        <v>2183</v>
      </c>
      <c r="U40" s="58"/>
      <c r="V40" s="26" t="s">
        <v>2182</v>
      </c>
      <c r="W40" s="27"/>
      <c r="X40" s="36"/>
      <c r="Y40" s="78" t="s">
        <v>2182</v>
      </c>
      <c r="Z40" s="27"/>
      <c r="AA40" s="27"/>
      <c r="AB40" s="27"/>
      <c r="AC40" s="27"/>
      <c r="AD40" s="27"/>
      <c r="AE40" s="27"/>
      <c r="AF40" s="27"/>
      <c r="AG40" s="27"/>
    </row>
    <row r="41" spans="1:33" ht="14.5">
      <c r="A41" s="8" t="str">
        <f>IF(ISERROR(VLOOKUP($K41,'nCino | Field Mappings'!$C:$M,1,FALSE)), "No", "Yes")</f>
        <v>Yes</v>
      </c>
      <c r="C41" s="26">
        <v>37</v>
      </c>
      <c r="D41" s="27"/>
      <c r="E41" s="28" t="s">
        <v>2180</v>
      </c>
      <c r="F41" s="28" t="s">
        <v>2180</v>
      </c>
      <c r="G41" s="29" t="s">
        <v>51</v>
      </c>
      <c r="H41" s="44" t="s">
        <v>50</v>
      </c>
      <c r="I41" s="54" t="s">
        <v>1266</v>
      </c>
      <c r="J41" s="55" t="s">
        <v>1265</v>
      </c>
      <c r="K41" s="27" t="str">
        <f t="shared" si="0"/>
        <v>LLC_BI__Collateral__c.CCS_Factoring_Agreement__c</v>
      </c>
      <c r="L41" s="56" t="s">
        <v>2250</v>
      </c>
      <c r="M41" s="57" t="s">
        <v>2201</v>
      </c>
      <c r="N41" s="41"/>
      <c r="O41" s="41"/>
      <c r="P41" s="34"/>
      <c r="Q41" s="49"/>
      <c r="R41" s="49"/>
      <c r="S41" s="50" t="s">
        <v>2183</v>
      </c>
      <c r="T41" s="26" t="s">
        <v>2183</v>
      </c>
      <c r="U41" s="58"/>
      <c r="V41" s="26" t="s">
        <v>2182</v>
      </c>
      <c r="W41" s="27"/>
      <c r="X41" s="36"/>
      <c r="Y41" s="78" t="s">
        <v>2182</v>
      </c>
      <c r="Z41" s="27"/>
      <c r="AA41" s="27"/>
      <c r="AB41" s="27"/>
      <c r="AC41" s="27"/>
      <c r="AD41" s="27"/>
      <c r="AE41" s="27"/>
      <c r="AF41" s="27"/>
      <c r="AG41" s="27"/>
    </row>
    <row r="42" spans="1:33" ht="14.5">
      <c r="A42" s="8" t="str">
        <f>IF(ISERROR(VLOOKUP($K42,'nCino | Field Mappings'!$C:$M,1,FALSE)), "No", "Yes")</f>
        <v>Yes</v>
      </c>
      <c r="C42" s="37">
        <v>38</v>
      </c>
      <c r="D42" s="27"/>
      <c r="E42" s="28" t="s">
        <v>2180</v>
      </c>
      <c r="F42" s="28" t="s">
        <v>2180</v>
      </c>
      <c r="G42" s="29" t="s">
        <v>51</v>
      </c>
      <c r="H42" s="44" t="s">
        <v>50</v>
      </c>
      <c r="I42" s="54" t="s">
        <v>1272</v>
      </c>
      <c r="J42" s="55" t="s">
        <v>1271</v>
      </c>
      <c r="K42" s="27" t="str">
        <f t="shared" si="0"/>
        <v>LLC_BI__Collateral__c.CCS_Form_Used__c</v>
      </c>
      <c r="L42" s="66" t="s">
        <v>2251</v>
      </c>
      <c r="M42" s="57" t="s">
        <v>2197</v>
      </c>
      <c r="N42" s="41">
        <v>255</v>
      </c>
      <c r="O42" s="41"/>
      <c r="P42" s="34"/>
      <c r="Q42" s="49"/>
      <c r="R42" s="49"/>
      <c r="S42" s="50" t="s">
        <v>2183</v>
      </c>
      <c r="T42" s="26" t="s">
        <v>2183</v>
      </c>
      <c r="U42" s="58"/>
      <c r="V42" s="26" t="s">
        <v>2182</v>
      </c>
      <c r="W42" s="27"/>
      <c r="X42" s="36"/>
      <c r="Y42" s="78" t="s">
        <v>2182</v>
      </c>
      <c r="Z42" s="27"/>
      <c r="AA42" s="27"/>
      <c r="AB42" s="27"/>
      <c r="AC42" s="27"/>
      <c r="AD42" s="27"/>
      <c r="AE42" s="27"/>
      <c r="AF42" s="27"/>
      <c r="AG42" s="27"/>
    </row>
    <row r="43" spans="1:33" ht="14.5">
      <c r="A43" s="8" t="str">
        <f>IF(ISERROR(VLOOKUP($K43,'nCino | Field Mappings'!$C:$M,1,FALSE)), "No", "Yes")</f>
        <v>Yes</v>
      </c>
      <c r="C43" s="26">
        <v>39</v>
      </c>
      <c r="D43" s="27"/>
      <c r="E43" s="28" t="s">
        <v>2180</v>
      </c>
      <c r="F43" s="28" t="s">
        <v>2180</v>
      </c>
      <c r="G43" s="29" t="s">
        <v>51</v>
      </c>
      <c r="H43" s="44" t="s">
        <v>50</v>
      </c>
      <c r="I43" s="85" t="s">
        <v>918</v>
      </c>
      <c r="J43" s="55" t="s">
        <v>544</v>
      </c>
      <c r="K43" s="27" t="str">
        <f t="shared" si="0"/>
        <v>LLC_BI__Collateral__c.LLC_BI__Value__c</v>
      </c>
      <c r="L43" s="66" t="s">
        <v>2252</v>
      </c>
      <c r="M43" s="57" t="s">
        <v>2203</v>
      </c>
      <c r="N43" s="41">
        <v>16</v>
      </c>
      <c r="O43" s="41">
        <v>0</v>
      </c>
      <c r="P43" s="34"/>
      <c r="Q43" s="49"/>
      <c r="R43" s="49"/>
      <c r="S43" s="50" t="s">
        <v>2183</v>
      </c>
      <c r="T43" s="26" t="s">
        <v>2183</v>
      </c>
      <c r="U43" s="58"/>
      <c r="V43" s="26" t="s">
        <v>2183</v>
      </c>
      <c r="W43" s="27"/>
      <c r="X43" s="36"/>
      <c r="Y43" s="78" t="s">
        <v>2182</v>
      </c>
      <c r="Z43" s="27"/>
      <c r="AA43" s="27"/>
      <c r="AB43" s="27"/>
      <c r="AC43" s="27"/>
      <c r="AD43" s="27"/>
      <c r="AE43" s="27"/>
      <c r="AF43" s="27"/>
      <c r="AG43" s="27"/>
    </row>
    <row r="44" spans="1:33" ht="14.5">
      <c r="A44" s="8" t="str">
        <f>IF(ISERROR(VLOOKUP($K44,'nCino | Field Mappings'!$C:$M,1,FALSE)), "No", "Yes")</f>
        <v>Yes</v>
      </c>
      <c r="C44" s="26">
        <v>40</v>
      </c>
      <c r="D44" s="27"/>
      <c r="E44" s="28" t="s">
        <v>2180</v>
      </c>
      <c r="F44" s="28" t="s">
        <v>2180</v>
      </c>
      <c r="G44" s="29" t="s">
        <v>51</v>
      </c>
      <c r="H44" s="44" t="s">
        <v>50</v>
      </c>
      <c r="I44" s="54" t="s">
        <v>1302</v>
      </c>
      <c r="J44" s="55" t="s">
        <v>1301</v>
      </c>
      <c r="K44" s="27" t="str">
        <f t="shared" si="0"/>
        <v>LLC_BI__Collateral__c.CCS_HMLR_Title_Number__c</v>
      </c>
      <c r="L44" s="56" t="s">
        <v>2253</v>
      </c>
      <c r="M44" s="57" t="s">
        <v>2197</v>
      </c>
      <c r="N44" s="41">
        <v>255</v>
      </c>
      <c r="O44" s="41"/>
      <c r="P44" s="34"/>
      <c r="Q44" s="49"/>
      <c r="R44" s="49"/>
      <c r="S44" s="50" t="s">
        <v>2183</v>
      </c>
      <c r="T44" s="26" t="s">
        <v>2183</v>
      </c>
      <c r="U44" s="58"/>
      <c r="V44" s="26" t="s">
        <v>2182</v>
      </c>
      <c r="W44" s="27"/>
      <c r="X44" s="36"/>
      <c r="Y44" s="78" t="s">
        <v>2182</v>
      </c>
      <c r="Z44" s="27"/>
      <c r="AA44" s="27"/>
      <c r="AB44" s="27"/>
      <c r="AC44" s="27"/>
      <c r="AD44" s="27"/>
      <c r="AE44" s="27"/>
      <c r="AF44" s="27"/>
      <c r="AG44" s="27"/>
    </row>
    <row r="45" spans="1:33" ht="14.25" customHeight="1">
      <c r="A45" s="8" t="str">
        <f>IF(ISERROR(VLOOKUP($K45,'nCino | Field Mappings'!$C:$M,1,FALSE)), "No", "Yes")</f>
        <v>Yes</v>
      </c>
      <c r="C45" s="37">
        <v>41</v>
      </c>
      <c r="D45" s="27"/>
      <c r="E45" s="28" t="s">
        <v>2180</v>
      </c>
      <c r="F45" s="28" t="s">
        <v>2180</v>
      </c>
      <c r="G45" s="29" t="s">
        <v>51</v>
      </c>
      <c r="H45" s="44" t="s">
        <v>50</v>
      </c>
      <c r="I45" s="54" t="s">
        <v>1350</v>
      </c>
      <c r="J45" s="55" t="s">
        <v>1349</v>
      </c>
      <c r="K45" s="27" t="str">
        <f t="shared" si="0"/>
        <v>LLC_BI__Collateral__c.CCS_HMO_Housing_Model__c</v>
      </c>
      <c r="L45" s="56" t="s">
        <v>2254</v>
      </c>
      <c r="M45" s="57" t="s">
        <v>2201</v>
      </c>
      <c r="N45" s="41"/>
      <c r="O45" s="41"/>
      <c r="P45" s="34"/>
      <c r="Q45" s="49"/>
      <c r="R45" s="49"/>
      <c r="S45" s="50" t="s">
        <v>2183</v>
      </c>
      <c r="T45" s="26" t="s">
        <v>2183</v>
      </c>
      <c r="U45" s="58"/>
      <c r="V45" s="26" t="s">
        <v>2182</v>
      </c>
      <c r="W45" s="27"/>
      <c r="X45" s="36"/>
      <c r="Y45" s="26" t="s">
        <v>2183</v>
      </c>
      <c r="Z45" s="72" t="s">
        <v>2255</v>
      </c>
      <c r="AA45" s="72" t="s">
        <v>2256</v>
      </c>
      <c r="AB45" s="27"/>
      <c r="AC45" s="27"/>
      <c r="AD45" s="27"/>
      <c r="AE45" s="27"/>
      <c r="AF45" s="27"/>
      <c r="AG45" s="27"/>
    </row>
    <row r="46" spans="1:33" ht="14.5">
      <c r="A46" s="8" t="str">
        <f>IF(ISERROR(VLOOKUP($K46,'nCino | Field Mappings'!$C:$M,1,FALSE)), "No", "Yes")</f>
        <v>Yes</v>
      </c>
      <c r="C46" s="26">
        <v>42</v>
      </c>
      <c r="D46" s="27"/>
      <c r="E46" s="28" t="s">
        <v>2180</v>
      </c>
      <c r="F46" s="28" t="s">
        <v>2180</v>
      </c>
      <c r="G46" s="29" t="s">
        <v>51</v>
      </c>
      <c r="H46" s="44" t="s">
        <v>50</v>
      </c>
      <c r="I46" s="85" t="s">
        <v>1257</v>
      </c>
      <c r="J46" s="55" t="s">
        <v>1256</v>
      </c>
      <c r="K46" s="27" t="str">
        <f t="shared" si="0"/>
        <v>LLC_BI__Collateral__c.CCS_Hull_Insurance_Amount__c</v>
      </c>
      <c r="L46" s="66" t="s">
        <v>2257</v>
      </c>
      <c r="M46" s="57" t="s">
        <v>2203</v>
      </c>
      <c r="N46" s="41">
        <v>18</v>
      </c>
      <c r="O46" s="41">
        <v>0</v>
      </c>
      <c r="P46" s="34"/>
      <c r="Q46" s="49"/>
      <c r="R46" s="49"/>
      <c r="S46" s="50" t="s">
        <v>2183</v>
      </c>
      <c r="T46" s="26" t="s">
        <v>2183</v>
      </c>
      <c r="U46" s="58"/>
      <c r="V46" s="26" t="s">
        <v>2182</v>
      </c>
      <c r="W46" s="27"/>
      <c r="X46" s="36"/>
      <c r="Y46" s="26" t="s">
        <v>2182</v>
      </c>
      <c r="Z46" s="27"/>
      <c r="AA46" s="27"/>
      <c r="AB46" s="27"/>
      <c r="AC46" s="27"/>
      <c r="AD46" s="27"/>
      <c r="AE46" s="27"/>
      <c r="AF46" s="27"/>
      <c r="AG46" s="27"/>
    </row>
    <row r="47" spans="1:33" ht="14.5">
      <c r="A47" s="8" t="str">
        <f>IF(ISERROR(VLOOKUP($K47,'nCino | Field Mappings'!$C:$M,1,FALSE)), "No", "Yes")</f>
        <v>Yes</v>
      </c>
      <c r="C47" s="26">
        <v>43</v>
      </c>
      <c r="D47" s="27"/>
      <c r="E47" s="28" t="s">
        <v>2180</v>
      </c>
      <c r="F47" s="28" t="s">
        <v>2180</v>
      </c>
      <c r="G47" s="29" t="s">
        <v>51</v>
      </c>
      <c r="H47" s="44" t="s">
        <v>50</v>
      </c>
      <c r="I47" s="54" t="s">
        <v>1293</v>
      </c>
      <c r="J47" s="55" t="s">
        <v>1292</v>
      </c>
      <c r="K47" s="27" t="str">
        <f t="shared" si="0"/>
        <v>LLC_BI__Collateral__c.CCS_Independent_Legal_Advice_Taken__c</v>
      </c>
      <c r="L47" s="56" t="s">
        <v>2258</v>
      </c>
      <c r="M47" s="57" t="s">
        <v>2201</v>
      </c>
      <c r="N47" s="41"/>
      <c r="O47" s="41"/>
      <c r="P47" s="34"/>
      <c r="Q47" s="49"/>
      <c r="R47" s="49"/>
      <c r="S47" s="50" t="s">
        <v>2183</v>
      </c>
      <c r="T47" s="26" t="s">
        <v>2183</v>
      </c>
      <c r="U47" s="58"/>
      <c r="V47" s="26" t="s">
        <v>2182</v>
      </c>
      <c r="W47" s="27"/>
      <c r="X47" s="36"/>
      <c r="Y47" s="26" t="s">
        <v>2182</v>
      </c>
      <c r="Z47" s="27"/>
      <c r="AA47" s="27"/>
      <c r="AB47" s="27"/>
      <c r="AC47" s="27"/>
      <c r="AD47" s="27"/>
      <c r="AE47" s="27"/>
      <c r="AF47" s="27"/>
      <c r="AG47" s="27"/>
    </row>
    <row r="48" spans="1:33" ht="14.5">
      <c r="A48" s="8" t="str">
        <f>IF(ISERROR(VLOOKUP($K48,'nCino | Field Mappings'!$C:$M,1,FALSE)), "No", "Yes")</f>
        <v>Yes</v>
      </c>
      <c r="C48" s="37">
        <v>44</v>
      </c>
      <c r="D48" s="27"/>
      <c r="E48" s="28" t="s">
        <v>2180</v>
      </c>
      <c r="F48" s="28" t="s">
        <v>2180</v>
      </c>
      <c r="G48" s="29" t="s">
        <v>51</v>
      </c>
      <c r="H48" s="44" t="s">
        <v>50</v>
      </c>
      <c r="I48" s="54" t="s">
        <v>677</v>
      </c>
      <c r="J48" s="55" t="s">
        <v>676</v>
      </c>
      <c r="K48" s="27" t="str">
        <f t="shared" si="0"/>
        <v>LLC_BI__Collateral__c.LLC_BI__Collateral_Insurance_Company__c</v>
      </c>
      <c r="L48" s="56" t="s">
        <v>2259</v>
      </c>
      <c r="M48" s="57" t="s">
        <v>2197</v>
      </c>
      <c r="N48" s="41">
        <v>255</v>
      </c>
      <c r="O48" s="41"/>
      <c r="P48" s="34"/>
      <c r="Q48" s="49"/>
      <c r="R48" s="49"/>
      <c r="S48" s="50" t="s">
        <v>2183</v>
      </c>
      <c r="T48" s="26" t="s">
        <v>2183</v>
      </c>
      <c r="U48" s="58"/>
      <c r="V48" s="26" t="s">
        <v>2182</v>
      </c>
      <c r="W48" s="27"/>
      <c r="X48" s="36"/>
      <c r="Y48" s="26" t="s">
        <v>2182</v>
      </c>
      <c r="Z48" s="42"/>
      <c r="AA48" s="42"/>
      <c r="AB48" s="27"/>
      <c r="AC48" s="27"/>
      <c r="AD48" s="27"/>
      <c r="AE48" s="27"/>
      <c r="AF48" s="27"/>
      <c r="AG48" s="27"/>
    </row>
    <row r="49" spans="1:33" ht="18.75" customHeight="1">
      <c r="A49" s="8" t="str">
        <f>IF(ISERROR(VLOOKUP($K49,'nCino | Field Mappings'!$C:$M,1,FALSE)), "No", "Yes")</f>
        <v>Yes</v>
      </c>
      <c r="C49" s="26">
        <v>45</v>
      </c>
      <c r="D49" s="27"/>
      <c r="E49" s="28" t="s">
        <v>2180</v>
      </c>
      <c r="F49" s="28" t="s">
        <v>2180</v>
      </c>
      <c r="G49" s="29" t="s">
        <v>51</v>
      </c>
      <c r="H49" s="44" t="s">
        <v>50</v>
      </c>
      <c r="I49" s="54" t="s">
        <v>765</v>
      </c>
      <c r="J49" s="55" t="s">
        <v>764</v>
      </c>
      <c r="K49" s="27" t="str">
        <f t="shared" si="0"/>
        <v>LLC_BI__Collateral__c.LLC_BI__Insurance_Type__c</v>
      </c>
      <c r="L49" s="56" t="s">
        <v>2260</v>
      </c>
      <c r="M49" s="57" t="s">
        <v>2197</v>
      </c>
      <c r="N49" s="41">
        <v>255</v>
      </c>
      <c r="O49" s="41"/>
      <c r="P49" s="34"/>
      <c r="Q49" s="49"/>
      <c r="R49" s="49"/>
      <c r="S49" s="50" t="s">
        <v>2183</v>
      </c>
      <c r="T49" s="26" t="s">
        <v>2183</v>
      </c>
      <c r="U49" s="58"/>
      <c r="V49" s="26" t="s">
        <v>2182</v>
      </c>
      <c r="W49" s="27"/>
      <c r="X49" s="74"/>
      <c r="Y49" s="52" t="s">
        <v>2183</v>
      </c>
      <c r="Z49" s="53" t="s">
        <v>2261</v>
      </c>
      <c r="AA49" s="53" t="s">
        <v>2262</v>
      </c>
      <c r="AB49" s="36"/>
      <c r="AC49" s="27"/>
      <c r="AD49" s="27"/>
      <c r="AE49" s="27"/>
      <c r="AF49" s="27"/>
      <c r="AG49" s="27"/>
    </row>
    <row r="50" spans="1:33" ht="14.5">
      <c r="A50" s="8" t="str">
        <f>IF(ISERROR(VLOOKUP($K50,'nCino | Field Mappings'!$C:$M,1,FALSE)), "No", "Yes")</f>
        <v>Yes</v>
      </c>
      <c r="C50" s="26">
        <v>46</v>
      </c>
      <c r="D50" s="27"/>
      <c r="E50" s="28" t="s">
        <v>2180</v>
      </c>
      <c r="F50" s="28" t="s">
        <v>2180</v>
      </c>
      <c r="G50" s="29" t="s">
        <v>51</v>
      </c>
      <c r="H50" s="44" t="s">
        <v>50</v>
      </c>
      <c r="I50" s="54" t="s">
        <v>1390</v>
      </c>
      <c r="J50" s="55" t="s">
        <v>1389</v>
      </c>
      <c r="K50" s="27" t="str">
        <f t="shared" si="0"/>
        <v>LLC_BI__Collateral__c.CCS_Insurance_Value__c</v>
      </c>
      <c r="L50" s="56" t="s">
        <v>2263</v>
      </c>
      <c r="M50" s="57" t="s">
        <v>2203</v>
      </c>
      <c r="N50" s="41">
        <v>18</v>
      </c>
      <c r="O50" s="41">
        <v>0</v>
      </c>
      <c r="P50" s="34"/>
      <c r="Q50" s="49"/>
      <c r="R50" s="49"/>
      <c r="S50" s="50" t="s">
        <v>2183</v>
      </c>
      <c r="T50" s="26" t="s">
        <v>2183</v>
      </c>
      <c r="U50" s="58"/>
      <c r="V50" s="26" t="s">
        <v>2182</v>
      </c>
      <c r="W50" s="27"/>
      <c r="X50" s="36"/>
      <c r="Y50" s="86" t="s">
        <v>2182</v>
      </c>
      <c r="Z50" s="79"/>
      <c r="AA50" s="79"/>
      <c r="AB50" s="27"/>
      <c r="AC50" s="27"/>
      <c r="AD50" s="27"/>
      <c r="AE50" s="27"/>
      <c r="AF50" s="27"/>
      <c r="AG50" s="27"/>
    </row>
    <row r="51" spans="1:33" ht="16.5" customHeight="1">
      <c r="A51" s="8" t="str">
        <f>IF(ISERROR(VLOOKUP($K51,'nCino | Field Mappings'!$C:$M,1,FALSE)), "No", "Yes")</f>
        <v>Yes</v>
      </c>
      <c r="C51" s="37">
        <v>47</v>
      </c>
      <c r="D51" s="27"/>
      <c r="E51" s="28" t="s">
        <v>2180</v>
      </c>
      <c r="F51" s="28" t="s">
        <v>2180</v>
      </c>
      <c r="G51" s="29" t="s">
        <v>51</v>
      </c>
      <c r="H51" s="44" t="s">
        <v>50</v>
      </c>
      <c r="I51" s="54" t="s">
        <v>1232</v>
      </c>
      <c r="J51" s="55" t="s">
        <v>1231</v>
      </c>
      <c r="K51" s="27" t="str">
        <f t="shared" si="0"/>
        <v>LLC_BI__Collateral__c.CCS_Is_this_Debenture_to_remain__c</v>
      </c>
      <c r="L51" s="56" t="s">
        <v>2264</v>
      </c>
      <c r="M51" s="57" t="s">
        <v>2201</v>
      </c>
      <c r="N51" s="41"/>
      <c r="O51" s="41"/>
      <c r="P51" s="34"/>
      <c r="Q51" s="49"/>
      <c r="R51" s="49"/>
      <c r="S51" s="50" t="s">
        <v>2183</v>
      </c>
      <c r="T51" s="26" t="s">
        <v>2183</v>
      </c>
      <c r="U51" s="58"/>
      <c r="V51" s="26" t="s">
        <v>2182</v>
      </c>
      <c r="W51" s="27"/>
      <c r="X51" s="74"/>
      <c r="Y51" s="52" t="s">
        <v>2183</v>
      </c>
      <c r="Z51" s="53" t="s">
        <v>2265</v>
      </c>
      <c r="AA51" s="53" t="s">
        <v>2266</v>
      </c>
      <c r="AB51" s="36"/>
      <c r="AC51" s="27"/>
      <c r="AD51" s="27"/>
      <c r="AE51" s="27"/>
      <c r="AF51" s="27"/>
      <c r="AG51" s="27"/>
    </row>
    <row r="52" spans="1:33" ht="14.5">
      <c r="A52" s="8" t="str">
        <f>IF(ISERROR(VLOOKUP($K52,'nCino | Field Mappings'!$C:$M,1,FALSE)), "No", "Yes")</f>
        <v>Yes</v>
      </c>
      <c r="C52" s="26">
        <v>48</v>
      </c>
      <c r="D52" s="27"/>
      <c r="E52" s="28" t="s">
        <v>2180</v>
      </c>
      <c r="F52" s="28" t="s">
        <v>2180</v>
      </c>
      <c r="G52" s="29" t="s">
        <v>51</v>
      </c>
      <c r="H52" s="44" t="s">
        <v>50</v>
      </c>
      <c r="I52" s="87" t="s">
        <v>1242</v>
      </c>
      <c r="J52" s="55" t="s">
        <v>1241</v>
      </c>
      <c r="K52" s="27" t="str">
        <f t="shared" si="0"/>
        <v>LLC_BI__Collateral__c.CCS_Jurisdiction__c</v>
      </c>
      <c r="L52" s="66" t="s">
        <v>2267</v>
      </c>
      <c r="M52" s="64" t="s">
        <v>2201</v>
      </c>
      <c r="N52" s="41"/>
      <c r="O52" s="41"/>
      <c r="P52" s="34"/>
      <c r="Q52" s="49"/>
      <c r="R52" s="49"/>
      <c r="S52" s="50" t="s">
        <v>2183</v>
      </c>
      <c r="T52" s="26" t="s">
        <v>2183</v>
      </c>
      <c r="U52" s="58"/>
      <c r="V52" s="26" t="s">
        <v>2182</v>
      </c>
      <c r="W52" s="27"/>
      <c r="X52" s="36"/>
      <c r="Y52" s="86" t="s">
        <v>2182</v>
      </c>
      <c r="Z52" s="79"/>
      <c r="AA52" s="79"/>
      <c r="AB52" s="27"/>
      <c r="AC52" s="27"/>
      <c r="AD52" s="27"/>
      <c r="AE52" s="27"/>
      <c r="AF52" s="27"/>
      <c r="AG52" s="27"/>
    </row>
    <row r="53" spans="1:33" ht="17.25" customHeight="1">
      <c r="A53" s="8" t="str">
        <f>IF(ISERROR(VLOOKUP($K53,'nCino | Field Mappings'!$C:$M,1,FALSE)), "No", "Yes")</f>
        <v>Yes</v>
      </c>
      <c r="C53" s="26">
        <v>49</v>
      </c>
      <c r="D53" s="27"/>
      <c r="E53" s="28" t="s">
        <v>2180</v>
      </c>
      <c r="F53" s="28" t="s">
        <v>2180</v>
      </c>
      <c r="G53" s="29" t="s">
        <v>51</v>
      </c>
      <c r="H53" s="44" t="s">
        <v>50</v>
      </c>
      <c r="I53" s="54" t="s">
        <v>1226</v>
      </c>
      <c r="J53" s="55" t="s">
        <v>1225</v>
      </c>
      <c r="K53" s="27" t="str">
        <f t="shared" si="0"/>
        <v>LLC_BI__Collateral__c.CCS_LBCM_Ranking__c</v>
      </c>
      <c r="L53" s="66" t="s">
        <v>2268</v>
      </c>
      <c r="M53" s="57" t="s">
        <v>2201</v>
      </c>
      <c r="N53" s="41"/>
      <c r="O53" s="41"/>
      <c r="P53" s="34"/>
      <c r="Q53" s="49"/>
      <c r="R53" s="49"/>
      <c r="S53" s="50" t="s">
        <v>2183</v>
      </c>
      <c r="T53" s="26" t="s">
        <v>2183</v>
      </c>
      <c r="U53" s="58"/>
      <c r="V53" s="26" t="s">
        <v>2183</v>
      </c>
      <c r="W53" s="27"/>
      <c r="X53" s="74"/>
      <c r="Y53" s="26" t="s">
        <v>2183</v>
      </c>
      <c r="Z53" s="53" t="s">
        <v>2269</v>
      </c>
      <c r="AA53" s="53" t="s">
        <v>2270</v>
      </c>
      <c r="AB53" s="36"/>
      <c r="AC53" s="27"/>
      <c r="AD53" s="27"/>
      <c r="AE53" s="27"/>
      <c r="AF53" s="27"/>
      <c r="AG53" s="27"/>
    </row>
    <row r="54" spans="1:33" ht="14.5">
      <c r="A54" s="8" t="str">
        <f>IF(ISERROR(VLOOKUP($K54,'nCino | Field Mappings'!$C:$M,1,FALSE)), "No", "Yes")</f>
        <v>Yes</v>
      </c>
      <c r="C54" s="37">
        <v>50</v>
      </c>
      <c r="D54" s="27"/>
      <c r="E54" s="28" t="s">
        <v>2180</v>
      </c>
      <c r="F54" s="28" t="s">
        <v>2180</v>
      </c>
      <c r="G54" s="29" t="s">
        <v>51</v>
      </c>
      <c r="H54" s="44" t="s">
        <v>50</v>
      </c>
      <c r="I54" s="54" t="s">
        <v>1223</v>
      </c>
      <c r="J54" s="55" t="s">
        <v>1222</v>
      </c>
      <c r="K54" s="27" t="str">
        <f t="shared" si="0"/>
        <v>LLC_BI__Collateral__c.CCS_LBCM_Shared__c</v>
      </c>
      <c r="L54" s="66" t="s">
        <v>2271</v>
      </c>
      <c r="M54" s="57" t="s">
        <v>2201</v>
      </c>
      <c r="N54" s="41"/>
      <c r="O54" s="41"/>
      <c r="P54" s="34"/>
      <c r="Q54" s="49"/>
      <c r="R54" s="49"/>
      <c r="S54" s="50" t="s">
        <v>2183</v>
      </c>
      <c r="T54" s="26" t="s">
        <v>2183</v>
      </c>
      <c r="U54" s="58"/>
      <c r="V54" s="26" t="s">
        <v>2183</v>
      </c>
      <c r="W54" s="27"/>
      <c r="X54" s="36"/>
      <c r="Y54" s="86" t="s">
        <v>2182</v>
      </c>
      <c r="Z54" s="79"/>
      <c r="AA54" s="79"/>
      <c r="AB54" s="27"/>
      <c r="AC54" s="27"/>
      <c r="AD54" s="27"/>
      <c r="AE54" s="27"/>
      <c r="AF54" s="27"/>
      <c r="AG54" s="27"/>
    </row>
    <row r="55" spans="1:33" ht="18" customHeight="1">
      <c r="A55" s="8" t="str">
        <f>IF(ISERROR(VLOOKUP($K55,'nCino | Field Mappings'!$C:$M,1,FALSE)), "No", "Yes")</f>
        <v>Yes</v>
      </c>
      <c r="C55" s="26">
        <v>51</v>
      </c>
      <c r="D55" s="27"/>
      <c r="E55" s="28" t="s">
        <v>2180</v>
      </c>
      <c r="F55" s="28" t="s">
        <v>2180</v>
      </c>
      <c r="G55" s="29" t="s">
        <v>51</v>
      </c>
      <c r="H55" s="44" t="s">
        <v>50</v>
      </c>
      <c r="I55" s="54" t="s">
        <v>1308</v>
      </c>
      <c r="J55" s="55" t="s">
        <v>1307</v>
      </c>
      <c r="K55" s="27" t="str">
        <f t="shared" si="0"/>
        <v>LLC_BI__Collateral__c.CCS_Lease_End_Date__c</v>
      </c>
      <c r="L55" s="56" t="s">
        <v>2272</v>
      </c>
      <c r="M55" s="57" t="s">
        <v>1</v>
      </c>
      <c r="N55" s="41"/>
      <c r="O55" s="41"/>
      <c r="P55" s="34"/>
      <c r="Q55" s="49"/>
      <c r="R55" s="49"/>
      <c r="S55" s="50" t="s">
        <v>2183</v>
      </c>
      <c r="T55" s="26" t="s">
        <v>2183</v>
      </c>
      <c r="U55" s="58"/>
      <c r="V55" s="26" t="s">
        <v>2182</v>
      </c>
      <c r="W55" s="27"/>
      <c r="X55" s="74"/>
      <c r="Y55" s="75" t="s">
        <v>2183</v>
      </c>
      <c r="Z55" s="53" t="s">
        <v>2273</v>
      </c>
      <c r="AA55" s="53" t="s">
        <v>2274</v>
      </c>
      <c r="AB55" s="36"/>
      <c r="AC55" s="27"/>
      <c r="AD55" s="27"/>
      <c r="AE55" s="27"/>
      <c r="AF55" s="27"/>
      <c r="AG55" s="27"/>
    </row>
    <row r="56" spans="1:33" ht="14.5">
      <c r="A56" s="8" t="str">
        <f>IF(ISERROR(VLOOKUP($K56,'nCino | Field Mappings'!$C:$M,1,FALSE)), "No", "Yes")</f>
        <v>Yes</v>
      </c>
      <c r="C56" s="26">
        <v>52</v>
      </c>
      <c r="D56" s="27"/>
      <c r="E56" s="28" t="s">
        <v>2180</v>
      </c>
      <c r="F56" s="28" t="s">
        <v>2180</v>
      </c>
      <c r="G56" s="29" t="s">
        <v>51</v>
      </c>
      <c r="H56" s="44" t="s">
        <v>50</v>
      </c>
      <c r="I56" s="54" t="s">
        <v>1418</v>
      </c>
      <c r="J56" s="55" t="s">
        <v>1417</v>
      </c>
      <c r="K56" s="27" t="str">
        <f t="shared" si="0"/>
        <v>LLC_BI__Collateral__c.CCS_Life_Policy_Type__c</v>
      </c>
      <c r="L56" s="66" t="s">
        <v>2275</v>
      </c>
      <c r="M56" s="57" t="s">
        <v>2201</v>
      </c>
      <c r="N56" s="41"/>
      <c r="O56" s="41"/>
      <c r="P56" s="34"/>
      <c r="Q56" s="49"/>
      <c r="R56" s="49"/>
      <c r="S56" s="50" t="s">
        <v>2183</v>
      </c>
      <c r="T56" s="26" t="s">
        <v>2183</v>
      </c>
      <c r="U56" s="88"/>
      <c r="V56" s="26" t="s">
        <v>2182</v>
      </c>
      <c r="W56" s="27"/>
      <c r="X56" s="74"/>
      <c r="Y56" s="26" t="s">
        <v>2182</v>
      </c>
      <c r="Z56" s="89"/>
      <c r="AA56" s="59"/>
      <c r="AB56" s="27"/>
      <c r="AC56" s="27"/>
      <c r="AD56" s="27"/>
      <c r="AE56" s="27"/>
      <c r="AF56" s="27"/>
      <c r="AG56" s="27"/>
    </row>
    <row r="57" spans="1:33" ht="14.5">
      <c r="A57" s="8" t="str">
        <f>IF(ISERROR(VLOOKUP($K57,'nCino | Field Mappings'!$C:$M,1,FALSE)), "No", "Yes")</f>
        <v>Yes</v>
      </c>
      <c r="C57" s="37">
        <v>53</v>
      </c>
      <c r="D57" s="27"/>
      <c r="E57" s="28" t="s">
        <v>2180</v>
      </c>
      <c r="F57" s="28" t="s">
        <v>2180</v>
      </c>
      <c r="G57" s="29" t="s">
        <v>51</v>
      </c>
      <c r="H57" s="44" t="s">
        <v>50</v>
      </c>
      <c r="I57" s="54" t="s">
        <v>1210</v>
      </c>
      <c r="J57" s="55" t="s">
        <v>1209</v>
      </c>
      <c r="K57" s="27" t="str">
        <f t="shared" si="0"/>
        <v>LLC_BI__Collateral__c.CCS_Limitation__c</v>
      </c>
      <c r="L57" s="66" t="s">
        <v>2276</v>
      </c>
      <c r="M57" s="64" t="s">
        <v>2201</v>
      </c>
      <c r="N57" s="41"/>
      <c r="O57" s="41"/>
      <c r="P57" s="34"/>
      <c r="Q57" s="49"/>
      <c r="R57" s="49"/>
      <c r="S57" s="50" t="s">
        <v>2183</v>
      </c>
      <c r="T57" s="26" t="s">
        <v>2183</v>
      </c>
      <c r="U57" s="58"/>
      <c r="V57" s="26" t="s">
        <v>2182</v>
      </c>
      <c r="W57" s="27"/>
      <c r="X57" s="74"/>
      <c r="Y57" s="26" t="s">
        <v>2182</v>
      </c>
      <c r="Z57" s="36"/>
      <c r="AA57" s="27"/>
      <c r="AB57" s="27"/>
      <c r="AC57" s="27"/>
      <c r="AD57" s="27"/>
      <c r="AE57" s="27"/>
      <c r="AF57" s="27"/>
      <c r="AG57" s="27"/>
    </row>
    <row r="58" spans="1:33" ht="14.5">
      <c r="A58" s="8" t="str">
        <f>IF(ISERROR(VLOOKUP($K58,'nCino | Field Mappings'!$C:$M,1,FALSE)), "No", "Yes")</f>
        <v>Yes</v>
      </c>
      <c r="C58" s="26">
        <v>54</v>
      </c>
      <c r="D58" s="27"/>
      <c r="E58" s="28" t="s">
        <v>2180</v>
      </c>
      <c r="F58" s="28" t="s">
        <v>2180</v>
      </c>
      <c r="G58" s="29" t="s">
        <v>51</v>
      </c>
      <c r="H58" s="44" t="s">
        <v>50</v>
      </c>
      <c r="I58" s="54" t="s">
        <v>1260</v>
      </c>
      <c r="J58" s="55" t="s">
        <v>1259</v>
      </c>
      <c r="K58" s="27" t="str">
        <f t="shared" si="0"/>
        <v>LLC_BI__Collateral__c.CCS_Machinery_Insurance_Amount__c</v>
      </c>
      <c r="L58" s="66" t="s">
        <v>2277</v>
      </c>
      <c r="M58" s="57" t="s">
        <v>2203</v>
      </c>
      <c r="N58" s="41">
        <v>18</v>
      </c>
      <c r="O58" s="41">
        <v>0</v>
      </c>
      <c r="P58" s="34"/>
      <c r="Q58" s="49"/>
      <c r="R58" s="49"/>
      <c r="S58" s="50" t="s">
        <v>2183</v>
      </c>
      <c r="T58" s="26" t="s">
        <v>2183</v>
      </c>
      <c r="U58" s="58"/>
      <c r="V58" s="26" t="s">
        <v>2182</v>
      </c>
      <c r="W58" s="27"/>
      <c r="X58" s="74"/>
      <c r="Y58" s="26" t="s">
        <v>2182</v>
      </c>
      <c r="Z58" s="36"/>
      <c r="AA58" s="27"/>
      <c r="AB58" s="27"/>
      <c r="AC58" s="27"/>
      <c r="AD58" s="27"/>
      <c r="AE58" s="27"/>
      <c r="AF58" s="27"/>
      <c r="AG58" s="27"/>
    </row>
    <row r="59" spans="1:33" ht="14.5">
      <c r="A59" s="8" t="str">
        <f>IF(ISERROR(VLOOKUP($K59,'nCino | Field Mappings'!$C:$M,1,FALSE)), "No", "Yes")</f>
        <v>Yes</v>
      </c>
      <c r="C59" s="26">
        <v>55</v>
      </c>
      <c r="D59" s="27"/>
      <c r="E59" s="28" t="s">
        <v>2180</v>
      </c>
      <c r="F59" s="28" t="s">
        <v>2180</v>
      </c>
      <c r="G59" s="29" t="s">
        <v>51</v>
      </c>
      <c r="H59" s="44" t="s">
        <v>50</v>
      </c>
      <c r="I59" s="54" t="s">
        <v>1377</v>
      </c>
      <c r="J59" s="55" t="s">
        <v>1051</v>
      </c>
      <c r="K59" s="27" t="str">
        <f t="shared" si="0"/>
        <v>LLC_BI__Collateral__c.LLC_BI__Maturity_Date__c</v>
      </c>
      <c r="L59" s="66" t="s">
        <v>2278</v>
      </c>
      <c r="M59" s="57" t="s">
        <v>1</v>
      </c>
      <c r="N59" s="41"/>
      <c r="O59" s="41"/>
      <c r="P59" s="34"/>
      <c r="Q59" s="49"/>
      <c r="R59" s="49"/>
      <c r="S59" s="50" t="s">
        <v>2183</v>
      </c>
      <c r="T59" s="26" t="s">
        <v>2183</v>
      </c>
      <c r="U59" s="58"/>
      <c r="V59" s="26" t="s">
        <v>2182</v>
      </c>
      <c r="W59" s="27"/>
      <c r="X59" s="74"/>
      <c r="Y59" s="26" t="s">
        <v>2182</v>
      </c>
      <c r="Z59" s="36"/>
      <c r="AA59" s="27"/>
      <c r="AB59" s="27"/>
      <c r="AC59" s="27"/>
      <c r="AD59" s="27"/>
      <c r="AE59" s="27"/>
      <c r="AF59" s="27"/>
      <c r="AG59" s="27"/>
    </row>
    <row r="60" spans="1:33" ht="14.5">
      <c r="A60" s="8" t="str">
        <f>IF(ISERROR(VLOOKUP($K60,'nCino | Field Mappings'!$C:$M,1,FALSE)), "No", "Yes")</f>
        <v>Yes</v>
      </c>
      <c r="C60" s="37">
        <v>56</v>
      </c>
      <c r="D60" s="27"/>
      <c r="E60" s="28" t="s">
        <v>2180</v>
      </c>
      <c r="F60" s="28" t="s">
        <v>2180</v>
      </c>
      <c r="G60" s="29" t="s">
        <v>51</v>
      </c>
      <c r="H60" s="44" t="s">
        <v>50</v>
      </c>
      <c r="I60" s="54" t="s">
        <v>1393</v>
      </c>
      <c r="J60" s="55" t="s">
        <v>1392</v>
      </c>
      <c r="K60" s="27" t="str">
        <f t="shared" si="0"/>
        <v>LLC_BI__Collateral__c.CCS_Minimum_Death_Benefit__c</v>
      </c>
      <c r="L60" s="56" t="s">
        <v>2279</v>
      </c>
      <c r="M60" s="57" t="s">
        <v>2203</v>
      </c>
      <c r="N60" s="41">
        <v>16</v>
      </c>
      <c r="O60" s="41">
        <v>2</v>
      </c>
      <c r="P60" s="34"/>
      <c r="Q60" s="49"/>
      <c r="R60" s="49"/>
      <c r="S60" s="50" t="s">
        <v>2183</v>
      </c>
      <c r="T60" s="26" t="s">
        <v>2183</v>
      </c>
      <c r="U60" s="58"/>
      <c r="V60" s="26" t="s">
        <v>2182</v>
      </c>
      <c r="W60" s="27"/>
      <c r="X60" s="74"/>
      <c r="Y60" s="26" t="s">
        <v>2182</v>
      </c>
      <c r="Z60" s="36"/>
      <c r="AA60" s="27"/>
      <c r="AB60" s="27"/>
      <c r="AC60" s="27"/>
      <c r="AD60" s="27"/>
      <c r="AE60" s="27"/>
      <c r="AF60" s="27"/>
      <c r="AG60" s="27"/>
    </row>
    <row r="61" spans="1:33" ht="14.5">
      <c r="A61" s="8" t="str">
        <f>IF(ISERROR(VLOOKUP($K61,'nCino | Field Mappings'!$C:$M,1,FALSE)), "No", "Yes")</f>
        <v>Yes</v>
      </c>
      <c r="C61" s="26">
        <v>57</v>
      </c>
      <c r="D61" s="27"/>
      <c r="E61" s="28" t="s">
        <v>2180</v>
      </c>
      <c r="F61" s="28" t="s">
        <v>2180</v>
      </c>
      <c r="G61" s="29" t="s">
        <v>51</v>
      </c>
      <c r="H61" s="44" t="s">
        <v>50</v>
      </c>
      <c r="I61" s="54" t="s">
        <v>1287</v>
      </c>
      <c r="J61" s="55" t="s">
        <v>1286</v>
      </c>
      <c r="K61" s="27" t="str">
        <f t="shared" si="0"/>
        <v>LLC_BI__Collateral__c.CCS_Name_of_Boat__c</v>
      </c>
      <c r="L61" s="66" t="s">
        <v>2280</v>
      </c>
      <c r="M61" s="57" t="s">
        <v>2197</v>
      </c>
      <c r="N61" s="41">
        <v>255</v>
      </c>
      <c r="O61" s="41"/>
      <c r="P61" s="34"/>
      <c r="Q61" s="49"/>
      <c r="R61" s="49"/>
      <c r="S61" s="50" t="s">
        <v>2183</v>
      </c>
      <c r="T61" s="26" t="s">
        <v>2183</v>
      </c>
      <c r="U61" s="58"/>
      <c r="V61" s="26" t="s">
        <v>2182</v>
      </c>
      <c r="W61" s="27"/>
      <c r="X61" s="74"/>
      <c r="Y61" s="26" t="s">
        <v>2182</v>
      </c>
      <c r="Z61" s="36"/>
      <c r="AA61" s="27"/>
      <c r="AB61" s="27"/>
      <c r="AC61" s="27"/>
      <c r="AD61" s="27"/>
      <c r="AE61" s="27"/>
      <c r="AF61" s="27"/>
      <c r="AG61" s="27"/>
    </row>
    <row r="62" spans="1:33" ht="14.5">
      <c r="A62" s="8" t="str">
        <f>IF(ISERROR(VLOOKUP($K62,'nCino | Field Mappings'!$C:$M,1,FALSE)), "No", "Yes")</f>
        <v>Yes</v>
      </c>
      <c r="C62" s="26">
        <v>58</v>
      </c>
      <c r="D62" s="27"/>
      <c r="E62" s="28" t="s">
        <v>2180</v>
      </c>
      <c r="F62" s="28" t="s">
        <v>2180</v>
      </c>
      <c r="G62" s="29" t="s">
        <v>51</v>
      </c>
      <c r="H62" s="44" t="s">
        <v>50</v>
      </c>
      <c r="I62" s="54" t="s">
        <v>1326</v>
      </c>
      <c r="J62" s="55" t="s">
        <v>1325</v>
      </c>
      <c r="K62" s="27" t="str">
        <f t="shared" si="0"/>
        <v>LLC_BI__Collateral__c.CCS_Name_of_Stock_Portfolio__c</v>
      </c>
      <c r="L62" s="56" t="s">
        <v>2281</v>
      </c>
      <c r="M62" s="57" t="s">
        <v>2197</v>
      </c>
      <c r="N62" s="41">
        <v>255</v>
      </c>
      <c r="O62" s="41"/>
      <c r="P62" s="34"/>
      <c r="Q62" s="49"/>
      <c r="R62" s="49"/>
      <c r="S62" s="50" t="s">
        <v>2183</v>
      </c>
      <c r="T62" s="26" t="s">
        <v>2183</v>
      </c>
      <c r="U62" s="58"/>
      <c r="V62" s="26" t="s">
        <v>2182</v>
      </c>
      <c r="W62" s="27"/>
      <c r="X62" s="74"/>
      <c r="Y62" s="26" t="s">
        <v>2182</v>
      </c>
      <c r="Z62" s="83"/>
      <c r="AA62" s="42"/>
      <c r="AB62" s="27"/>
      <c r="AC62" s="27"/>
      <c r="AD62" s="27"/>
      <c r="AE62" s="27"/>
      <c r="AF62" s="27"/>
      <c r="AG62" s="27"/>
    </row>
    <row r="63" spans="1:33" ht="16.5" customHeight="1">
      <c r="A63" s="8" t="str">
        <f>IF(ISERROR(VLOOKUP($K63,'nCino | Field Mappings'!$C:$M,1,FALSE)), "No", "Yes")</f>
        <v>Yes</v>
      </c>
      <c r="C63" s="37">
        <v>59</v>
      </c>
      <c r="D63" s="27"/>
      <c r="E63" s="28" t="s">
        <v>2180</v>
      </c>
      <c r="F63" s="28" t="s">
        <v>2180</v>
      </c>
      <c r="G63" s="29" t="s">
        <v>51</v>
      </c>
      <c r="H63" s="44" t="s">
        <v>50</v>
      </c>
      <c r="I63" s="54" t="s">
        <v>826</v>
      </c>
      <c r="J63" s="55" t="s">
        <v>825</v>
      </c>
      <c r="K63" s="27" t="str">
        <f t="shared" si="0"/>
        <v>LLC_BI__Collateral__c.LLC_BI__Number_of_Shares__c</v>
      </c>
      <c r="L63" s="56" t="s">
        <v>2282</v>
      </c>
      <c r="M63" s="57" t="s">
        <v>2283</v>
      </c>
      <c r="N63" s="41">
        <v>18</v>
      </c>
      <c r="O63" s="41">
        <v>0</v>
      </c>
      <c r="P63" s="34"/>
      <c r="Q63" s="49"/>
      <c r="R63" s="49"/>
      <c r="S63" s="50" t="s">
        <v>2183</v>
      </c>
      <c r="T63" s="26" t="s">
        <v>2183</v>
      </c>
      <c r="U63" s="58"/>
      <c r="V63" s="26" t="s">
        <v>2182</v>
      </c>
      <c r="W63" s="27"/>
      <c r="X63" s="74"/>
      <c r="Y63" s="90" t="s">
        <v>2183</v>
      </c>
      <c r="Z63" s="76" t="s">
        <v>2284</v>
      </c>
      <c r="AA63" s="76" t="s">
        <v>2285</v>
      </c>
      <c r="AB63" s="36"/>
      <c r="AC63" s="27"/>
      <c r="AD63" s="27"/>
      <c r="AE63" s="27"/>
      <c r="AF63" s="27"/>
      <c r="AG63" s="27"/>
    </row>
    <row r="64" spans="1:33" ht="14.5">
      <c r="A64" s="8" t="str">
        <f>IF(ISERROR(VLOOKUP($K64,'nCino | Field Mappings'!$C:$M,1,FALSE)), "No", "Yes")</f>
        <v>Yes</v>
      </c>
      <c r="C64" s="26">
        <v>60</v>
      </c>
      <c r="D64" s="27"/>
      <c r="E64" s="28" t="s">
        <v>2180</v>
      </c>
      <c r="F64" s="28" t="s">
        <v>2180</v>
      </c>
      <c r="G64" s="29" t="s">
        <v>51</v>
      </c>
      <c r="H64" s="44" t="s">
        <v>50</v>
      </c>
      <c r="I64" s="54" t="s">
        <v>1305</v>
      </c>
      <c r="J64" s="55" t="s">
        <v>1304</v>
      </c>
      <c r="K64" s="27" t="str">
        <f t="shared" si="0"/>
        <v>LLC_BI__Collateral__c.CCS_Occupancy__c</v>
      </c>
      <c r="L64" s="56" t="s">
        <v>2286</v>
      </c>
      <c r="M64" s="57" t="s">
        <v>2201</v>
      </c>
      <c r="N64" s="41"/>
      <c r="O64" s="41"/>
      <c r="P64" s="34"/>
      <c r="Q64" s="49"/>
      <c r="R64" s="49"/>
      <c r="S64" s="50" t="s">
        <v>2183</v>
      </c>
      <c r="T64" s="26" t="s">
        <v>2183</v>
      </c>
      <c r="U64" s="58"/>
      <c r="V64" s="26" t="s">
        <v>2182</v>
      </c>
      <c r="W64" s="27"/>
      <c r="X64" s="74"/>
      <c r="Y64" s="52" t="s">
        <v>2183</v>
      </c>
      <c r="Z64" s="53" t="s">
        <v>2287</v>
      </c>
      <c r="AA64" s="53" t="s">
        <v>2288</v>
      </c>
      <c r="AB64" s="36"/>
      <c r="AC64" s="27"/>
      <c r="AD64" s="27"/>
      <c r="AE64" s="27"/>
      <c r="AF64" s="27"/>
      <c r="AG64" s="27"/>
    </row>
    <row r="65" spans="1:33" ht="14.5">
      <c r="A65" s="8" t="str">
        <f>IF(ISERROR(VLOOKUP($K65,'nCino | Field Mappings'!$C:$M,1,FALSE)), "No", "Yes")</f>
        <v>Yes</v>
      </c>
      <c r="C65" s="26">
        <v>61</v>
      </c>
      <c r="D65" s="27"/>
      <c r="E65" s="28" t="s">
        <v>2180</v>
      </c>
      <c r="F65" s="28" t="s">
        <v>2180</v>
      </c>
      <c r="G65" s="29" t="s">
        <v>51</v>
      </c>
      <c r="H65" s="44" t="s">
        <v>50</v>
      </c>
      <c r="I65" s="54" t="s">
        <v>1421</v>
      </c>
      <c r="J65" s="91" t="s">
        <v>1420</v>
      </c>
      <c r="K65" s="27" t="str">
        <f t="shared" si="0"/>
        <v>LLC_BI__Collateral__c.CCS_Other_Life_Policy_Details__c</v>
      </c>
      <c r="L65" s="66" t="s">
        <v>2289</v>
      </c>
      <c r="M65" s="57" t="s">
        <v>2241</v>
      </c>
      <c r="N65" s="41">
        <v>255</v>
      </c>
      <c r="O65" s="41"/>
      <c r="P65" s="34"/>
      <c r="Q65" s="49"/>
      <c r="R65" s="49"/>
      <c r="S65" s="50" t="s">
        <v>2183</v>
      </c>
      <c r="T65" s="26" t="s">
        <v>2183</v>
      </c>
      <c r="U65" s="92"/>
      <c r="V65" s="26" t="s">
        <v>2182</v>
      </c>
      <c r="W65" s="27"/>
      <c r="X65" s="36"/>
      <c r="Y65" s="26" t="s">
        <v>2182</v>
      </c>
      <c r="Z65" s="79"/>
      <c r="AA65" s="79"/>
      <c r="AB65" s="27"/>
      <c r="AC65" s="27"/>
      <c r="AD65" s="27"/>
      <c r="AE65" s="27"/>
      <c r="AF65" s="27"/>
      <c r="AG65" s="27"/>
    </row>
    <row r="66" spans="1:33" ht="16.5" customHeight="1">
      <c r="A66" s="8" t="str">
        <f>IF(ISERROR(VLOOKUP($K66,'nCino | Field Mappings'!$C:$M,1,FALSE)), "No", "Yes")</f>
        <v>Yes</v>
      </c>
      <c r="C66" s="37">
        <v>62</v>
      </c>
      <c r="D66" s="27"/>
      <c r="E66" s="28" t="s">
        <v>2180</v>
      </c>
      <c r="F66" s="28" t="s">
        <v>2180</v>
      </c>
      <c r="G66" s="29" t="s">
        <v>51</v>
      </c>
      <c r="H66" s="44" t="s">
        <v>50</v>
      </c>
      <c r="I66" s="54" t="s">
        <v>1332</v>
      </c>
      <c r="J66" s="55" t="s">
        <v>1331</v>
      </c>
      <c r="K66" s="27" t="str">
        <f t="shared" si="0"/>
        <v>LLC_BI__Collateral__c.CCS_Perfected_Alert_Comments__c</v>
      </c>
      <c r="L66" s="56" t="s">
        <v>2290</v>
      </c>
      <c r="M66" s="57" t="s">
        <v>2193</v>
      </c>
      <c r="N66" s="41">
        <v>255</v>
      </c>
      <c r="O66" s="41"/>
      <c r="P66" s="34"/>
      <c r="Q66" s="49"/>
      <c r="R66" s="49"/>
      <c r="S66" s="50" t="s">
        <v>2183</v>
      </c>
      <c r="T66" s="26" t="s">
        <v>2183</v>
      </c>
      <c r="U66" s="58"/>
      <c r="V66" s="26" t="s">
        <v>2182</v>
      </c>
      <c r="W66" s="27"/>
      <c r="X66" s="74"/>
      <c r="Y66" s="52" t="s">
        <v>2183</v>
      </c>
      <c r="Z66" s="53" t="s">
        <v>2291</v>
      </c>
      <c r="AA66" s="53" t="s">
        <v>2292</v>
      </c>
      <c r="AB66" s="36"/>
      <c r="AC66" s="27"/>
      <c r="AD66" s="27"/>
      <c r="AE66" s="27"/>
      <c r="AF66" s="27"/>
      <c r="AG66" s="27"/>
    </row>
    <row r="67" spans="1:33" ht="14.5">
      <c r="A67" s="8" t="str">
        <f>IF(ISERROR(VLOOKUP($K67,'nCino | Field Mappings'!$C:$M,1,FALSE)), "No", "Yes")</f>
        <v>Yes</v>
      </c>
      <c r="C67" s="26">
        <v>63</v>
      </c>
      <c r="D67" s="27"/>
      <c r="E67" s="28" t="s">
        <v>2180</v>
      </c>
      <c r="F67" s="28" t="s">
        <v>2180</v>
      </c>
      <c r="G67" s="29" t="s">
        <v>51</v>
      </c>
      <c r="H67" s="44" t="s">
        <v>50</v>
      </c>
      <c r="I67" s="54" t="s">
        <v>390</v>
      </c>
      <c r="J67" s="55" t="s">
        <v>389</v>
      </c>
      <c r="K67" s="27" t="str">
        <f t="shared" si="0"/>
        <v>LLC_BI__Collateral__c.CCS_Perfection_Status__c</v>
      </c>
      <c r="L67" s="56" t="s">
        <v>2293</v>
      </c>
      <c r="M67" s="64" t="s">
        <v>2201</v>
      </c>
      <c r="N67" s="41"/>
      <c r="O67" s="41"/>
      <c r="P67" s="34"/>
      <c r="Q67" s="49"/>
      <c r="R67" s="49"/>
      <c r="S67" s="50" t="s">
        <v>2183</v>
      </c>
      <c r="T67" s="26" t="s">
        <v>2183</v>
      </c>
      <c r="U67" s="58"/>
      <c r="V67" s="26" t="s">
        <v>2182</v>
      </c>
      <c r="W67" s="27"/>
      <c r="X67" s="36"/>
      <c r="Y67" s="26" t="s">
        <v>2182</v>
      </c>
      <c r="Z67" s="59"/>
      <c r="AA67" s="59"/>
      <c r="AB67" s="27"/>
      <c r="AC67" s="27"/>
      <c r="AD67" s="27"/>
      <c r="AE67" s="27"/>
      <c r="AF67" s="27"/>
      <c r="AG67" s="27"/>
    </row>
    <row r="68" spans="1:33" ht="14.5">
      <c r="A68" s="8" t="str">
        <f>IF(ISERROR(VLOOKUP($K68,'nCino | Field Mappings'!$C:$M,1,FALSE)), "No", "Yes")</f>
        <v>Yes</v>
      </c>
      <c r="C68" s="26">
        <v>64</v>
      </c>
      <c r="D68" s="27"/>
      <c r="E68" s="28" t="s">
        <v>2180</v>
      </c>
      <c r="F68" s="28" t="s">
        <v>2180</v>
      </c>
      <c r="G68" s="29" t="s">
        <v>51</v>
      </c>
      <c r="H68" s="44" t="s">
        <v>50</v>
      </c>
      <c r="I68" s="54" t="s">
        <v>683</v>
      </c>
      <c r="J68" s="55" t="s">
        <v>682</v>
      </c>
      <c r="K68" s="27" t="str">
        <f t="shared" si="0"/>
        <v>LLC_BI__Collateral__c.LLC_BI__Collateral_Insurance_Policy_Number__c</v>
      </c>
      <c r="L68" s="56" t="s">
        <v>2294</v>
      </c>
      <c r="M68" s="57" t="s">
        <v>2197</v>
      </c>
      <c r="N68" s="41">
        <v>80</v>
      </c>
      <c r="O68" s="41"/>
      <c r="P68" s="34"/>
      <c r="Q68" s="49"/>
      <c r="R68" s="49"/>
      <c r="S68" s="50" t="s">
        <v>2183</v>
      </c>
      <c r="T68" s="26" t="s">
        <v>2183</v>
      </c>
      <c r="U68" s="58"/>
      <c r="V68" s="26" t="s">
        <v>2182</v>
      </c>
      <c r="W68" s="27"/>
      <c r="X68" s="36"/>
      <c r="Y68" s="26" t="s">
        <v>2182</v>
      </c>
      <c r="Z68" s="27"/>
      <c r="AA68" s="27"/>
      <c r="AB68" s="27"/>
      <c r="AC68" s="27"/>
      <c r="AD68" s="27"/>
      <c r="AE68" s="27"/>
      <c r="AF68" s="27"/>
      <c r="AG68" s="27"/>
    </row>
    <row r="69" spans="1:33" ht="14.5">
      <c r="A69" s="8" t="str">
        <f>IF(ISERROR(VLOOKUP($K69,'nCino | Field Mappings'!$C:$M,1,FALSE)), "No", "Yes")</f>
        <v>Yes</v>
      </c>
      <c r="C69" s="37">
        <v>65</v>
      </c>
      <c r="D69" s="27"/>
      <c r="E69" s="28" t="s">
        <v>2180</v>
      </c>
      <c r="F69" s="28" t="s">
        <v>2180</v>
      </c>
      <c r="G69" s="29" t="s">
        <v>51</v>
      </c>
      <c r="H69" s="44" t="s">
        <v>50</v>
      </c>
      <c r="I69" s="54" t="s">
        <v>297</v>
      </c>
      <c r="J69" s="55" t="s">
        <v>929</v>
      </c>
      <c r="K69" s="27" t="str">
        <f t="shared" ref="K69:K111" si="1">_xlfn.CONCAT(H69,".",J69)</f>
        <v>LLC_BI__Collateral__c.LLC_BI__Zip_Code__c</v>
      </c>
      <c r="L69" s="56" t="s">
        <v>2295</v>
      </c>
      <c r="M69" s="57" t="s">
        <v>2197</v>
      </c>
      <c r="N69" s="41">
        <v>10</v>
      </c>
      <c r="O69" s="41"/>
      <c r="P69" s="34"/>
      <c r="Q69" s="49"/>
      <c r="R69" s="49"/>
      <c r="S69" s="50" t="s">
        <v>2183</v>
      </c>
      <c r="T69" s="26" t="s">
        <v>2183</v>
      </c>
      <c r="U69" s="58"/>
      <c r="V69" s="26" t="s">
        <v>2182</v>
      </c>
      <c r="W69" s="27"/>
      <c r="X69" s="36"/>
      <c r="Y69" s="26" t="s">
        <v>2182</v>
      </c>
      <c r="Z69" s="27"/>
      <c r="AA69" s="27"/>
      <c r="AB69" s="27"/>
      <c r="AC69" s="27"/>
      <c r="AD69" s="27"/>
      <c r="AE69" s="27"/>
      <c r="AF69" s="27"/>
      <c r="AG69" s="27"/>
    </row>
    <row r="70" spans="1:33" ht="14.5">
      <c r="A70" s="8" t="str">
        <f>IF(ISERROR(VLOOKUP($K70,'nCino | Field Mappings'!$C:$M,1,FALSE)), "No", "Yes")</f>
        <v>Yes</v>
      </c>
      <c r="C70" s="26">
        <v>66</v>
      </c>
      <c r="D70" s="27"/>
      <c r="E70" s="28" t="s">
        <v>2180</v>
      </c>
      <c r="F70" s="28" t="s">
        <v>2180</v>
      </c>
      <c r="G70" s="29" t="s">
        <v>51</v>
      </c>
      <c r="H70" s="44" t="s">
        <v>50</v>
      </c>
      <c r="I70" s="54" t="s">
        <v>1427</v>
      </c>
      <c r="J70" s="55" t="s">
        <v>1426</v>
      </c>
      <c r="K70" s="27" t="str">
        <f t="shared" si="1"/>
        <v>LLC_BI__Collateral__c.CCS_Professional_Valuation__c</v>
      </c>
      <c r="L70" s="66" t="s">
        <v>2296</v>
      </c>
      <c r="M70" s="57" t="s">
        <v>2201</v>
      </c>
      <c r="N70" s="41"/>
      <c r="O70" s="41"/>
      <c r="P70" s="34"/>
      <c r="Q70" s="49"/>
      <c r="R70" s="49"/>
      <c r="S70" s="50" t="s">
        <v>2183</v>
      </c>
      <c r="T70" s="26" t="s">
        <v>2183</v>
      </c>
      <c r="U70" s="88"/>
      <c r="V70" s="26" t="s">
        <v>2182</v>
      </c>
      <c r="W70" s="27"/>
      <c r="X70" s="36"/>
      <c r="Y70" s="26" t="s">
        <v>2182</v>
      </c>
      <c r="Z70" s="27"/>
      <c r="AA70" s="27"/>
      <c r="AB70" s="27"/>
      <c r="AC70" s="27"/>
      <c r="AD70" s="27"/>
      <c r="AE70" s="27"/>
      <c r="AF70" s="27"/>
      <c r="AG70" s="27"/>
    </row>
    <row r="71" spans="1:33" ht="14.5">
      <c r="A71" s="8" t="str">
        <f>IF(ISERROR(VLOOKUP($K71,'nCino | Field Mappings'!$C:$M,1,FALSE)), "No", "Yes")</f>
        <v>Yes</v>
      </c>
      <c r="C71" s="26">
        <v>67</v>
      </c>
      <c r="D71" s="27"/>
      <c r="E71" s="28" t="s">
        <v>2180</v>
      </c>
      <c r="F71" s="28" t="s">
        <v>2180</v>
      </c>
      <c r="G71" s="29" t="s">
        <v>51</v>
      </c>
      <c r="H71" s="44" t="s">
        <v>50</v>
      </c>
      <c r="I71" s="54" t="s">
        <v>1248</v>
      </c>
      <c r="J71" s="55" t="s">
        <v>1247</v>
      </c>
      <c r="K71" s="27" t="str">
        <f t="shared" si="1"/>
        <v>LLC_BI__Collateral__c.CCS_Ranking_of_Charge__c</v>
      </c>
      <c r="L71" s="66" t="s">
        <v>2297</v>
      </c>
      <c r="M71" s="57" t="s">
        <v>2201</v>
      </c>
      <c r="N71" s="41"/>
      <c r="O71" s="41"/>
      <c r="P71" s="34"/>
      <c r="Q71" s="49"/>
      <c r="R71" s="49"/>
      <c r="S71" s="50" t="s">
        <v>2183</v>
      </c>
      <c r="T71" s="26" t="s">
        <v>2183</v>
      </c>
      <c r="U71" s="58"/>
      <c r="V71" s="26" t="s">
        <v>2182</v>
      </c>
      <c r="W71" s="27"/>
      <c r="X71" s="36"/>
      <c r="Y71" s="26" t="s">
        <v>2182</v>
      </c>
      <c r="Z71" s="27"/>
      <c r="AA71" s="27"/>
      <c r="AB71" s="27"/>
      <c r="AC71" s="27"/>
      <c r="AD71" s="27"/>
      <c r="AE71" s="27"/>
      <c r="AF71" s="27"/>
      <c r="AG71" s="27"/>
    </row>
    <row r="72" spans="1:33" ht="14.5">
      <c r="A72" s="8" t="str">
        <f>IF(ISERROR(VLOOKUP($K72,'nCino | Field Mappings'!$C:$M,1,FALSE)), "No", "Yes")</f>
        <v>Yes</v>
      </c>
      <c r="C72" s="37">
        <v>68</v>
      </c>
      <c r="D72" s="27"/>
      <c r="E72" s="28" t="s">
        <v>2180</v>
      </c>
      <c r="F72" s="28" t="s">
        <v>2180</v>
      </c>
      <c r="G72" s="29" t="s">
        <v>51</v>
      </c>
      <c r="H72" s="44" t="s">
        <v>50</v>
      </c>
      <c r="I72" s="54" t="s">
        <v>1278</v>
      </c>
      <c r="J72" s="55" t="s">
        <v>1277</v>
      </c>
      <c r="K72" s="27" t="str">
        <f t="shared" si="1"/>
        <v>LLC_BI__Collateral__c.CCS_Reference_Number__c</v>
      </c>
      <c r="L72" s="66" t="s">
        <v>2298</v>
      </c>
      <c r="M72" s="57" t="s">
        <v>2197</v>
      </c>
      <c r="N72" s="41">
        <v>255</v>
      </c>
      <c r="O72" s="41"/>
      <c r="P72" s="34"/>
      <c r="Q72" s="49"/>
      <c r="R72" s="49"/>
      <c r="S72" s="50" t="s">
        <v>2183</v>
      </c>
      <c r="T72" s="26" t="s">
        <v>2183</v>
      </c>
      <c r="U72" s="58"/>
      <c r="V72" s="26" t="s">
        <v>2182</v>
      </c>
      <c r="W72" s="27"/>
      <c r="X72" s="36"/>
      <c r="Y72" s="26" t="s">
        <v>2182</v>
      </c>
      <c r="Z72" s="27"/>
      <c r="AA72" s="27"/>
      <c r="AB72" s="27"/>
      <c r="AC72" s="27"/>
      <c r="AD72" s="27"/>
      <c r="AE72" s="27"/>
      <c r="AF72" s="27"/>
      <c r="AG72" s="27"/>
    </row>
    <row r="73" spans="1:33" ht="14.5">
      <c r="A73" s="8" t="str">
        <f>IF(ISERROR(VLOOKUP($K73,'nCino | Field Mappings'!$C:$M,1,FALSE)), "No", "Yes")</f>
        <v>Yes</v>
      </c>
      <c r="C73" s="26">
        <v>69</v>
      </c>
      <c r="D73" s="27"/>
      <c r="E73" s="28" t="s">
        <v>2180</v>
      </c>
      <c r="F73" s="28" t="s">
        <v>2180</v>
      </c>
      <c r="G73" s="29" t="s">
        <v>51</v>
      </c>
      <c r="H73" s="44" t="s">
        <v>50</v>
      </c>
      <c r="I73" s="54" t="s">
        <v>1383</v>
      </c>
      <c r="J73" s="55" t="s">
        <v>1382</v>
      </c>
      <c r="K73" s="27" t="str">
        <f t="shared" si="1"/>
        <v>LLC_BI__Collateral__c.CCS_Renewal_Date__c</v>
      </c>
      <c r="L73" s="56" t="s">
        <v>2299</v>
      </c>
      <c r="M73" s="57" t="s">
        <v>1</v>
      </c>
      <c r="N73" s="41"/>
      <c r="O73" s="41"/>
      <c r="P73" s="34"/>
      <c r="Q73" s="49"/>
      <c r="R73" s="49"/>
      <c r="S73" s="50" t="s">
        <v>2183</v>
      </c>
      <c r="T73" s="26" t="s">
        <v>2183</v>
      </c>
      <c r="U73" s="58"/>
      <c r="V73" s="26" t="s">
        <v>2182</v>
      </c>
      <c r="W73" s="27"/>
      <c r="X73" s="36"/>
      <c r="Y73" s="26" t="s">
        <v>2182</v>
      </c>
      <c r="Z73" s="27"/>
      <c r="AA73" s="27"/>
      <c r="AB73" s="27"/>
      <c r="AC73" s="27"/>
      <c r="AD73" s="27"/>
      <c r="AE73" s="27"/>
      <c r="AF73" s="27"/>
      <c r="AG73" s="27"/>
    </row>
    <row r="74" spans="1:33" ht="14.5">
      <c r="A74" s="8" t="str">
        <f>IF(ISERROR(VLOOKUP($K74,'nCino | Field Mappings'!$C:$M,1,FALSE)), "No", "Yes")</f>
        <v>Yes</v>
      </c>
      <c r="C74" s="26">
        <v>70</v>
      </c>
      <c r="D74" s="27"/>
      <c r="E74" s="28" t="s">
        <v>2180</v>
      </c>
      <c r="F74" s="28" t="s">
        <v>2180</v>
      </c>
      <c r="G74" s="29" t="s">
        <v>51</v>
      </c>
      <c r="H74" s="44" t="s">
        <v>50</v>
      </c>
      <c r="I74" s="93" t="s">
        <v>1157</v>
      </c>
      <c r="J74" s="55" t="s">
        <v>1156</v>
      </c>
      <c r="K74" s="27" t="str">
        <f t="shared" si="1"/>
        <v>LLC_BI__Collateral__c.LLC_BI__Rental_Income__c</v>
      </c>
      <c r="L74" s="56" t="s">
        <v>2300</v>
      </c>
      <c r="M74" s="57" t="s">
        <v>2203</v>
      </c>
      <c r="N74" s="41">
        <v>16</v>
      </c>
      <c r="O74" s="41">
        <v>2</v>
      </c>
      <c r="P74" s="34"/>
      <c r="Q74" s="49"/>
      <c r="R74" s="49"/>
      <c r="S74" s="50" t="s">
        <v>2183</v>
      </c>
      <c r="T74" s="26" t="s">
        <v>2183</v>
      </c>
      <c r="U74" s="58"/>
      <c r="V74" s="26" t="s">
        <v>2182</v>
      </c>
      <c r="W74" s="27"/>
      <c r="X74" s="36"/>
      <c r="Y74" s="26" t="s">
        <v>2182</v>
      </c>
      <c r="Z74" s="42"/>
      <c r="AA74" s="42"/>
      <c r="AB74" s="42"/>
      <c r="AC74" s="27"/>
      <c r="AD74" s="27"/>
      <c r="AE74" s="27"/>
      <c r="AF74" s="27"/>
      <c r="AG74" s="27"/>
    </row>
    <row r="75" spans="1:33" ht="14.5">
      <c r="A75" s="8" t="str">
        <f>IF(ISERROR(VLOOKUP($K75,'nCino | Field Mappings'!$C:$M,1,FALSE)), "No", "Yes")</f>
        <v>Yes</v>
      </c>
      <c r="C75" s="37">
        <v>71</v>
      </c>
      <c r="D75" s="27"/>
      <c r="E75" s="28" t="s">
        <v>2180</v>
      </c>
      <c r="F75" s="28" t="s">
        <v>2180</v>
      </c>
      <c r="G75" s="29" t="s">
        <v>51</v>
      </c>
      <c r="H75" s="48" t="s">
        <v>50</v>
      </c>
      <c r="I75" s="67" t="s">
        <v>1347</v>
      </c>
      <c r="J75" s="55" t="s">
        <v>1346</v>
      </c>
      <c r="K75" s="27" t="str">
        <f t="shared" si="1"/>
        <v>LLC_BI__Collateral__c.CCS_Residential_Property_Type__c</v>
      </c>
      <c r="L75" s="56" t="s">
        <v>2301</v>
      </c>
      <c r="M75" s="57" t="s">
        <v>2201</v>
      </c>
      <c r="N75" s="41"/>
      <c r="O75" s="41"/>
      <c r="P75" s="34"/>
      <c r="Q75" s="49"/>
      <c r="R75" s="49"/>
      <c r="S75" s="50" t="s">
        <v>2183</v>
      </c>
      <c r="T75" s="26" t="s">
        <v>2183</v>
      </c>
      <c r="U75" s="58"/>
      <c r="V75" s="26" t="s">
        <v>2182</v>
      </c>
      <c r="W75" s="27"/>
      <c r="X75" s="74"/>
      <c r="Y75" s="37" t="s">
        <v>2183</v>
      </c>
      <c r="Z75" s="72" t="s">
        <v>2302</v>
      </c>
      <c r="AA75" s="72" t="s">
        <v>2303</v>
      </c>
      <c r="AB75" s="27"/>
      <c r="AC75" s="36"/>
      <c r="AD75" s="27"/>
      <c r="AE75" s="27"/>
      <c r="AF75" s="27"/>
      <c r="AG75" s="27"/>
    </row>
    <row r="76" spans="1:33" ht="17.25" customHeight="1">
      <c r="A76" s="8" t="str">
        <f>IF(ISERROR(VLOOKUP($K76,'nCino | Field Mappings'!$C:$M,1,FALSE)), "No", "Yes")</f>
        <v>Yes</v>
      </c>
      <c r="C76" s="26">
        <v>72</v>
      </c>
      <c r="D76" s="27"/>
      <c r="E76" s="28" t="s">
        <v>2180</v>
      </c>
      <c r="F76" s="28" t="s">
        <v>2180</v>
      </c>
      <c r="G76" s="29" t="s">
        <v>51</v>
      </c>
      <c r="H76" s="44" t="s">
        <v>50</v>
      </c>
      <c r="I76" s="54" t="s">
        <v>1399</v>
      </c>
      <c r="J76" s="55" t="s">
        <v>1398</v>
      </c>
      <c r="K76" s="27" t="str">
        <f t="shared" si="1"/>
        <v>LLC_BI__Collateral__c.CCS_Safe_to_Lend_Alert_Comments__c</v>
      </c>
      <c r="L76" s="56" t="s">
        <v>2290</v>
      </c>
      <c r="M76" s="57" t="s">
        <v>2193</v>
      </c>
      <c r="N76" s="41">
        <v>255</v>
      </c>
      <c r="O76" s="41"/>
      <c r="P76" s="34"/>
      <c r="Q76" s="49"/>
      <c r="R76" s="49"/>
      <c r="S76" s="50" t="s">
        <v>2183</v>
      </c>
      <c r="T76" s="26" t="s">
        <v>2183</v>
      </c>
      <c r="U76" s="58"/>
      <c r="V76" s="26" t="s">
        <v>2182</v>
      </c>
      <c r="W76" s="27"/>
      <c r="X76" s="74"/>
      <c r="Y76" s="94" t="s">
        <v>2183</v>
      </c>
      <c r="Z76" s="84" t="s">
        <v>2304</v>
      </c>
      <c r="AA76" s="84" t="s">
        <v>2305</v>
      </c>
      <c r="AB76" s="89"/>
      <c r="AC76" s="27"/>
      <c r="AD76" s="27"/>
      <c r="AE76" s="27"/>
      <c r="AF76" s="27"/>
      <c r="AG76" s="27"/>
    </row>
    <row r="77" spans="1:33" ht="14.5">
      <c r="A77" s="8" t="str">
        <f>IF(ISERROR(VLOOKUP($K77,'nCino | Field Mappings'!$C:$M,1,FALSE)), "No", "Yes")</f>
        <v>Yes</v>
      </c>
      <c r="C77" s="26">
        <v>73</v>
      </c>
      <c r="D77" s="27"/>
      <c r="E77" s="28" t="s">
        <v>2180</v>
      </c>
      <c r="F77" s="28" t="s">
        <v>2180</v>
      </c>
      <c r="G77" s="29" t="s">
        <v>51</v>
      </c>
      <c r="H77" s="44" t="s">
        <v>50</v>
      </c>
      <c r="I77" s="54" t="s">
        <v>1251</v>
      </c>
      <c r="J77" s="55" t="s">
        <v>1250</v>
      </c>
      <c r="K77" s="27" t="str">
        <f t="shared" si="1"/>
        <v>LLC_BI__Collateral__c.CCS_Single_Farm_Payments__c</v>
      </c>
      <c r="L77" s="66" t="s">
        <v>2306</v>
      </c>
      <c r="M77" s="57" t="s">
        <v>2201</v>
      </c>
      <c r="N77" s="41"/>
      <c r="O77" s="41"/>
      <c r="P77" s="34"/>
      <c r="Q77" s="49"/>
      <c r="R77" s="49"/>
      <c r="S77" s="50" t="s">
        <v>2183</v>
      </c>
      <c r="T77" s="26" t="s">
        <v>2183</v>
      </c>
      <c r="U77" s="58"/>
      <c r="V77" s="26" t="s">
        <v>2182</v>
      </c>
      <c r="W77" s="27"/>
      <c r="X77" s="36"/>
      <c r="Y77" s="26" t="s">
        <v>2182</v>
      </c>
      <c r="Z77" s="79"/>
      <c r="AA77" s="79"/>
      <c r="AB77" s="27"/>
      <c r="AC77" s="27"/>
      <c r="AD77" s="27"/>
      <c r="AE77" s="27"/>
      <c r="AF77" s="27"/>
      <c r="AG77" s="27"/>
    </row>
    <row r="78" spans="1:33" ht="15" customHeight="1">
      <c r="A78" s="8" t="str">
        <f>IF(ISERROR(VLOOKUP($K78,'nCino | Field Mappings'!$C:$M,1,FALSE)), "No", "Yes")</f>
        <v>Yes</v>
      </c>
      <c r="C78" s="37">
        <v>74</v>
      </c>
      <c r="D78" s="27"/>
      <c r="E78" s="28" t="s">
        <v>2180</v>
      </c>
      <c r="F78" s="28" t="s">
        <v>2180</v>
      </c>
      <c r="G78" s="29" t="s">
        <v>51</v>
      </c>
      <c r="H78" s="44" t="s">
        <v>50</v>
      </c>
      <c r="I78" s="54" t="s">
        <v>1281</v>
      </c>
      <c r="J78" s="55" t="s">
        <v>1280</v>
      </c>
      <c r="K78" s="27" t="str">
        <f t="shared" si="1"/>
        <v>LLC_BI__Collateral__c.CCS_Sort_Code__c</v>
      </c>
      <c r="L78" s="66" t="s">
        <v>2307</v>
      </c>
      <c r="M78" s="57" t="s">
        <v>2193</v>
      </c>
      <c r="N78" s="41">
        <v>6</v>
      </c>
      <c r="O78" s="41"/>
      <c r="P78" s="34"/>
      <c r="Q78" s="49"/>
      <c r="R78" s="49"/>
      <c r="S78" s="50" t="s">
        <v>2183</v>
      </c>
      <c r="T78" s="26" t="s">
        <v>2183</v>
      </c>
      <c r="U78" s="58"/>
      <c r="V78" s="26" t="s">
        <v>2182</v>
      </c>
      <c r="W78" s="27"/>
      <c r="X78" s="74"/>
      <c r="Y78" s="52" t="s">
        <v>2183</v>
      </c>
      <c r="Z78" s="53" t="s">
        <v>2308</v>
      </c>
      <c r="AA78" s="53" t="s">
        <v>2309</v>
      </c>
      <c r="AB78" s="36"/>
      <c r="AC78" s="27"/>
      <c r="AD78" s="27"/>
      <c r="AE78" s="27"/>
      <c r="AF78" s="27"/>
      <c r="AG78" s="27"/>
    </row>
    <row r="79" spans="1:33" ht="14.5">
      <c r="A79" s="8" t="str">
        <f>IF(ISERROR(VLOOKUP($K79,'nCino | Field Mappings'!$C:$M,1,FALSE)), "No", "Yes")</f>
        <v>Yes</v>
      </c>
      <c r="C79" s="26">
        <v>75</v>
      </c>
      <c r="D79" s="27"/>
      <c r="E79" s="28" t="s">
        <v>2180</v>
      </c>
      <c r="F79" s="28" t="s">
        <v>2180</v>
      </c>
      <c r="G79" s="29" t="s">
        <v>51</v>
      </c>
      <c r="H79" s="44" t="s">
        <v>50</v>
      </c>
      <c r="I79" s="54" t="s">
        <v>1314</v>
      </c>
      <c r="J79" s="55" t="s">
        <v>1313</v>
      </c>
      <c r="K79" s="27" t="str">
        <f t="shared" si="1"/>
        <v>LLC_BI__Collateral__c.CCS_Square_Footage__c</v>
      </c>
      <c r="L79" s="56" t="s">
        <v>2310</v>
      </c>
      <c r="M79" s="57" t="s">
        <v>2199</v>
      </c>
      <c r="N79" s="41">
        <v>18</v>
      </c>
      <c r="O79" s="41">
        <v>0</v>
      </c>
      <c r="P79" s="34"/>
      <c r="Q79" s="49"/>
      <c r="R79" s="49"/>
      <c r="S79" s="50" t="s">
        <v>2183</v>
      </c>
      <c r="T79" s="26" t="s">
        <v>2183</v>
      </c>
      <c r="U79" s="58"/>
      <c r="V79" s="26" t="s">
        <v>2182</v>
      </c>
      <c r="W79" s="27"/>
      <c r="X79" s="36"/>
      <c r="Y79" s="26" t="s">
        <v>2182</v>
      </c>
      <c r="Z79" s="59"/>
      <c r="AA79" s="59"/>
      <c r="AB79" s="27"/>
      <c r="AC79" s="27"/>
      <c r="AD79" s="27"/>
      <c r="AE79" s="27"/>
      <c r="AF79" s="27"/>
      <c r="AG79" s="27"/>
    </row>
    <row r="80" spans="1:33" ht="14.5">
      <c r="A80" s="8" t="str">
        <f>IF(ISERROR(VLOOKUP($K80,'nCino | Field Mappings'!$C:$M,1,FALSE)), "No", "Yes")</f>
        <v>Yes</v>
      </c>
      <c r="C80" s="26">
        <v>76</v>
      </c>
      <c r="D80" s="27"/>
      <c r="E80" s="28" t="s">
        <v>2180</v>
      </c>
      <c r="F80" s="28" t="s">
        <v>2180</v>
      </c>
      <c r="G80" s="29" t="s">
        <v>51</v>
      </c>
      <c r="H80" s="44" t="s">
        <v>50</v>
      </c>
      <c r="I80" s="54" t="s">
        <v>1323</v>
      </c>
      <c r="J80" s="55" t="s">
        <v>1322</v>
      </c>
      <c r="K80" s="27" t="str">
        <f t="shared" si="1"/>
        <v>LLC_BI__Collateral__c.CCS_Stocks_and_Shares_Type__c</v>
      </c>
      <c r="L80" s="56" t="s">
        <v>2311</v>
      </c>
      <c r="M80" s="57" t="s">
        <v>2201</v>
      </c>
      <c r="N80" s="41"/>
      <c r="O80" s="41"/>
      <c r="P80" s="34"/>
      <c r="Q80" s="49"/>
      <c r="R80" s="49"/>
      <c r="S80" s="50" t="s">
        <v>2183</v>
      </c>
      <c r="T80" s="26" t="s">
        <v>2183</v>
      </c>
      <c r="U80" s="58"/>
      <c r="V80" s="26" t="s">
        <v>2182</v>
      </c>
      <c r="W80" s="27"/>
      <c r="X80" s="36"/>
      <c r="Y80" s="26" t="s">
        <v>2182</v>
      </c>
      <c r="Z80" s="27"/>
      <c r="AA80" s="27"/>
      <c r="AB80" s="27"/>
      <c r="AC80" s="27"/>
      <c r="AD80" s="27"/>
      <c r="AE80" s="27"/>
      <c r="AF80" s="27"/>
      <c r="AG80" s="27"/>
    </row>
    <row r="81" spans="1:33" ht="14.5">
      <c r="A81" s="8" t="str">
        <f>IF(ISERROR(VLOOKUP($K81,'nCino | Field Mappings'!$C:$M,1,FALSE)), "No", "Yes")</f>
        <v>Yes</v>
      </c>
      <c r="C81" s="37">
        <v>77</v>
      </c>
      <c r="D81" s="27"/>
      <c r="E81" s="28" t="s">
        <v>2180</v>
      </c>
      <c r="F81" s="28" t="s">
        <v>2180</v>
      </c>
      <c r="G81" s="29" t="s">
        <v>51</v>
      </c>
      <c r="H81" s="44" t="s">
        <v>50</v>
      </c>
      <c r="I81" s="54" t="s">
        <v>880</v>
      </c>
      <c r="J81" s="55" t="s">
        <v>879</v>
      </c>
      <c r="K81" s="27" t="str">
        <f t="shared" si="1"/>
        <v>LLC_BI__Collateral__c.LLC_BI__Street_Address__c</v>
      </c>
      <c r="L81" s="56" t="s">
        <v>2312</v>
      </c>
      <c r="M81" s="57" t="s">
        <v>2241</v>
      </c>
      <c r="N81" s="41">
        <v>255</v>
      </c>
      <c r="O81" s="41"/>
      <c r="P81" s="34"/>
      <c r="Q81" s="49"/>
      <c r="R81" s="49"/>
      <c r="S81" s="50" t="s">
        <v>2183</v>
      </c>
      <c r="T81" s="26" t="s">
        <v>2183</v>
      </c>
      <c r="U81" s="58"/>
      <c r="V81" s="26" t="s">
        <v>2182</v>
      </c>
      <c r="W81" s="27"/>
      <c r="X81" s="36"/>
      <c r="Y81" s="26" t="s">
        <v>2182</v>
      </c>
      <c r="Z81" s="27"/>
      <c r="AA81" s="27"/>
      <c r="AB81" s="27"/>
      <c r="AC81" s="27"/>
      <c r="AD81" s="27"/>
      <c r="AE81" s="27"/>
      <c r="AF81" s="27"/>
      <c r="AG81" s="27"/>
    </row>
    <row r="82" spans="1:33" ht="14.5">
      <c r="A82" s="8" t="str">
        <f>IF(ISERROR(VLOOKUP($K82,'nCino | Field Mappings'!$C:$M,1,FALSE)), "No", "Yes")</f>
        <v>Yes</v>
      </c>
      <c r="C82" s="26">
        <v>78</v>
      </c>
      <c r="D82" s="27"/>
      <c r="E82" s="28" t="s">
        <v>2180</v>
      </c>
      <c r="F82" s="28" t="s">
        <v>2180</v>
      </c>
      <c r="G82" s="29" t="s">
        <v>51</v>
      </c>
      <c r="H82" s="44" t="s">
        <v>50</v>
      </c>
      <c r="I82" s="54" t="s">
        <v>2313</v>
      </c>
      <c r="J82" s="55" t="s">
        <v>1215</v>
      </c>
      <c r="K82" s="27" t="str">
        <f t="shared" si="1"/>
        <v>LLC_BI__Collateral__c.CCS_Subtype1__c</v>
      </c>
      <c r="L82" s="63" t="s">
        <v>2314</v>
      </c>
      <c r="M82" s="64" t="s">
        <v>2201</v>
      </c>
      <c r="N82" s="41"/>
      <c r="O82" s="41"/>
      <c r="P82" s="34"/>
      <c r="Q82" s="49"/>
      <c r="R82" s="49"/>
      <c r="S82" s="50" t="s">
        <v>2183</v>
      </c>
      <c r="T82" s="26" t="s">
        <v>2183</v>
      </c>
      <c r="U82" s="58"/>
      <c r="V82" s="26" t="s">
        <v>2183</v>
      </c>
      <c r="W82" s="27"/>
      <c r="X82" s="36"/>
      <c r="Y82" s="26" t="s">
        <v>2182</v>
      </c>
      <c r="Z82" s="27"/>
      <c r="AA82" s="27"/>
      <c r="AB82" s="27"/>
      <c r="AC82" s="27"/>
      <c r="AD82" s="27"/>
      <c r="AE82" s="27"/>
      <c r="AF82" s="27"/>
      <c r="AG82" s="27"/>
    </row>
    <row r="83" spans="1:33" ht="14.5">
      <c r="A83" s="8" t="str">
        <f>IF(ISERROR(VLOOKUP($K83,'nCino | Field Mappings'!$C:$M,1,FALSE)), "No", "Yes")</f>
        <v>Yes</v>
      </c>
      <c r="C83" s="26">
        <v>79</v>
      </c>
      <c r="D83" s="27"/>
      <c r="E83" s="28" t="s">
        <v>2180</v>
      </c>
      <c r="F83" s="28" t="s">
        <v>2180</v>
      </c>
      <c r="G83" s="29" t="s">
        <v>51</v>
      </c>
      <c r="H83" s="44" t="s">
        <v>50</v>
      </c>
      <c r="I83" s="54" t="s">
        <v>510</v>
      </c>
      <c r="J83" s="55" t="s">
        <v>1218</v>
      </c>
      <c r="K83" s="27" t="str">
        <f t="shared" si="1"/>
        <v>LLC_BI__Collateral__c.CCS_SSubtype2__c</v>
      </c>
      <c r="L83" s="63" t="s">
        <v>2315</v>
      </c>
      <c r="M83" s="64" t="s">
        <v>2201</v>
      </c>
      <c r="N83" s="41"/>
      <c r="O83" s="41"/>
      <c r="P83" s="34"/>
      <c r="Q83" s="49"/>
      <c r="R83" s="49"/>
      <c r="S83" s="50" t="s">
        <v>2183</v>
      </c>
      <c r="T83" s="26" t="s">
        <v>2183</v>
      </c>
      <c r="U83" s="58"/>
      <c r="V83" s="26" t="s">
        <v>2182</v>
      </c>
      <c r="W83" s="27"/>
      <c r="X83" s="36"/>
      <c r="Y83" s="26" t="s">
        <v>2182</v>
      </c>
      <c r="Z83" s="27"/>
      <c r="AA83" s="27"/>
      <c r="AB83" s="27"/>
      <c r="AC83" s="27"/>
      <c r="AD83" s="27"/>
      <c r="AE83" s="27"/>
      <c r="AF83" s="27"/>
      <c r="AG83" s="27"/>
    </row>
    <row r="84" spans="1:33" ht="14.5">
      <c r="A84" s="8" t="str">
        <f>IF(ISERROR(VLOOKUP($K84,'nCino | Field Mappings'!$C:$M,1,FALSE)), "No", "Yes")</f>
        <v>Yes</v>
      </c>
      <c r="C84" s="37">
        <v>80</v>
      </c>
      <c r="D84" s="27"/>
      <c r="E84" s="28" t="s">
        <v>2180</v>
      </c>
      <c r="F84" s="28" t="s">
        <v>2180</v>
      </c>
      <c r="G84" s="29" t="s">
        <v>51</v>
      </c>
      <c r="H84" s="44" t="s">
        <v>50</v>
      </c>
      <c r="I84" s="54" t="s">
        <v>2316</v>
      </c>
      <c r="J84" s="55" t="s">
        <v>1379</v>
      </c>
      <c r="K84" s="27" t="str">
        <f t="shared" si="1"/>
        <v>LLC_BI__Collateral__c.CCS_Sum_Assured__c</v>
      </c>
      <c r="L84" s="56" t="s">
        <v>2317</v>
      </c>
      <c r="M84" s="57" t="s">
        <v>2203</v>
      </c>
      <c r="N84" s="41">
        <v>18</v>
      </c>
      <c r="O84" s="41">
        <v>0</v>
      </c>
      <c r="P84" s="34"/>
      <c r="Q84" s="49"/>
      <c r="R84" s="49"/>
      <c r="S84" s="50" t="s">
        <v>2183</v>
      </c>
      <c r="T84" s="26" t="s">
        <v>2183</v>
      </c>
      <c r="U84" s="58"/>
      <c r="V84" s="26" t="s">
        <v>2182</v>
      </c>
      <c r="W84" s="27"/>
      <c r="X84" s="36"/>
      <c r="Y84" s="26" t="s">
        <v>2182</v>
      </c>
      <c r="Z84" s="27"/>
      <c r="AA84" s="27"/>
      <c r="AB84" s="27"/>
      <c r="AC84" s="27"/>
      <c r="AD84" s="27"/>
      <c r="AE84" s="27"/>
      <c r="AF84" s="27"/>
      <c r="AG84" s="27"/>
    </row>
    <row r="85" spans="1:33" ht="14.5">
      <c r="A85" s="8" t="str">
        <f>IF(ISERROR(VLOOKUP($K85,'nCino | Field Mappings'!$C:$M,1,FALSE)), "No", "Yes")</f>
        <v>Yes</v>
      </c>
      <c r="C85" s="26">
        <v>81</v>
      </c>
      <c r="D85" s="27"/>
      <c r="E85" s="28" t="s">
        <v>2180</v>
      </c>
      <c r="F85" s="28" t="s">
        <v>2180</v>
      </c>
      <c r="G85" s="29" t="s">
        <v>51</v>
      </c>
      <c r="H85" s="44" t="s">
        <v>50</v>
      </c>
      <c r="I85" s="54" t="s">
        <v>1269</v>
      </c>
      <c r="J85" s="55" t="s">
        <v>1268</v>
      </c>
      <c r="K85" s="27" t="str">
        <f t="shared" si="1"/>
        <v>LLC_BI__Collateral__c.CCS_Supporting_Security_Held__c</v>
      </c>
      <c r="L85" s="56" t="s">
        <v>2318</v>
      </c>
      <c r="M85" s="57" t="s">
        <v>2201</v>
      </c>
      <c r="N85" s="41"/>
      <c r="O85" s="41"/>
      <c r="P85" s="34"/>
      <c r="Q85" s="49"/>
      <c r="R85" s="49"/>
      <c r="S85" s="50" t="s">
        <v>2183</v>
      </c>
      <c r="T85" s="26" t="s">
        <v>2183</v>
      </c>
      <c r="U85" s="58"/>
      <c r="V85" s="26" t="s">
        <v>2182</v>
      </c>
      <c r="W85" s="27"/>
      <c r="X85" s="36"/>
      <c r="Y85" s="26" t="s">
        <v>2182</v>
      </c>
      <c r="Z85" s="27"/>
      <c r="AA85" s="27"/>
      <c r="AB85" s="27"/>
      <c r="AC85" s="27"/>
      <c r="AD85" s="27"/>
      <c r="AE85" s="27"/>
      <c r="AF85" s="27"/>
      <c r="AG85" s="27"/>
    </row>
    <row r="86" spans="1:33" ht="14.5">
      <c r="A86" s="8" t="str">
        <f>IF(ISERROR(VLOOKUP($K86,'nCino | Field Mappings'!$C:$M,1,FALSE)), "No", "Yes")</f>
        <v>Yes</v>
      </c>
      <c r="C86" s="26">
        <v>82</v>
      </c>
      <c r="D86" s="27"/>
      <c r="E86" s="28" t="s">
        <v>2180</v>
      </c>
      <c r="F86" s="28" t="s">
        <v>2180</v>
      </c>
      <c r="G86" s="95" t="s">
        <v>51</v>
      </c>
      <c r="H86" s="96" t="s">
        <v>50</v>
      </c>
      <c r="I86" s="54" t="s">
        <v>453</v>
      </c>
      <c r="J86" s="55" t="s">
        <v>1220</v>
      </c>
      <c r="K86" s="27" t="str">
        <f t="shared" si="1"/>
        <v>LLC_BI__Collateral__c.CCS_Type__c</v>
      </c>
      <c r="L86" s="63" t="s">
        <v>2319</v>
      </c>
      <c r="M86" s="64" t="s">
        <v>2201</v>
      </c>
      <c r="N86" s="41"/>
      <c r="O86" s="41"/>
      <c r="P86" s="34"/>
      <c r="Q86" s="49"/>
      <c r="R86" s="49"/>
      <c r="S86" s="50" t="s">
        <v>2183</v>
      </c>
      <c r="T86" s="26" t="s">
        <v>2183</v>
      </c>
      <c r="U86" s="58"/>
      <c r="V86" s="26" t="s">
        <v>2183</v>
      </c>
      <c r="W86" s="27"/>
      <c r="X86" s="36"/>
      <c r="Y86" s="26" t="s">
        <v>2182</v>
      </c>
      <c r="Z86" s="27"/>
      <c r="AA86" s="27"/>
      <c r="AB86" s="27"/>
      <c r="AC86" s="27"/>
      <c r="AD86" s="27"/>
      <c r="AE86" s="27"/>
      <c r="AF86" s="27"/>
      <c r="AG86" s="27"/>
    </row>
    <row r="87" spans="1:33" ht="14.5">
      <c r="A87" s="8" t="str">
        <f>IF(ISERROR(VLOOKUP($K87,'nCino | Field Mappings'!$C:$M,1,FALSE)), "No", "Yes")</f>
        <v>Yes</v>
      </c>
      <c r="C87" s="37">
        <v>83</v>
      </c>
      <c r="D87" s="27"/>
      <c r="E87" s="28" t="s">
        <v>2180</v>
      </c>
      <c r="F87" s="97" t="s">
        <v>2180</v>
      </c>
      <c r="G87" s="43" t="s">
        <v>51</v>
      </c>
      <c r="H87" s="98" t="s">
        <v>50</v>
      </c>
      <c r="I87" s="54" t="s">
        <v>1254</v>
      </c>
      <c r="J87" s="55" t="s">
        <v>1253</v>
      </c>
      <c r="K87" s="27" t="str">
        <f t="shared" si="1"/>
        <v>LLC_BI__Collateral__c.CCS_Type_of_Ship__c</v>
      </c>
      <c r="L87" s="66" t="s">
        <v>2320</v>
      </c>
      <c r="M87" s="57" t="s">
        <v>2201</v>
      </c>
      <c r="N87" s="41"/>
      <c r="O87" s="41"/>
      <c r="P87" s="34"/>
      <c r="Q87" s="49"/>
      <c r="R87" s="49"/>
      <c r="S87" s="50" t="s">
        <v>2183</v>
      </c>
      <c r="T87" s="26" t="s">
        <v>2183</v>
      </c>
      <c r="U87" s="58"/>
      <c r="V87" s="26" t="s">
        <v>2182</v>
      </c>
      <c r="W87" s="27"/>
      <c r="X87" s="36"/>
      <c r="Y87" s="26" t="s">
        <v>2182</v>
      </c>
      <c r="Z87" s="27"/>
      <c r="AA87" s="27"/>
      <c r="AB87" s="27"/>
      <c r="AC87" s="27"/>
      <c r="AD87" s="27"/>
      <c r="AE87" s="27"/>
      <c r="AF87" s="27"/>
      <c r="AG87" s="27"/>
    </row>
    <row r="88" spans="1:33" ht="14.5">
      <c r="A88" s="8" t="str">
        <f>IF(ISERROR(VLOOKUP($K88,'nCino | Field Mappings'!$C:$M,1,FALSE)), "No", "Yes")</f>
        <v>Yes</v>
      </c>
      <c r="C88" s="26">
        <v>84</v>
      </c>
      <c r="D88" s="27"/>
      <c r="E88" s="28" t="s">
        <v>2180</v>
      </c>
      <c r="F88" s="28" t="s">
        <v>2180</v>
      </c>
      <c r="G88" s="95" t="s">
        <v>51</v>
      </c>
      <c r="H88" s="99" t="s">
        <v>50</v>
      </c>
      <c r="I88" s="54" t="s">
        <v>1446</v>
      </c>
      <c r="J88" s="82" t="s">
        <v>1445</v>
      </c>
      <c r="K88" s="27" t="str">
        <f t="shared" si="1"/>
        <v>LLC_BI__Collateral__c.CCS_Unexpired_Lease_Term_Years__c</v>
      </c>
      <c r="L88" s="66" t="s">
        <v>2321</v>
      </c>
      <c r="M88" s="57" t="s">
        <v>2199</v>
      </c>
      <c r="N88" s="41">
        <v>18</v>
      </c>
      <c r="O88" s="41">
        <v>0</v>
      </c>
      <c r="P88" s="34"/>
      <c r="Q88" s="49"/>
      <c r="R88" s="49"/>
      <c r="S88" s="50" t="s">
        <v>2183</v>
      </c>
      <c r="T88" s="26" t="s">
        <v>2183</v>
      </c>
      <c r="U88" s="88"/>
      <c r="V88" s="26" t="s">
        <v>2182</v>
      </c>
      <c r="W88" s="27"/>
      <c r="X88" s="36"/>
      <c r="Y88" s="26" t="s">
        <v>2182</v>
      </c>
      <c r="Z88" s="27"/>
      <c r="AA88" s="27"/>
      <c r="AB88" s="27"/>
      <c r="AC88" s="27"/>
      <c r="AD88" s="27"/>
      <c r="AE88" s="27"/>
      <c r="AF88" s="27"/>
      <c r="AG88" s="27"/>
    </row>
    <row r="89" spans="1:33" ht="14.5">
      <c r="A89" s="8" t="str">
        <f>IF(ISERROR(VLOOKUP($K89,'nCino | Field Mappings'!$C:$M,1,FALSE)), "No", "Yes")</f>
        <v>Yes</v>
      </c>
      <c r="C89" s="26">
        <v>85</v>
      </c>
      <c r="D89" s="27"/>
      <c r="E89" s="28" t="s">
        <v>2180</v>
      </c>
      <c r="F89" s="28" t="s">
        <v>2180</v>
      </c>
      <c r="G89" s="43" t="s">
        <v>51</v>
      </c>
      <c r="H89" s="44" t="s">
        <v>50</v>
      </c>
      <c r="I89" s="54" t="s">
        <v>1239</v>
      </c>
      <c r="J89" s="55" t="s">
        <v>1238</v>
      </c>
      <c r="K89" s="27" t="str">
        <f t="shared" si="1"/>
        <v>LLC_BI__Collateral__c.CCS_Value_As_At__c</v>
      </c>
      <c r="L89" s="66" t="s">
        <v>2322</v>
      </c>
      <c r="M89" s="57" t="s">
        <v>1</v>
      </c>
      <c r="N89" s="41"/>
      <c r="O89" s="41"/>
      <c r="P89" s="34"/>
      <c r="Q89" s="49"/>
      <c r="R89" s="49"/>
      <c r="S89" s="50" t="s">
        <v>2183</v>
      </c>
      <c r="T89" s="26" t="s">
        <v>2183</v>
      </c>
      <c r="U89" s="58"/>
      <c r="V89" s="26" t="s">
        <v>2182</v>
      </c>
      <c r="W89" s="27"/>
      <c r="X89" s="36"/>
      <c r="Y89" s="26" t="s">
        <v>2182</v>
      </c>
      <c r="Z89" s="27"/>
      <c r="AA89" s="27"/>
      <c r="AB89" s="27"/>
      <c r="AC89" s="27"/>
      <c r="AD89" s="27"/>
      <c r="AE89" s="27"/>
      <c r="AF89" s="27"/>
      <c r="AG89" s="27"/>
    </row>
    <row r="90" spans="1:33" ht="14.5">
      <c r="A90" s="8" t="str">
        <f>IF(ISERROR(VLOOKUP($K90,'nCino | Field Mappings'!$C:$M,1,FALSE)), "No", "Yes")</f>
        <v>Yes</v>
      </c>
      <c r="C90" s="37">
        <v>86</v>
      </c>
      <c r="D90" s="42"/>
      <c r="E90" s="28" t="s">
        <v>2180</v>
      </c>
      <c r="F90" s="100" t="s">
        <v>2323</v>
      </c>
      <c r="G90" s="43" t="s">
        <v>51</v>
      </c>
      <c r="H90" s="44" t="s">
        <v>50</v>
      </c>
      <c r="I90" s="101" t="s">
        <v>1443</v>
      </c>
      <c r="J90" s="102" t="s">
        <v>1442</v>
      </c>
      <c r="K90" s="27" t="str">
        <f t="shared" si="1"/>
        <v>LLC_BI__Collateral__c.CCS_Surrender_Value__c</v>
      </c>
      <c r="L90" s="103" t="s">
        <v>2324</v>
      </c>
      <c r="M90" s="104" t="s">
        <v>2199</v>
      </c>
      <c r="N90" s="41">
        <v>16</v>
      </c>
      <c r="O90" s="41">
        <v>2</v>
      </c>
      <c r="P90" s="34"/>
      <c r="Q90" s="49"/>
      <c r="R90" s="49"/>
      <c r="S90" s="50" t="s">
        <v>2183</v>
      </c>
      <c r="T90" s="26" t="s">
        <v>2183</v>
      </c>
      <c r="U90" s="105"/>
      <c r="V90" s="26" t="s">
        <v>2182</v>
      </c>
      <c r="W90" s="27"/>
      <c r="X90" s="36"/>
      <c r="Y90" s="26" t="s">
        <v>2182</v>
      </c>
      <c r="Z90" s="27"/>
      <c r="AA90" s="27"/>
      <c r="AB90" s="27"/>
      <c r="AC90" s="27"/>
      <c r="AD90" s="27"/>
      <c r="AE90" s="27"/>
      <c r="AF90" s="27"/>
      <c r="AG90" s="27"/>
    </row>
    <row r="91" spans="1:33" ht="14.5">
      <c r="A91" s="8" t="str">
        <f>IF(ISERROR(VLOOKUP($K91,'nCino | Field Mappings'!$C:$M,1,FALSE)), "No", "Yes")</f>
        <v>Yes</v>
      </c>
      <c r="C91" s="26">
        <v>87</v>
      </c>
      <c r="D91" s="27"/>
      <c r="E91" s="28" t="s">
        <v>2180</v>
      </c>
      <c r="F91" s="100" t="s">
        <v>2323</v>
      </c>
      <c r="G91" s="106" t="s">
        <v>51</v>
      </c>
      <c r="H91" s="96" t="s">
        <v>50</v>
      </c>
      <c r="I91" s="107" t="s">
        <v>1424</v>
      </c>
      <c r="J91" s="108" t="s">
        <v>1423</v>
      </c>
      <c r="K91" s="27" t="str">
        <f t="shared" si="1"/>
        <v>LLC_BI__Collateral__c.CCS_Other_Security_Description__c</v>
      </c>
      <c r="L91" s="109" t="s">
        <v>2325</v>
      </c>
      <c r="M91" s="110" t="s">
        <v>2241</v>
      </c>
      <c r="N91" s="41">
        <v>255</v>
      </c>
      <c r="O91" s="41"/>
      <c r="P91" s="34"/>
      <c r="Q91" s="49"/>
      <c r="R91" s="111"/>
      <c r="S91" s="50" t="s">
        <v>2183</v>
      </c>
      <c r="T91" s="26" t="s">
        <v>2183</v>
      </c>
      <c r="U91" s="112"/>
      <c r="V91" s="26" t="s">
        <v>2183</v>
      </c>
      <c r="W91" s="27"/>
      <c r="X91" s="36"/>
      <c r="Y91" s="26" t="s">
        <v>2182</v>
      </c>
      <c r="Z91" s="27"/>
      <c r="AA91" s="27"/>
      <c r="AB91" s="27"/>
      <c r="AC91" s="27"/>
      <c r="AD91" s="27"/>
      <c r="AE91" s="27"/>
      <c r="AF91" s="27"/>
      <c r="AG91" s="27"/>
    </row>
    <row r="92" spans="1:33" ht="14.5">
      <c r="A92" s="8" t="str">
        <f>IF(ISERROR(VLOOKUP($K92,'nCino | Field Mappings'!$C:$M,1,FALSE)), "No", "Yes")</f>
        <v>Yes</v>
      </c>
      <c r="C92" s="26">
        <v>88</v>
      </c>
      <c r="D92" s="27" t="s">
        <v>2326</v>
      </c>
      <c r="E92" s="28" t="s">
        <v>2180</v>
      </c>
      <c r="F92" s="100" t="s">
        <v>2323</v>
      </c>
      <c r="G92" s="106" t="s">
        <v>51</v>
      </c>
      <c r="H92" s="96" t="s">
        <v>50</v>
      </c>
      <c r="I92" s="113" t="s">
        <v>1387</v>
      </c>
      <c r="J92" s="114" t="s">
        <v>74</v>
      </c>
      <c r="K92" s="27" t="str">
        <f t="shared" si="1"/>
        <v>LLC_BI__Collateral__c.CCS_Deed_of_Priority__c</v>
      </c>
      <c r="L92" s="109" t="s">
        <v>2327</v>
      </c>
      <c r="M92" s="115" t="s">
        <v>2328</v>
      </c>
      <c r="N92" s="41"/>
      <c r="O92" s="41"/>
      <c r="P92" s="34"/>
      <c r="Q92" s="49"/>
      <c r="R92" s="116"/>
      <c r="S92" s="37" t="s">
        <v>2182</v>
      </c>
      <c r="T92" s="26" t="s">
        <v>2183</v>
      </c>
      <c r="U92" s="27"/>
      <c r="V92" s="26" t="s">
        <v>2182</v>
      </c>
      <c r="W92" s="27"/>
      <c r="X92" s="36"/>
      <c r="Y92" s="26" t="s">
        <v>2182</v>
      </c>
      <c r="Z92" s="27"/>
      <c r="AA92" s="27"/>
      <c r="AB92" s="27"/>
      <c r="AC92" s="27"/>
      <c r="AD92" s="27"/>
      <c r="AE92" s="27"/>
      <c r="AF92" s="27"/>
      <c r="AG92" s="27"/>
    </row>
    <row r="93" spans="1:33" ht="14.5">
      <c r="A93" s="8" t="str">
        <f>IF(ISERROR(VLOOKUP($K93,'nCino | Field Mappings'!$C:$M,1,FALSE)), "No", "Yes")</f>
        <v>Yes</v>
      </c>
      <c r="C93" s="37">
        <v>89</v>
      </c>
      <c r="D93" s="27" t="s">
        <v>2326</v>
      </c>
      <c r="E93" s="28" t="s">
        <v>2180</v>
      </c>
      <c r="F93" s="100" t="s">
        <v>2323</v>
      </c>
      <c r="G93" s="106" t="s">
        <v>51</v>
      </c>
      <c r="H93" s="96" t="s">
        <v>50</v>
      </c>
      <c r="I93" s="117" t="s">
        <v>1435</v>
      </c>
      <c r="J93" s="114" t="s">
        <v>1434</v>
      </c>
      <c r="K93" s="27" t="str">
        <f t="shared" si="1"/>
        <v>LLC_BI__Collateral__c.CCS_Security_Name_Hyper__c</v>
      </c>
      <c r="L93" s="109" t="s">
        <v>2329</v>
      </c>
      <c r="M93" s="115" t="s">
        <v>2328</v>
      </c>
      <c r="N93" s="41"/>
      <c r="O93" s="41"/>
      <c r="P93" s="34"/>
      <c r="Q93" s="49"/>
      <c r="R93" s="116"/>
      <c r="S93" s="37" t="s">
        <v>2182</v>
      </c>
      <c r="T93" s="26" t="s">
        <v>2183</v>
      </c>
      <c r="U93" s="27"/>
      <c r="V93" s="26" t="s">
        <v>2182</v>
      </c>
      <c r="W93" s="27"/>
      <c r="X93" s="36"/>
      <c r="Y93" s="73" t="s">
        <v>2182</v>
      </c>
      <c r="Z93" s="27"/>
      <c r="AA93" s="27"/>
      <c r="AB93" s="27"/>
      <c r="AC93" s="27"/>
      <c r="AD93" s="27"/>
      <c r="AE93" s="27"/>
      <c r="AF93" s="27"/>
      <c r="AG93" s="27"/>
    </row>
    <row r="94" spans="1:33" ht="16.5" customHeight="1">
      <c r="A94" s="8" t="str">
        <f>IF(ISERROR(VLOOKUP($K94,'nCino | Field Mappings'!$C:$M,1,FALSE)), "No", "Yes")</f>
        <v>Yes</v>
      </c>
      <c r="C94" s="26">
        <v>90</v>
      </c>
      <c r="D94" s="27" t="s">
        <v>2326</v>
      </c>
      <c r="E94" s="118" t="s">
        <v>2180</v>
      </c>
      <c r="F94" s="119" t="s">
        <v>2323</v>
      </c>
      <c r="G94" s="106" t="s">
        <v>51</v>
      </c>
      <c r="H94" s="120" t="s">
        <v>50</v>
      </c>
      <c r="I94" s="113" t="s">
        <v>1438</v>
      </c>
      <c r="J94" s="114" t="s">
        <v>1437</v>
      </c>
      <c r="K94" s="121" t="str">
        <f t="shared" si="1"/>
        <v>LLC_BI__Collateral__c.CCS_Set_up_Add_Remove_OGSA_Profiles__c</v>
      </c>
      <c r="L94" s="122"/>
      <c r="M94" s="115" t="s">
        <v>2330</v>
      </c>
      <c r="N94" s="41"/>
      <c r="O94" s="41"/>
      <c r="P94" s="34"/>
      <c r="Q94" s="49"/>
      <c r="R94" s="116"/>
      <c r="S94" s="37" t="s">
        <v>2182</v>
      </c>
      <c r="T94" s="26" t="s">
        <v>2183</v>
      </c>
      <c r="U94" s="27"/>
      <c r="V94" s="26" t="s">
        <v>2182</v>
      </c>
      <c r="W94" s="27"/>
      <c r="X94" s="32"/>
      <c r="Y94" s="26" t="s">
        <v>2182</v>
      </c>
      <c r="Z94" s="36"/>
      <c r="AA94" s="27"/>
      <c r="AB94" s="27"/>
      <c r="AC94" s="27"/>
      <c r="AD94" s="27"/>
      <c r="AE94" s="27"/>
      <c r="AF94" s="27"/>
      <c r="AG94" s="27"/>
    </row>
    <row r="95" spans="1:33" ht="15" customHeight="1">
      <c r="A95" s="8" t="str">
        <f>IF(ISERROR(VLOOKUP($K95,'nCino | Field Mappings'!$C:$M,1,FALSE)), "No", "Yes")</f>
        <v>Yes</v>
      </c>
      <c r="C95" s="26">
        <v>91</v>
      </c>
      <c r="D95" s="32"/>
      <c r="E95" s="123" t="s">
        <v>2180</v>
      </c>
      <c r="F95" s="100" t="s">
        <v>2323</v>
      </c>
      <c r="G95" s="124" t="s">
        <v>51</v>
      </c>
      <c r="H95" s="125" t="s">
        <v>50</v>
      </c>
      <c r="I95" s="126" t="s">
        <v>1449</v>
      </c>
      <c r="J95" s="27" t="s">
        <v>1448</v>
      </c>
      <c r="K95" s="127" t="str">
        <f t="shared" si="1"/>
        <v>LLC_BI__Collateral__c.CCS_Valuation_Report_Uploaded__c</v>
      </c>
      <c r="L95" s="82" t="s">
        <v>2331</v>
      </c>
      <c r="M95" s="36" t="s">
        <v>2201</v>
      </c>
      <c r="N95" s="128"/>
      <c r="O95" s="128"/>
      <c r="P95" s="27"/>
      <c r="Q95" s="27"/>
      <c r="R95" s="27"/>
      <c r="S95" s="50" t="s">
        <v>2183</v>
      </c>
      <c r="T95" s="26" t="s">
        <v>2183</v>
      </c>
      <c r="U95" s="27"/>
      <c r="V95" s="26" t="s">
        <v>2182</v>
      </c>
      <c r="W95" s="27"/>
      <c r="X95" s="32"/>
      <c r="Y95" s="26" t="s">
        <v>2182</v>
      </c>
      <c r="Z95" s="36"/>
      <c r="AA95" s="27"/>
      <c r="AB95" s="27"/>
      <c r="AC95" s="27"/>
      <c r="AD95" s="27"/>
      <c r="AE95" s="27"/>
      <c r="AF95" s="27"/>
      <c r="AG95" s="27"/>
    </row>
    <row r="96" spans="1:33" ht="15" customHeight="1">
      <c r="A96" s="8" t="str">
        <f>IF(ISERROR(VLOOKUP($K96,'nCino | Field Mappings'!$C:$M,1,FALSE)), "No", "Yes")</f>
        <v>Yes</v>
      </c>
      <c r="C96" s="37">
        <v>92</v>
      </c>
      <c r="D96" s="27" t="s">
        <v>2179</v>
      </c>
      <c r="E96" s="129" t="s">
        <v>2180</v>
      </c>
      <c r="F96" s="130" t="s">
        <v>2323</v>
      </c>
      <c r="G96" s="131" t="s">
        <v>51</v>
      </c>
      <c r="H96" s="132" t="s">
        <v>50</v>
      </c>
      <c r="I96" s="133" t="s">
        <v>2332</v>
      </c>
      <c r="J96" s="42" t="s">
        <v>2</v>
      </c>
      <c r="K96" s="134" t="str">
        <f t="shared" si="1"/>
        <v>LLC_BI__Collateral__c.Name</v>
      </c>
      <c r="L96" s="59" t="s">
        <v>2333</v>
      </c>
      <c r="M96" s="27" t="s">
        <v>2334</v>
      </c>
      <c r="N96" s="128"/>
      <c r="O96" s="128"/>
      <c r="P96" s="27"/>
      <c r="Q96" s="27"/>
      <c r="R96" s="27"/>
      <c r="S96" s="50" t="s">
        <v>2183</v>
      </c>
      <c r="T96" s="135" t="s">
        <v>2183</v>
      </c>
      <c r="U96" s="27"/>
      <c r="V96" s="73" t="s">
        <v>2182</v>
      </c>
      <c r="W96" s="42"/>
      <c r="X96" s="136"/>
      <c r="Y96" s="26" t="s">
        <v>2182</v>
      </c>
      <c r="Z96" s="83"/>
      <c r="AA96" s="42"/>
      <c r="AB96" s="42"/>
      <c r="AC96" s="42"/>
      <c r="AD96" s="42"/>
      <c r="AE96" s="42"/>
      <c r="AF96" s="42"/>
      <c r="AG96" s="42"/>
    </row>
    <row r="97" spans="1:33" ht="15" customHeight="1">
      <c r="A97" s="8" t="str">
        <f>IF(ISERROR(VLOOKUP($K97,'nCino | Field Mappings'!$C:$M,1,FALSE)), "No", "Yes")</f>
        <v>Yes</v>
      </c>
      <c r="B97" t="s">
        <v>2335</v>
      </c>
      <c r="C97" s="26">
        <v>93</v>
      </c>
      <c r="D97" s="32" t="s">
        <v>2179</v>
      </c>
      <c r="E97" s="123" t="s">
        <v>2180</v>
      </c>
      <c r="F97" s="100" t="s">
        <v>2323</v>
      </c>
      <c r="G97" s="137" t="s">
        <v>51</v>
      </c>
      <c r="H97" s="125" t="s">
        <v>50</v>
      </c>
      <c r="I97" s="31" t="s">
        <v>2163</v>
      </c>
      <c r="J97" s="27" t="s">
        <v>191</v>
      </c>
      <c r="K97" s="138" t="str">
        <f t="shared" si="1"/>
        <v>LLC_BI__Collateral__c.RecordTypeId</v>
      </c>
      <c r="L97" s="42" t="s">
        <v>2336</v>
      </c>
      <c r="M97" s="42" t="s">
        <v>2337</v>
      </c>
      <c r="N97" s="139"/>
      <c r="O97" s="139"/>
      <c r="P97" s="42"/>
      <c r="Q97" s="42"/>
      <c r="R97" s="42"/>
      <c r="S97" s="50" t="s">
        <v>2183</v>
      </c>
      <c r="T97" s="135" t="s">
        <v>2183</v>
      </c>
      <c r="U97" s="136"/>
      <c r="V97" s="73" t="s">
        <v>2182</v>
      </c>
      <c r="W97" s="27"/>
      <c r="X97" s="32"/>
      <c r="Y97" s="26" t="s">
        <v>2182</v>
      </c>
      <c r="Z97" s="36"/>
      <c r="AA97" s="27"/>
      <c r="AB97" s="27"/>
      <c r="AC97" s="27"/>
      <c r="AD97" s="27"/>
      <c r="AE97" s="27"/>
      <c r="AF97" s="27"/>
      <c r="AG97" s="27"/>
    </row>
    <row r="98" spans="1:33" ht="15" customHeight="1">
      <c r="A98" s="8" t="str">
        <f>IF(ISERROR(VLOOKUP($K98,'nCino | Field Mappings'!$C:$M,1,FALSE)), "No", "Yes")</f>
        <v>Yes</v>
      </c>
      <c r="C98" s="26">
        <v>94</v>
      </c>
      <c r="D98" s="27" t="s">
        <v>2326</v>
      </c>
      <c r="E98" s="129" t="s">
        <v>2180</v>
      </c>
      <c r="F98" s="130" t="s">
        <v>2323</v>
      </c>
      <c r="G98" s="140" t="s">
        <v>51</v>
      </c>
      <c r="H98" s="141" t="s">
        <v>50</v>
      </c>
      <c r="I98" s="142" t="s">
        <v>1001</v>
      </c>
      <c r="J98" s="59" t="s">
        <v>1440</v>
      </c>
      <c r="K98" s="134" t="str">
        <f t="shared" si="1"/>
        <v>LLC_BI__Collateral__c.CCS_Status1__c</v>
      </c>
      <c r="L98" s="27" t="s">
        <v>2338</v>
      </c>
      <c r="M98" s="27" t="s">
        <v>2328</v>
      </c>
      <c r="N98" s="143"/>
      <c r="O98" s="128"/>
      <c r="P98" s="27"/>
      <c r="Q98" s="27"/>
      <c r="R98" s="27"/>
      <c r="S98" s="50" t="s">
        <v>2183</v>
      </c>
      <c r="T98" s="135" t="s">
        <v>2183</v>
      </c>
      <c r="U98" s="32"/>
      <c r="V98" s="26" t="s">
        <v>2182</v>
      </c>
      <c r="W98" s="89"/>
      <c r="X98" s="39"/>
      <c r="Y98" s="26" t="s">
        <v>2182</v>
      </c>
      <c r="Z98" s="89"/>
      <c r="AA98" s="59"/>
      <c r="AB98" s="59"/>
      <c r="AC98" s="59"/>
      <c r="AD98" s="59"/>
      <c r="AE98" s="59"/>
      <c r="AF98" s="59"/>
      <c r="AG98" s="59"/>
    </row>
    <row r="99" spans="1:33" ht="15" customHeight="1">
      <c r="A99" s="8" t="str">
        <f>IF(ISERROR(VLOOKUP($K99,'nCino | Field Mappings'!$C:$M,1,FALSE)), "No", "Yes")</f>
        <v>Yes</v>
      </c>
      <c r="C99" s="37">
        <v>95</v>
      </c>
      <c r="D99" s="27"/>
      <c r="E99" s="118" t="s">
        <v>2180</v>
      </c>
      <c r="F99" s="119" t="s">
        <v>2323</v>
      </c>
      <c r="G99" s="144" t="s">
        <v>51</v>
      </c>
      <c r="H99" s="125" t="s">
        <v>50</v>
      </c>
      <c r="I99" s="31" t="s">
        <v>99</v>
      </c>
      <c r="J99" s="27" t="s">
        <v>98</v>
      </c>
      <c r="K99" s="134" t="str">
        <f>_xlfn.CONCAT(H99,".",J99)</f>
        <v>LLC_BI__Collateral__c.CCS_Security_Case__c</v>
      </c>
      <c r="L99" s="134" t="str">
        <f>_xlfn.CONCAT(I99,".",K99)</f>
        <v>Security Case.LLC_BI__Collateral__c.CCS_Security_Case__c</v>
      </c>
      <c r="M99" s="27" t="s">
        <v>2339</v>
      </c>
      <c r="N99" s="143"/>
      <c r="O99" s="128"/>
      <c r="P99" s="27"/>
      <c r="Q99" s="27"/>
      <c r="R99" s="27"/>
      <c r="S99" s="50" t="s">
        <v>2183</v>
      </c>
      <c r="T99" s="135" t="s">
        <v>2183</v>
      </c>
      <c r="U99" s="32"/>
      <c r="V99" s="26" t="s">
        <v>2182</v>
      </c>
      <c r="W99" s="36"/>
      <c r="X99" s="32"/>
      <c r="Y99" s="26" t="s">
        <v>2182</v>
      </c>
      <c r="Z99" s="36"/>
      <c r="AA99" s="27"/>
      <c r="AB99" s="27"/>
      <c r="AC99" s="27"/>
      <c r="AD99" s="27"/>
      <c r="AE99" s="27"/>
      <c r="AF99" s="27"/>
      <c r="AG99" s="27"/>
    </row>
    <row r="100" spans="1:33" ht="15" customHeight="1">
      <c r="A100" s="8" t="str">
        <f>IF(ISERROR(VLOOKUP($K100,'nCino | Field Mappings'!$C:$M,1,FALSE)), "No", "Yes")</f>
        <v>Yes</v>
      </c>
      <c r="C100" s="26">
        <v>96</v>
      </c>
      <c r="D100" s="27"/>
      <c r="E100" s="28" t="s">
        <v>2180</v>
      </c>
      <c r="F100" s="100" t="s">
        <v>2323</v>
      </c>
      <c r="G100" s="145" t="s">
        <v>51</v>
      </c>
      <c r="H100" s="125" t="s">
        <v>50</v>
      </c>
      <c r="I100" s="31" t="s">
        <v>775</v>
      </c>
      <c r="J100" s="27" t="s">
        <v>1415</v>
      </c>
      <c r="K100" s="134" t="str">
        <f t="shared" si="1"/>
        <v>LLC_BI__Collateral__c.CCS_Lending_Value__c</v>
      </c>
      <c r="L100" s="27" t="s">
        <v>2340</v>
      </c>
      <c r="M100" s="125" t="s">
        <v>2203</v>
      </c>
      <c r="N100" s="146">
        <v>16</v>
      </c>
      <c r="O100" s="41">
        <v>2</v>
      </c>
      <c r="P100" s="27"/>
      <c r="Q100" s="27"/>
      <c r="R100" s="27"/>
      <c r="S100" s="147" t="s">
        <v>2183</v>
      </c>
      <c r="T100" s="148" t="s">
        <v>2183</v>
      </c>
      <c r="U100" s="32"/>
      <c r="V100" s="26" t="s">
        <v>2182</v>
      </c>
      <c r="W100" s="36"/>
      <c r="X100" s="32"/>
      <c r="Y100" s="26" t="s">
        <v>2182</v>
      </c>
      <c r="Z100" s="36"/>
      <c r="AA100" s="27"/>
      <c r="AB100" s="27"/>
      <c r="AC100" s="27"/>
      <c r="AD100" s="27"/>
      <c r="AE100" s="27"/>
      <c r="AF100" s="27"/>
      <c r="AG100" s="27"/>
    </row>
    <row r="101" spans="1:33" ht="15" customHeight="1">
      <c r="A101" s="8" t="str">
        <f>IF(ISERROR(VLOOKUP($K101,'nCino | Field Mappings'!$C:$M,1,FALSE)), "No", "Yes")</f>
        <v>Yes</v>
      </c>
      <c r="C101" s="26">
        <v>97</v>
      </c>
      <c r="D101" s="27"/>
      <c r="E101" s="28" t="s">
        <v>2180</v>
      </c>
      <c r="F101" s="100" t="s">
        <v>2323</v>
      </c>
      <c r="G101" s="145" t="s">
        <v>51</v>
      </c>
      <c r="H101" s="125" t="s">
        <v>50</v>
      </c>
      <c r="I101" s="31" t="s">
        <v>625</v>
      </c>
      <c r="J101" s="27" t="s">
        <v>1413</v>
      </c>
      <c r="K101" s="134" t="str">
        <f t="shared" si="1"/>
        <v>LLC_BI__Collateral__c.CCS_LendingValue_Percentage__c</v>
      </c>
      <c r="L101" s="27" t="s">
        <v>2341</v>
      </c>
      <c r="M101" s="27" t="s">
        <v>2342</v>
      </c>
      <c r="N101" s="143">
        <v>3</v>
      </c>
      <c r="O101" s="128">
        <v>2</v>
      </c>
      <c r="P101" s="27"/>
      <c r="Q101" s="27"/>
      <c r="R101" s="32"/>
      <c r="S101" s="50" t="s">
        <v>2183</v>
      </c>
      <c r="T101" s="135" t="s">
        <v>2183</v>
      </c>
      <c r="U101" s="74"/>
      <c r="V101" s="26" t="s">
        <v>2182</v>
      </c>
      <c r="W101" s="36"/>
      <c r="X101" s="32"/>
      <c r="Y101" s="26" t="s">
        <v>2182</v>
      </c>
      <c r="Z101" s="36"/>
      <c r="AA101" s="27"/>
      <c r="AB101" s="27"/>
      <c r="AC101" s="27"/>
      <c r="AD101" s="27"/>
      <c r="AE101" s="27"/>
      <c r="AF101" s="27"/>
      <c r="AG101" s="27"/>
    </row>
    <row r="102" spans="1:33" ht="15" customHeight="1">
      <c r="A102" s="8" t="str">
        <f>IF(ISERROR(VLOOKUP($K102,'nCino | Field Mappings'!$C:$M,1,FALSE)), "No", "Yes")</f>
        <v>Yes</v>
      </c>
      <c r="C102" s="37">
        <v>98</v>
      </c>
      <c r="D102" s="27" t="s">
        <v>2326</v>
      </c>
      <c r="E102" s="28" t="s">
        <v>2180</v>
      </c>
      <c r="F102" s="100" t="s">
        <v>2323</v>
      </c>
      <c r="G102" s="145" t="s">
        <v>51</v>
      </c>
      <c r="H102" s="125" t="s">
        <v>50</v>
      </c>
      <c r="I102" s="31" t="s">
        <v>2343</v>
      </c>
      <c r="J102" s="27" t="s">
        <v>774</v>
      </c>
      <c r="K102" s="149" t="str">
        <f t="shared" si="1"/>
        <v>LLC_BI__Collateral__c.LLC_BI__Lendable_Value__c</v>
      </c>
      <c r="L102" s="82" t="s">
        <v>2344</v>
      </c>
      <c r="M102" s="27" t="s">
        <v>2345</v>
      </c>
      <c r="N102" s="36"/>
      <c r="O102" s="27"/>
      <c r="P102" s="27"/>
      <c r="Q102" s="27"/>
      <c r="R102" s="32"/>
      <c r="S102" s="50" t="s">
        <v>2183</v>
      </c>
      <c r="T102" s="135" t="s">
        <v>2183</v>
      </c>
      <c r="U102" s="74"/>
      <c r="V102" s="73" t="s">
        <v>2182</v>
      </c>
      <c r="W102" s="36"/>
      <c r="X102" s="32"/>
      <c r="Y102" s="26" t="s">
        <v>2182</v>
      </c>
      <c r="Z102" s="36"/>
      <c r="AA102" s="27"/>
      <c r="AB102" s="27"/>
      <c r="AC102" s="27"/>
      <c r="AD102" s="27"/>
      <c r="AE102" s="27"/>
      <c r="AF102" s="27"/>
      <c r="AG102" s="27"/>
    </row>
    <row r="103" spans="1:33" ht="14.25" customHeight="1">
      <c r="A103" s="8" t="str">
        <f>IF(ISERROR(VLOOKUP($K103,'nCino | Field Mappings'!$C:$M,1,FALSE)), "No", "Yes")</f>
        <v>Yes</v>
      </c>
      <c r="B103" t="s">
        <v>2346</v>
      </c>
      <c r="C103" s="26">
        <v>99</v>
      </c>
      <c r="D103" s="27"/>
      <c r="E103" s="28" t="s">
        <v>2180</v>
      </c>
      <c r="F103" s="100" t="s">
        <v>2323</v>
      </c>
      <c r="G103" s="145" t="s">
        <v>51</v>
      </c>
      <c r="H103" s="125" t="s">
        <v>50</v>
      </c>
      <c r="I103" s="31" t="s">
        <v>1411</v>
      </c>
      <c r="J103" s="32" t="s">
        <v>1410</v>
      </c>
      <c r="K103" s="149" t="str">
        <f t="shared" si="1"/>
        <v>LLC_BI__Collateral__c.CCS_IsThirdChargeDuplicate__c</v>
      </c>
      <c r="L103" s="150" t="s">
        <v>2347</v>
      </c>
      <c r="M103" s="27" t="s">
        <v>2348</v>
      </c>
      <c r="N103" s="143"/>
      <c r="O103" s="128"/>
      <c r="P103" s="27"/>
      <c r="Q103" s="27"/>
      <c r="R103" s="32"/>
      <c r="S103" s="50" t="s">
        <v>2183</v>
      </c>
      <c r="T103" s="135" t="s">
        <v>2183</v>
      </c>
      <c r="U103" s="74"/>
      <c r="V103" s="26" t="s">
        <v>2182</v>
      </c>
      <c r="W103" s="36"/>
      <c r="X103" s="32"/>
      <c r="Y103" s="26" t="s">
        <v>2182</v>
      </c>
      <c r="Z103" s="36"/>
      <c r="AA103" s="27"/>
      <c r="AB103" s="27"/>
      <c r="AC103" s="27"/>
      <c r="AD103" s="27"/>
      <c r="AE103" s="27"/>
      <c r="AF103" s="27"/>
      <c r="AG103" s="27"/>
    </row>
    <row r="104" spans="1:33" ht="15" customHeight="1">
      <c r="A104" s="8" t="str">
        <f>IF(ISERROR(VLOOKUP($K104,'nCino | Field Mappings'!$C:$M,1,FALSE)), "No", "Yes")</f>
        <v>Yes</v>
      </c>
      <c r="C104" s="26">
        <v>100</v>
      </c>
      <c r="D104" s="42"/>
      <c r="E104" s="118" t="s">
        <v>2180</v>
      </c>
      <c r="F104" s="119" t="s">
        <v>2323</v>
      </c>
      <c r="G104" s="144" t="s">
        <v>51</v>
      </c>
      <c r="H104" s="151" t="s">
        <v>50</v>
      </c>
      <c r="I104" s="152" t="s">
        <v>2349</v>
      </c>
      <c r="J104" s="136" t="s">
        <v>1429</v>
      </c>
      <c r="K104" s="134" t="str">
        <f t="shared" si="1"/>
        <v>LLC_BI__Collateral__c.CCS_SecondChargeDuplicate__c</v>
      </c>
      <c r="L104" s="153" t="s">
        <v>2350</v>
      </c>
      <c r="M104" s="42" t="s">
        <v>2348</v>
      </c>
      <c r="N104" s="154"/>
      <c r="O104" s="139"/>
      <c r="P104" s="42"/>
      <c r="Q104" s="42"/>
      <c r="R104" s="136"/>
      <c r="S104" s="50" t="s">
        <v>2183</v>
      </c>
      <c r="T104" s="135" t="s">
        <v>2183</v>
      </c>
      <c r="U104" s="155"/>
      <c r="V104" s="26" t="s">
        <v>2182</v>
      </c>
      <c r="W104" s="83"/>
      <c r="X104" s="136"/>
      <c r="Y104" s="73" t="s">
        <v>2182</v>
      </c>
      <c r="Z104" s="83"/>
      <c r="AA104" s="42"/>
      <c r="AB104" s="42"/>
      <c r="AC104" s="42"/>
      <c r="AD104" s="42"/>
      <c r="AE104" s="42"/>
      <c r="AF104" s="42"/>
      <c r="AG104" s="42"/>
    </row>
    <row r="105" spans="1:33" ht="15" customHeight="1">
      <c r="A105" s="8" t="str">
        <f>IF(ISERROR(VLOOKUP($K105,'nCino | Field Mappings'!$C:$M,1,FALSE)), "No", "Yes")</f>
        <v>Yes</v>
      </c>
      <c r="C105" s="37">
        <v>101</v>
      </c>
      <c r="D105" s="27"/>
      <c r="E105" s="123" t="s">
        <v>2180</v>
      </c>
      <c r="F105" s="100" t="s">
        <v>2323</v>
      </c>
      <c r="G105" s="137" t="s">
        <v>51</v>
      </c>
      <c r="H105" s="125" t="s">
        <v>50</v>
      </c>
      <c r="I105" s="31" t="s">
        <v>2351</v>
      </c>
      <c r="J105" s="32" t="s">
        <v>1407</v>
      </c>
      <c r="K105" s="134" t="str">
        <f t="shared" si="1"/>
        <v>LLC_BI__Collateral__c.CCS_IsFirstChargeDuplicate__c</v>
      </c>
      <c r="L105" s="36" t="s">
        <v>2352</v>
      </c>
      <c r="M105" s="27" t="s">
        <v>2348</v>
      </c>
      <c r="N105" s="41"/>
      <c r="O105" s="41"/>
      <c r="P105" s="27"/>
      <c r="Q105" s="27"/>
      <c r="R105" s="32"/>
      <c r="S105" s="50" t="s">
        <v>2183</v>
      </c>
      <c r="T105" s="135" t="s">
        <v>2183</v>
      </c>
      <c r="U105" s="74"/>
      <c r="V105" s="26" t="s">
        <v>2182</v>
      </c>
      <c r="W105" s="36"/>
      <c r="X105" s="32"/>
      <c r="Y105" s="26" t="s">
        <v>2182</v>
      </c>
      <c r="Z105" s="27"/>
      <c r="AA105" s="27"/>
      <c r="AB105" s="27"/>
      <c r="AC105" s="27"/>
      <c r="AD105" s="27"/>
      <c r="AE105" s="27"/>
      <c r="AF105" s="27"/>
      <c r="AG105" s="27"/>
    </row>
    <row r="106" spans="1:33" ht="15" customHeight="1">
      <c r="A106" s="8" t="str">
        <f>IF(ISERROR(VLOOKUP($K106,'nCino | Field Mappings'!$C:$M,1,FALSE)), "No", "Yes")</f>
        <v>Yes</v>
      </c>
      <c r="C106" s="26">
        <v>102</v>
      </c>
      <c r="D106" s="59"/>
      <c r="E106" s="156" t="s">
        <v>2180</v>
      </c>
      <c r="F106" s="157" t="s">
        <v>2180</v>
      </c>
      <c r="G106" s="29" t="s">
        <v>51</v>
      </c>
      <c r="H106" s="158" t="s">
        <v>50</v>
      </c>
      <c r="I106" s="142" t="s">
        <v>2353</v>
      </c>
      <c r="J106" s="39" t="s">
        <v>56</v>
      </c>
      <c r="K106" s="134" t="str">
        <f t="shared" si="1"/>
        <v>LLC_BI__Collateral__c.LLC_BI__Collateral_Type__c</v>
      </c>
      <c r="L106" s="89" t="s">
        <v>2354</v>
      </c>
      <c r="M106" s="59" t="s">
        <v>2355</v>
      </c>
      <c r="N106" s="59"/>
      <c r="O106" s="59"/>
      <c r="P106" s="59"/>
      <c r="Q106" s="59"/>
      <c r="R106" s="39"/>
      <c r="S106" s="135" t="s">
        <v>2183</v>
      </c>
      <c r="T106" s="135" t="s">
        <v>2183</v>
      </c>
      <c r="U106" s="159"/>
      <c r="V106" s="26" t="s">
        <v>2183</v>
      </c>
      <c r="W106" s="89"/>
      <c r="X106" s="39"/>
      <c r="Y106" s="26" t="s">
        <v>2182</v>
      </c>
      <c r="Z106" s="89"/>
      <c r="AA106" s="59"/>
      <c r="AB106" s="59"/>
      <c r="AC106" s="59"/>
      <c r="AD106" s="59"/>
      <c r="AE106" s="59"/>
      <c r="AF106" s="59"/>
      <c r="AG106" s="59"/>
    </row>
    <row r="107" spans="1:33" ht="15" customHeight="1">
      <c r="A107" s="8" t="str">
        <f>IF(ISERROR(VLOOKUP($K107,'nCino | Field Mappings'!$C:$M,1,FALSE)), "No", "Yes")</f>
        <v>Yes</v>
      </c>
      <c r="C107" s="26">
        <v>103</v>
      </c>
      <c r="D107" s="59"/>
      <c r="E107" s="156" t="s">
        <v>2180</v>
      </c>
      <c r="F107" s="157" t="s">
        <v>2180</v>
      </c>
      <c r="G107" s="38" t="s">
        <v>51</v>
      </c>
      <c r="H107" s="160" t="s">
        <v>50</v>
      </c>
      <c r="I107" s="161" t="s">
        <v>1166</v>
      </c>
      <c r="J107" s="136" t="s">
        <v>1165</v>
      </c>
      <c r="K107" s="134" t="str">
        <f t="shared" si="1"/>
        <v>LLC_BI__Collateral__c.cm_Abundance_of_Caution__c</v>
      </c>
      <c r="L107" s="83" t="s">
        <v>2356</v>
      </c>
      <c r="M107" s="42" t="s">
        <v>2348</v>
      </c>
      <c r="N107" s="42"/>
      <c r="O107" s="42"/>
      <c r="P107" s="42"/>
      <c r="Q107" s="42"/>
      <c r="R107" s="136"/>
      <c r="S107" s="135" t="s">
        <v>2183</v>
      </c>
      <c r="T107" s="135" t="s">
        <v>2183</v>
      </c>
      <c r="U107" s="155"/>
      <c r="V107" s="73" t="s">
        <v>2182</v>
      </c>
      <c r="W107" s="83"/>
      <c r="X107" s="136"/>
      <c r="Y107" s="73" t="s">
        <v>2182</v>
      </c>
      <c r="Z107" s="42"/>
      <c r="AA107" s="42"/>
      <c r="AB107" s="42"/>
      <c r="AC107" s="42"/>
      <c r="AD107" s="42"/>
      <c r="AE107" s="42"/>
      <c r="AF107" s="42"/>
      <c r="AG107" s="42"/>
    </row>
    <row r="108" spans="1:33" ht="15" customHeight="1">
      <c r="A108" s="8" t="str">
        <f>IF(ISERROR(VLOOKUP($K108,'nCino | Field Mappings'!$C:$M,1,FALSE)), "No", "Yes")</f>
        <v>Yes</v>
      </c>
      <c r="C108" s="37">
        <v>104</v>
      </c>
      <c r="D108" s="59"/>
      <c r="E108" s="156" t="s">
        <v>2180</v>
      </c>
      <c r="F108" s="157" t="s">
        <v>2180</v>
      </c>
      <c r="G108" s="38" t="s">
        <v>51</v>
      </c>
      <c r="H108" s="160" t="s">
        <v>50</v>
      </c>
      <c r="I108" s="161" t="s">
        <v>918</v>
      </c>
      <c r="J108" s="162" t="s">
        <v>1405</v>
      </c>
      <c r="K108" s="134" t="str">
        <f t="shared" si="1"/>
        <v>LLC_BI__Collateral__c.CCS_Gross_Value_Amount__c</v>
      </c>
      <c r="L108" s="36" t="s">
        <v>2357</v>
      </c>
      <c r="M108" s="27" t="s">
        <v>2217</v>
      </c>
      <c r="N108" s="27">
        <v>16</v>
      </c>
      <c r="O108" s="27">
        <v>0</v>
      </c>
      <c r="P108" s="27"/>
      <c r="Q108" s="27"/>
      <c r="R108" s="32"/>
      <c r="S108" s="135" t="s">
        <v>2183</v>
      </c>
      <c r="T108" s="135" t="s">
        <v>2183</v>
      </c>
      <c r="U108" s="36"/>
      <c r="V108" s="73" t="s">
        <v>2182</v>
      </c>
      <c r="W108" s="27"/>
      <c r="X108" s="27"/>
      <c r="Y108" s="73" t="s">
        <v>2182</v>
      </c>
      <c r="Z108" s="27"/>
      <c r="AA108" s="27"/>
      <c r="AB108" s="27"/>
      <c r="AC108" s="27"/>
      <c r="AD108" s="27"/>
      <c r="AE108" s="27"/>
      <c r="AF108" s="27"/>
      <c r="AG108" s="27"/>
    </row>
    <row r="109" spans="1:33" ht="15" customHeight="1">
      <c r="A109" s="8" t="str">
        <f>IF(ISERROR(VLOOKUP($K109,'nCino | Field Mappings'!$C:$M,1,FALSE)), "No", "Yes")</f>
        <v>Yes</v>
      </c>
      <c r="C109" s="26">
        <v>105</v>
      </c>
      <c r="D109" s="59"/>
      <c r="E109" s="156" t="s">
        <v>2180</v>
      </c>
      <c r="F109" s="157" t="s">
        <v>2180</v>
      </c>
      <c r="G109" s="38" t="s">
        <v>51</v>
      </c>
      <c r="H109" s="160" t="s">
        <v>50</v>
      </c>
      <c r="I109" s="161" t="s">
        <v>765</v>
      </c>
      <c r="J109" s="162" t="s">
        <v>1385</v>
      </c>
      <c r="K109" s="134" t="str">
        <f t="shared" si="1"/>
        <v>LLC_BI__Collateral__c.CCS_Insurance_Type__c</v>
      </c>
      <c r="L109" s="36" t="s">
        <v>2358</v>
      </c>
      <c r="M109" s="27" t="s">
        <v>2193</v>
      </c>
      <c r="N109" s="27">
        <v>255</v>
      </c>
      <c r="O109" s="27"/>
      <c r="P109" s="27"/>
      <c r="Q109" s="27"/>
      <c r="R109" s="32"/>
      <c r="S109" s="135" t="s">
        <v>2183</v>
      </c>
      <c r="T109" s="135" t="s">
        <v>2183</v>
      </c>
      <c r="U109" s="36"/>
      <c r="V109" s="73" t="s">
        <v>2182</v>
      </c>
      <c r="W109" s="27"/>
      <c r="X109" s="27"/>
      <c r="Y109" s="73" t="s">
        <v>2183</v>
      </c>
      <c r="Z109" s="27" t="s">
        <v>2261</v>
      </c>
      <c r="AA109" s="27" t="s">
        <v>2262</v>
      </c>
      <c r="AB109" s="27"/>
      <c r="AC109" s="27"/>
      <c r="AD109" s="27"/>
      <c r="AE109" s="27"/>
      <c r="AF109" s="27"/>
      <c r="AG109" s="27"/>
    </row>
    <row r="110" spans="1:33" ht="15" customHeight="1">
      <c r="A110" s="8" t="str">
        <f>IF(ISERROR(VLOOKUP($K110,'nCino | Field Mappings'!$C:$M,1,FALSE)), "No", "Yes")</f>
        <v>Yes</v>
      </c>
      <c r="C110" s="26">
        <v>106</v>
      </c>
      <c r="D110" s="59"/>
      <c r="E110" s="156" t="s">
        <v>2180</v>
      </c>
      <c r="F110" s="157" t="s">
        <v>2180</v>
      </c>
      <c r="G110" s="38" t="s">
        <v>51</v>
      </c>
      <c r="H110" s="160" t="s">
        <v>50</v>
      </c>
      <c r="I110" s="161" t="s">
        <v>1184</v>
      </c>
      <c r="J110" s="162" t="s">
        <v>1183</v>
      </c>
      <c r="K110" s="134" t="str">
        <f t="shared" si="1"/>
        <v>LLC_BI__Collateral__c.CCS_IsThisFacilityLBCM__c</v>
      </c>
      <c r="L110" s="36" t="s">
        <v>2359</v>
      </c>
      <c r="M110" s="27" t="s">
        <v>2201</v>
      </c>
      <c r="N110" s="27"/>
      <c r="O110" s="27"/>
      <c r="P110" s="27"/>
      <c r="Q110" s="27"/>
      <c r="R110" s="32"/>
      <c r="S110" s="135" t="s">
        <v>2183</v>
      </c>
      <c r="T110" s="135" t="s">
        <v>2183</v>
      </c>
      <c r="U110" s="36"/>
      <c r="V110" s="73" t="s">
        <v>2182</v>
      </c>
      <c r="W110" s="42"/>
      <c r="X110" s="42"/>
      <c r="Y110" s="73" t="s">
        <v>2182</v>
      </c>
      <c r="Z110" s="27"/>
      <c r="AA110" s="27"/>
      <c r="AB110" s="27"/>
      <c r="AC110" s="27"/>
      <c r="AD110" s="27"/>
      <c r="AE110" s="27"/>
      <c r="AF110" s="27"/>
      <c r="AG110" s="27"/>
    </row>
    <row r="111" spans="1:33" ht="15" customHeight="1">
      <c r="A111" s="8" t="str">
        <f>IF(ISERROR(VLOOKUP($K111,'nCino | Field Mappings'!$C:$M,1,FALSE)), "No", "Yes")</f>
        <v>Yes</v>
      </c>
      <c r="C111" s="37">
        <v>107</v>
      </c>
      <c r="D111" s="59"/>
      <c r="E111" s="156" t="s">
        <v>2180</v>
      </c>
      <c r="F111" s="157" t="s">
        <v>2180</v>
      </c>
      <c r="G111" s="38" t="s">
        <v>51</v>
      </c>
      <c r="H111" s="160" t="s">
        <v>50</v>
      </c>
      <c r="I111" s="161" t="s">
        <v>1377</v>
      </c>
      <c r="J111" s="162" t="s">
        <v>1376</v>
      </c>
      <c r="K111" s="134" t="str">
        <f t="shared" si="1"/>
        <v>LLC_BI__Collateral__c.CCS_Maturity_Expiry_Date__c</v>
      </c>
      <c r="L111" s="36" t="s">
        <v>2360</v>
      </c>
      <c r="M111" s="27" t="s">
        <v>1</v>
      </c>
      <c r="N111" s="27"/>
      <c r="O111" s="27"/>
      <c r="P111" s="27"/>
      <c r="Q111" s="27"/>
      <c r="R111" s="32"/>
      <c r="S111" s="135" t="s">
        <v>2183</v>
      </c>
      <c r="T111" s="135" t="s">
        <v>2183</v>
      </c>
      <c r="U111" s="74"/>
      <c r="V111" s="26" t="s">
        <v>2182</v>
      </c>
      <c r="W111" s="27"/>
      <c r="X111" s="27"/>
      <c r="Y111" s="26" t="s">
        <v>2182</v>
      </c>
      <c r="Z111" s="36"/>
      <c r="AA111" s="27"/>
      <c r="AB111" s="27"/>
      <c r="AC111" s="27"/>
      <c r="AD111" s="27"/>
      <c r="AE111" s="27"/>
      <c r="AF111" s="27"/>
      <c r="AG111" s="27"/>
    </row>
    <row r="112" spans="1:33" ht="15" customHeight="1">
      <c r="A112" s="8" t="str">
        <f>IF(ISERROR(VLOOKUP($K112,'nCino | Field Mappings'!$C:$M,1,FALSE)), "No", "Yes")</f>
        <v>Yes</v>
      </c>
      <c r="C112" s="26">
        <v>1</v>
      </c>
      <c r="D112" s="27" t="s">
        <v>2179</v>
      </c>
      <c r="E112" s="28" t="s">
        <v>2180</v>
      </c>
      <c r="F112" s="28" t="s">
        <v>2180</v>
      </c>
      <c r="G112" s="116" t="s">
        <v>57</v>
      </c>
      <c r="H112" s="116" t="s">
        <v>56</v>
      </c>
      <c r="I112" s="31" t="s">
        <v>128</v>
      </c>
      <c r="J112" s="27" t="s">
        <v>128</v>
      </c>
      <c r="K112" s="27" t="str">
        <f>_xlfn.CONCAT(H112,".",J112)</f>
        <v>LLC_BI__Collateral_Type__c.Id</v>
      </c>
      <c r="L112" s="163" t="s">
        <v>128</v>
      </c>
      <c r="M112" s="164" t="s">
        <v>128</v>
      </c>
      <c r="N112" s="164"/>
      <c r="O112" s="164"/>
      <c r="P112" s="34" t="s">
        <v>1808</v>
      </c>
      <c r="Q112" s="27" t="s">
        <v>1808</v>
      </c>
      <c r="R112" s="27" t="s">
        <v>2181</v>
      </c>
      <c r="S112" s="36" t="s">
        <v>1808</v>
      </c>
      <c r="T112" s="37" t="s">
        <v>2183</v>
      </c>
      <c r="U112" s="36"/>
      <c r="V112" s="26" t="s">
        <v>2182</v>
      </c>
      <c r="W112" s="27"/>
      <c r="X112" s="27"/>
      <c r="Y112" s="26" t="s">
        <v>2182</v>
      </c>
      <c r="Z112" s="27"/>
      <c r="AA112" s="27"/>
      <c r="AB112" s="27"/>
      <c r="AC112" s="27"/>
      <c r="AD112" s="27"/>
      <c r="AE112" s="27"/>
      <c r="AF112" s="27"/>
      <c r="AG112" s="27"/>
    </row>
    <row r="113" spans="1:33" ht="15" customHeight="1">
      <c r="A113" s="8" t="str">
        <f>IF(ISERROR(VLOOKUP($K113,'nCino | Field Mappings'!$C:$M,1,FALSE)), "No", "Yes")</f>
        <v>Yes</v>
      </c>
      <c r="C113" s="37">
        <v>2</v>
      </c>
      <c r="D113" s="27" t="s">
        <v>2179</v>
      </c>
      <c r="E113" s="28" t="s">
        <v>2180</v>
      </c>
      <c r="F113" s="28" t="s">
        <v>2180</v>
      </c>
      <c r="G113" s="116" t="s">
        <v>57</v>
      </c>
      <c r="H113" s="116" t="s">
        <v>56</v>
      </c>
      <c r="I113" s="31" t="s">
        <v>148</v>
      </c>
      <c r="J113" s="32" t="s">
        <v>147</v>
      </c>
      <c r="K113" s="27" t="str">
        <f>_xlfn.CONCAT(H113,".",J113)</f>
        <v>LLC_BI__Collateral_Type__c.CreatedDate</v>
      </c>
      <c r="L113" s="165" t="s">
        <v>2184</v>
      </c>
      <c r="M113" s="164" t="s">
        <v>2185</v>
      </c>
      <c r="N113" s="164"/>
      <c r="O113" s="164"/>
      <c r="P113" s="32"/>
      <c r="Q113" s="32"/>
      <c r="R113" s="27"/>
      <c r="S113" s="36"/>
      <c r="T113" s="37" t="s">
        <v>2183</v>
      </c>
      <c r="U113" s="27"/>
      <c r="V113" s="26" t="s">
        <v>2182</v>
      </c>
      <c r="W113" s="27"/>
      <c r="X113" s="27"/>
      <c r="Y113" s="26" t="s">
        <v>2182</v>
      </c>
      <c r="Z113" s="27"/>
      <c r="AA113" s="27"/>
      <c r="AB113" s="27"/>
      <c r="AC113" s="27"/>
      <c r="AD113" s="27"/>
      <c r="AE113" s="27"/>
      <c r="AF113" s="27"/>
      <c r="AG113" s="27"/>
    </row>
    <row r="114" spans="1:33" ht="15" customHeight="1">
      <c r="A114" s="8" t="str">
        <f>IF(ISERROR(VLOOKUP($K114,'nCino | Field Mappings'!$C:$M,1,FALSE)), "No", "Yes")</f>
        <v>Yes</v>
      </c>
      <c r="C114" s="37">
        <v>3</v>
      </c>
      <c r="D114" s="27" t="s">
        <v>2179</v>
      </c>
      <c r="E114" s="28" t="s">
        <v>2180</v>
      </c>
      <c r="F114" s="28" t="s">
        <v>2180</v>
      </c>
      <c r="G114" s="116" t="s">
        <v>57</v>
      </c>
      <c r="H114" s="116" t="s">
        <v>56</v>
      </c>
      <c r="I114" s="31" t="s">
        <v>2186</v>
      </c>
      <c r="J114" s="32" t="s">
        <v>151</v>
      </c>
      <c r="K114" s="27" t="str">
        <f>_xlfn.CONCAT(H114,".",J114)</f>
        <v>LLC_BI__Collateral_Type__c.CreatedById</v>
      </c>
      <c r="L114" s="165" t="s">
        <v>2187</v>
      </c>
      <c r="M114" s="164" t="s">
        <v>2188</v>
      </c>
      <c r="N114" s="164"/>
      <c r="O114" s="164"/>
      <c r="P114" s="32"/>
      <c r="Q114" s="32"/>
      <c r="R114" s="27"/>
      <c r="S114" s="36"/>
      <c r="T114" s="37" t="s">
        <v>2183</v>
      </c>
      <c r="U114" s="27"/>
      <c r="V114" s="26" t="s">
        <v>2182</v>
      </c>
      <c r="W114" s="27"/>
      <c r="X114" s="27"/>
      <c r="Y114" s="26" t="s">
        <v>2182</v>
      </c>
      <c r="Z114" s="27"/>
      <c r="AA114" s="27"/>
      <c r="AB114" s="27"/>
      <c r="AC114" s="27"/>
      <c r="AD114" s="27"/>
      <c r="AE114" s="27"/>
      <c r="AF114" s="27"/>
      <c r="AG114" s="27"/>
    </row>
    <row r="115" spans="1:33" ht="15" customHeight="1">
      <c r="A115" s="8" t="str">
        <f>IF(ISERROR(VLOOKUP($K115,'nCino | Field Mappings'!$C:$M,1,FALSE)), "No", "Yes")</f>
        <v>Yes</v>
      </c>
      <c r="C115" s="37">
        <v>4</v>
      </c>
      <c r="D115" s="27" t="s">
        <v>2179</v>
      </c>
      <c r="E115" s="28" t="s">
        <v>2180</v>
      </c>
      <c r="F115" s="28" t="s">
        <v>2180</v>
      </c>
      <c r="G115" s="116" t="s">
        <v>57</v>
      </c>
      <c r="H115" s="116" t="s">
        <v>56</v>
      </c>
      <c r="I115" s="31" t="s">
        <v>157</v>
      </c>
      <c r="J115" s="32" t="s">
        <v>156</v>
      </c>
      <c r="K115" s="27" t="str">
        <f>_xlfn.CONCAT(H115,".",J115)</f>
        <v>LLC_BI__Collateral_Type__c.LastModifiedDate</v>
      </c>
      <c r="L115" s="165" t="s">
        <v>2189</v>
      </c>
      <c r="M115" s="166" t="s">
        <v>2185</v>
      </c>
      <c r="N115" s="166"/>
      <c r="O115" s="166"/>
      <c r="P115" s="39"/>
      <c r="Q115" s="39"/>
      <c r="R115" s="27"/>
      <c r="S115" s="36"/>
      <c r="T115" s="37" t="s">
        <v>2183</v>
      </c>
      <c r="U115" s="27"/>
      <c r="V115" s="26" t="s">
        <v>2182</v>
      </c>
      <c r="W115" s="27"/>
      <c r="X115" s="27"/>
      <c r="Y115" s="26" t="s">
        <v>2182</v>
      </c>
      <c r="Z115" s="27"/>
      <c r="AA115" s="27"/>
      <c r="AB115" s="27"/>
      <c r="AC115" s="27"/>
      <c r="AD115" s="27"/>
      <c r="AE115" s="27"/>
      <c r="AF115" s="27"/>
      <c r="AG115" s="27"/>
    </row>
    <row r="116" spans="1:33" ht="15" customHeight="1">
      <c r="A116" s="8" t="str">
        <f>IF(ISERROR(VLOOKUP($K116,'nCino | Field Mappings'!$C:$M,1,FALSE)), "No", "Yes")</f>
        <v>Yes</v>
      </c>
      <c r="C116" s="37">
        <v>5</v>
      </c>
      <c r="D116" s="27" t="s">
        <v>2179</v>
      </c>
      <c r="E116" s="28" t="s">
        <v>2180</v>
      </c>
      <c r="F116" s="28" t="s">
        <v>2180</v>
      </c>
      <c r="G116" s="116" t="s">
        <v>57</v>
      </c>
      <c r="H116" s="116" t="s">
        <v>56</v>
      </c>
      <c r="I116" s="31" t="s">
        <v>2190</v>
      </c>
      <c r="J116" s="32" t="s">
        <v>159</v>
      </c>
      <c r="K116" s="27" t="str">
        <f>_xlfn.CONCAT(H116,".",J116)</f>
        <v>LLC_BI__Collateral_Type__c.LastModifiedById</v>
      </c>
      <c r="L116" s="165" t="s">
        <v>2191</v>
      </c>
      <c r="M116" s="164" t="s">
        <v>2188</v>
      </c>
      <c r="N116" s="167"/>
      <c r="O116" s="164"/>
      <c r="P116" s="32"/>
      <c r="Q116" s="32"/>
      <c r="R116" s="27"/>
      <c r="S116" s="36"/>
      <c r="T116" s="37" t="s">
        <v>2183</v>
      </c>
      <c r="U116" s="27"/>
      <c r="V116" s="26" t="s">
        <v>2182</v>
      </c>
      <c r="W116" s="27"/>
      <c r="X116" s="27"/>
      <c r="Y116" s="26" t="s">
        <v>2182</v>
      </c>
      <c r="Z116" s="27"/>
      <c r="AA116" s="27"/>
      <c r="AB116" s="27"/>
      <c r="AC116" s="27"/>
      <c r="AD116" s="27"/>
      <c r="AE116" s="27"/>
      <c r="AF116" s="27"/>
      <c r="AG116" s="27"/>
    </row>
    <row r="117" spans="1:33" ht="15" customHeight="1">
      <c r="A117" s="8" t="str">
        <f>IF(ISERROR(VLOOKUP($K117,'nCino | Field Mappings'!$C:$M,1,FALSE)), "No", "Yes")</f>
        <v>Yes</v>
      </c>
      <c r="C117" s="37">
        <v>6</v>
      </c>
      <c r="D117" s="27" t="s">
        <v>2326</v>
      </c>
      <c r="E117" s="28" t="s">
        <v>2180</v>
      </c>
      <c r="F117" s="28" t="s">
        <v>2180</v>
      </c>
      <c r="G117" s="116" t="s">
        <v>57</v>
      </c>
      <c r="H117" s="116" t="s">
        <v>56</v>
      </c>
      <c r="I117" s="168" t="s">
        <v>425</v>
      </c>
      <c r="J117" s="115" t="s">
        <v>424</v>
      </c>
      <c r="K117" s="27" t="str">
        <f t="shared" ref="K117:K143" si="2">_xlfn.CONCAT(H117,".",J117)</f>
        <v>LLC_BI__Collateral_Type__c.LLC_BI__Active__c</v>
      </c>
      <c r="L117" s="163" t="s">
        <v>2361</v>
      </c>
      <c r="M117" s="169" t="s">
        <v>2330</v>
      </c>
      <c r="N117" s="169"/>
      <c r="O117" s="169"/>
      <c r="P117" s="170"/>
      <c r="Q117" s="170"/>
      <c r="R117" s="170"/>
      <c r="S117" s="36"/>
      <c r="T117" s="37" t="s">
        <v>2183</v>
      </c>
      <c r="U117" s="27"/>
      <c r="V117" s="26" t="s">
        <v>2182</v>
      </c>
      <c r="W117" s="27"/>
      <c r="X117" s="27"/>
      <c r="Y117" s="26" t="s">
        <v>2182</v>
      </c>
      <c r="Z117" s="27"/>
      <c r="AA117" s="27"/>
      <c r="AB117" s="27"/>
      <c r="AC117" s="27"/>
      <c r="AD117" s="27"/>
      <c r="AE117" s="27"/>
      <c r="AF117" s="27"/>
      <c r="AG117" s="27"/>
    </row>
    <row r="118" spans="1:33" ht="15" customHeight="1">
      <c r="A118" s="8" t="str">
        <f>IF(ISERROR(VLOOKUP($K118,'nCino | Field Mappings'!$C:$M,1,FALSE)), "No", "Yes")</f>
        <v>Yes</v>
      </c>
      <c r="C118" s="37">
        <v>7</v>
      </c>
      <c r="D118" s="27"/>
      <c r="E118" s="28" t="s">
        <v>2180</v>
      </c>
      <c r="F118" s="28" t="s">
        <v>2180</v>
      </c>
      <c r="G118" s="116" t="s">
        <v>57</v>
      </c>
      <c r="H118" s="116" t="s">
        <v>56</v>
      </c>
      <c r="I118" s="168" t="s">
        <v>428</v>
      </c>
      <c r="J118" s="115" t="s">
        <v>427</v>
      </c>
      <c r="K118" s="27" t="str">
        <f t="shared" si="2"/>
        <v>LLC_BI__Collateral_Type__c.LLC_BI__Advance_Rate__c</v>
      </c>
      <c r="L118" s="163" t="s">
        <v>2362</v>
      </c>
      <c r="M118" s="169" t="s">
        <v>2342</v>
      </c>
      <c r="N118" s="169">
        <v>16</v>
      </c>
      <c r="O118" s="169">
        <v>2</v>
      </c>
      <c r="P118" s="170"/>
      <c r="Q118" s="170"/>
      <c r="R118" s="170"/>
      <c r="S118" s="36"/>
      <c r="T118" s="37" t="s">
        <v>2183</v>
      </c>
      <c r="U118" s="27"/>
      <c r="V118" s="26" t="s">
        <v>2182</v>
      </c>
      <c r="W118" s="27"/>
      <c r="X118" s="27"/>
      <c r="Y118" s="26" t="s">
        <v>2182</v>
      </c>
      <c r="Z118" s="27"/>
      <c r="AA118" s="27"/>
      <c r="AB118" s="27"/>
      <c r="AC118" s="27"/>
      <c r="AD118" s="27"/>
      <c r="AE118" s="27"/>
      <c r="AF118" s="27"/>
      <c r="AG118" s="27"/>
    </row>
    <row r="119" spans="1:33" ht="15" customHeight="1">
      <c r="A119" s="8" t="str">
        <f>IF(ISERROR(VLOOKUP($K119,'nCino | Field Mappings'!$C:$M,1,FALSE)), "No", "Yes")</f>
        <v>Yes</v>
      </c>
      <c r="C119" s="37">
        <v>8</v>
      </c>
      <c r="D119" s="27"/>
      <c r="E119" s="28" t="s">
        <v>2180</v>
      </c>
      <c r="F119" s="28" t="s">
        <v>2180</v>
      </c>
      <c r="G119" s="116" t="s">
        <v>57</v>
      </c>
      <c r="H119" s="116" t="s">
        <v>56</v>
      </c>
      <c r="I119" s="168" t="s">
        <v>2363</v>
      </c>
      <c r="J119" s="115" t="s">
        <v>499</v>
      </c>
      <c r="K119" s="27" t="str">
        <f t="shared" si="2"/>
        <v>LLC_BI__Collateral_Type__c.LLC_BI__Auto_Update_Collateral_Value__c</v>
      </c>
      <c r="L119" s="163" t="s">
        <v>2364</v>
      </c>
      <c r="M119" s="169" t="s">
        <v>2348</v>
      </c>
      <c r="N119" s="169"/>
      <c r="O119" s="169"/>
      <c r="P119" s="170"/>
      <c r="Q119" s="170"/>
      <c r="R119" s="170"/>
      <c r="S119" s="36"/>
      <c r="T119" s="37" t="s">
        <v>2183</v>
      </c>
      <c r="U119" s="27"/>
      <c r="V119" s="26" t="s">
        <v>2182</v>
      </c>
      <c r="W119" s="27"/>
      <c r="X119" s="27"/>
      <c r="Y119" s="26" t="s">
        <v>2182</v>
      </c>
      <c r="Z119" s="27"/>
      <c r="AA119" s="27"/>
      <c r="AB119" s="27"/>
      <c r="AC119" s="27"/>
      <c r="AD119" s="27"/>
      <c r="AE119" s="27"/>
      <c r="AF119" s="27"/>
      <c r="AG119" s="27"/>
    </row>
    <row r="120" spans="1:33" ht="15" customHeight="1">
      <c r="A120" s="8" t="str">
        <f>IF(ISERROR(VLOOKUP($K120,'nCino | Field Mappings'!$C:$M,1,FALSE)), "No", "Yes")</f>
        <v>Yes</v>
      </c>
      <c r="C120" s="37">
        <v>9</v>
      </c>
      <c r="D120" s="27"/>
      <c r="E120" s="28" t="s">
        <v>2180</v>
      </c>
      <c r="F120" s="28" t="s">
        <v>2180</v>
      </c>
      <c r="G120" s="116" t="s">
        <v>57</v>
      </c>
      <c r="H120" s="116" t="s">
        <v>56</v>
      </c>
      <c r="I120" s="168" t="s">
        <v>491</v>
      </c>
      <c r="J120" s="115" t="s">
        <v>490</v>
      </c>
      <c r="K120" s="27" t="str">
        <f t="shared" si="2"/>
        <v>LLC_BI__Collateral_Type__c.LLC_BI__Category__c</v>
      </c>
      <c r="L120" s="163" t="s">
        <v>2365</v>
      </c>
      <c r="M120" s="169" t="s">
        <v>2201</v>
      </c>
      <c r="N120" s="169"/>
      <c r="O120" s="169"/>
      <c r="P120" s="170"/>
      <c r="Q120" s="170"/>
      <c r="R120" s="170"/>
      <c r="S120" s="36"/>
      <c r="T120" s="37" t="s">
        <v>2183</v>
      </c>
      <c r="U120" s="27"/>
      <c r="V120" s="26" t="s">
        <v>2182</v>
      </c>
      <c r="W120" s="27"/>
      <c r="X120" s="27"/>
      <c r="Y120" s="26" t="s">
        <v>2182</v>
      </c>
      <c r="Z120" s="27"/>
      <c r="AA120" s="27"/>
      <c r="AB120" s="27"/>
      <c r="AC120" s="27"/>
      <c r="AD120" s="27"/>
      <c r="AE120" s="27"/>
      <c r="AF120" s="27"/>
      <c r="AG120" s="27"/>
    </row>
    <row r="121" spans="1:33" ht="15" customHeight="1">
      <c r="A121" s="8" t="str">
        <f>IF(ISERROR(VLOOKUP($K121,'nCino | Field Mappings'!$C:$M,1,FALSE)), "No", "Yes")</f>
        <v>Yes</v>
      </c>
      <c r="C121" s="37">
        <v>10</v>
      </c>
      <c r="D121" s="27"/>
      <c r="E121" s="28" t="s">
        <v>2180</v>
      </c>
      <c r="F121" s="28" t="s">
        <v>2180</v>
      </c>
      <c r="G121" s="116" t="s">
        <v>57</v>
      </c>
      <c r="H121" s="116" t="s">
        <v>56</v>
      </c>
      <c r="I121" s="168" t="s">
        <v>434</v>
      </c>
      <c r="J121" s="115" t="s">
        <v>433</v>
      </c>
      <c r="K121" s="27" t="str">
        <f t="shared" si="2"/>
        <v>LLC_BI__Collateral_Type__c.LLC_BI__Condo_PUD__c</v>
      </c>
      <c r="L121" s="163" t="s">
        <v>2366</v>
      </c>
      <c r="M121" s="169" t="s">
        <v>2348</v>
      </c>
      <c r="N121" s="169"/>
      <c r="O121" s="169"/>
      <c r="P121" s="170"/>
      <c r="Q121" s="170"/>
      <c r="R121" s="170"/>
      <c r="S121" s="36"/>
      <c r="T121" s="37" t="s">
        <v>2183</v>
      </c>
      <c r="U121" s="27"/>
      <c r="V121" s="26" t="s">
        <v>2182</v>
      </c>
      <c r="W121" s="27"/>
      <c r="X121" s="27"/>
      <c r="Y121" s="26" t="s">
        <v>2182</v>
      </c>
      <c r="Z121" s="27"/>
      <c r="AA121" s="27"/>
      <c r="AB121" s="27"/>
      <c r="AC121" s="27"/>
      <c r="AD121" s="27"/>
      <c r="AE121" s="27"/>
      <c r="AF121" s="27"/>
      <c r="AG121" s="27"/>
    </row>
    <row r="122" spans="1:33" ht="15" customHeight="1">
      <c r="A122" s="8" t="str">
        <f>IF(ISERROR(VLOOKUP($K122,'nCino | Field Mappings'!$C:$M,1,FALSE)), "No", "Yes")</f>
        <v>Yes</v>
      </c>
      <c r="C122" s="37">
        <v>11</v>
      </c>
      <c r="D122" s="27"/>
      <c r="E122" s="28" t="s">
        <v>2180</v>
      </c>
      <c r="F122" s="28" t="s">
        <v>2180</v>
      </c>
      <c r="G122" s="116" t="s">
        <v>57</v>
      </c>
      <c r="H122" s="116" t="s">
        <v>56</v>
      </c>
      <c r="I122" s="168" t="s">
        <v>437</v>
      </c>
      <c r="J122" s="115" t="s">
        <v>436</v>
      </c>
      <c r="K122" s="27" t="str">
        <f t="shared" si="2"/>
        <v>LLC_BI__Collateral_Type__c.LLC_BI__Expire_Date__c</v>
      </c>
      <c r="L122" s="163" t="s">
        <v>2367</v>
      </c>
      <c r="M122" s="169" t="s">
        <v>1</v>
      </c>
      <c r="N122" s="169"/>
      <c r="O122" s="169"/>
      <c r="P122" s="170"/>
      <c r="Q122" s="170"/>
      <c r="R122" s="170"/>
      <c r="S122" s="36"/>
      <c r="T122" s="37" t="s">
        <v>2183</v>
      </c>
      <c r="U122" s="27"/>
      <c r="V122" s="26" t="s">
        <v>2182</v>
      </c>
      <c r="W122" s="27"/>
      <c r="X122" s="27"/>
      <c r="Y122" s="26" t="s">
        <v>2182</v>
      </c>
      <c r="Z122" s="27"/>
      <c r="AA122" s="27"/>
      <c r="AB122" s="27"/>
      <c r="AC122" s="27"/>
      <c r="AD122" s="27"/>
      <c r="AE122" s="27"/>
      <c r="AF122" s="27"/>
      <c r="AG122" s="27"/>
    </row>
    <row r="123" spans="1:33" ht="15" customHeight="1">
      <c r="A123" s="8" t="str">
        <f>IF(ISERROR(VLOOKUP($K123,'nCino | Field Mappings'!$C:$M,1,FALSE)), "No", "Yes")</f>
        <v>Yes</v>
      </c>
      <c r="C123" s="37">
        <v>12</v>
      </c>
      <c r="D123" s="27"/>
      <c r="E123" s="28" t="s">
        <v>2180</v>
      </c>
      <c r="F123" s="28" t="s">
        <v>2180</v>
      </c>
      <c r="G123" s="116" t="s">
        <v>57</v>
      </c>
      <c r="H123" s="116" t="s">
        <v>56</v>
      </c>
      <c r="I123" s="168" t="s">
        <v>440</v>
      </c>
      <c r="J123" s="115" t="s">
        <v>439</v>
      </c>
      <c r="K123" s="27" t="str">
        <f t="shared" si="2"/>
        <v>LLC_BI__Collateral_Type__c.LLC_BI__Field_Set__c</v>
      </c>
      <c r="L123" s="163" t="s">
        <v>2368</v>
      </c>
      <c r="M123" s="169" t="s">
        <v>2193</v>
      </c>
      <c r="N123" s="169">
        <v>255</v>
      </c>
      <c r="O123" s="169"/>
      <c r="P123" s="170"/>
      <c r="Q123" s="170"/>
      <c r="R123" s="170"/>
      <c r="S123" s="36"/>
      <c r="T123" s="37" t="s">
        <v>2183</v>
      </c>
      <c r="U123" s="27"/>
      <c r="V123" s="26" t="s">
        <v>2182</v>
      </c>
      <c r="W123" s="27"/>
      <c r="X123" s="27"/>
      <c r="Y123" s="26" t="s">
        <v>2182</v>
      </c>
      <c r="Z123" s="27"/>
      <c r="AA123" s="27"/>
      <c r="AB123" s="27"/>
      <c r="AC123" s="27"/>
      <c r="AD123" s="27"/>
      <c r="AE123" s="27"/>
      <c r="AF123" s="27"/>
      <c r="AG123" s="27"/>
    </row>
    <row r="124" spans="1:33" ht="15" customHeight="1">
      <c r="A124" s="8" t="str">
        <f>IF(ISERROR(VLOOKUP($K124,'nCino | Field Mappings'!$C:$M,1,FALSE)), "No", "Yes")</f>
        <v>Yes</v>
      </c>
      <c r="C124" s="37">
        <v>13</v>
      </c>
      <c r="D124" s="27"/>
      <c r="E124" s="28" t="s">
        <v>2180</v>
      </c>
      <c r="F124" s="28" t="s">
        <v>2180</v>
      </c>
      <c r="G124" s="116" t="s">
        <v>57</v>
      </c>
      <c r="H124" s="116" t="s">
        <v>56</v>
      </c>
      <c r="I124" s="168" t="s">
        <v>497</v>
      </c>
      <c r="J124" s="115" t="s">
        <v>496</v>
      </c>
      <c r="K124" s="27" t="str">
        <f t="shared" si="2"/>
        <v>LLC_BI__Collateral_Type__c.LLC_BI__Group_Type__c</v>
      </c>
      <c r="L124" s="163" t="s">
        <v>2369</v>
      </c>
      <c r="M124" s="169" t="s">
        <v>2201</v>
      </c>
      <c r="N124" s="169"/>
      <c r="O124" s="169"/>
      <c r="P124" s="170"/>
      <c r="Q124" s="170"/>
      <c r="R124" s="170"/>
      <c r="S124" s="36"/>
      <c r="T124" s="37" t="s">
        <v>2183</v>
      </c>
      <c r="U124" s="27"/>
      <c r="V124" s="26" t="s">
        <v>2182</v>
      </c>
      <c r="W124" s="27"/>
      <c r="X124" s="27"/>
      <c r="Y124" s="26" t="s">
        <v>2182</v>
      </c>
      <c r="Z124" s="27"/>
      <c r="AA124" s="27"/>
      <c r="AB124" s="27"/>
      <c r="AC124" s="27"/>
      <c r="AD124" s="27"/>
      <c r="AE124" s="27"/>
      <c r="AF124" s="27"/>
      <c r="AG124" s="27"/>
    </row>
    <row r="125" spans="1:33" ht="15" customHeight="1">
      <c r="A125" s="8" t="str">
        <f>IF(ISERROR(VLOOKUP($K125,'nCino | Field Mappings'!$C:$M,1,FALSE)), "No", "Yes")</f>
        <v>Yes</v>
      </c>
      <c r="C125" s="37">
        <v>14</v>
      </c>
      <c r="D125" s="27"/>
      <c r="E125" s="28" t="s">
        <v>2180</v>
      </c>
      <c r="F125" s="28" t="s">
        <v>2180</v>
      </c>
      <c r="G125" s="116" t="s">
        <v>57</v>
      </c>
      <c r="H125" s="116" t="s">
        <v>56</v>
      </c>
      <c r="I125" s="168" t="s">
        <v>475</v>
      </c>
      <c r="J125" s="115" t="s">
        <v>474</v>
      </c>
      <c r="K125" s="27" t="str">
        <f t="shared" si="2"/>
        <v>LLC_BI__Collateral_Type__c.LLC_BI__Highest_Type__c</v>
      </c>
      <c r="L125" s="163" t="s">
        <v>2370</v>
      </c>
      <c r="M125" s="169" t="s">
        <v>2355</v>
      </c>
      <c r="N125" s="169"/>
      <c r="O125" s="169"/>
      <c r="P125" s="170"/>
      <c r="Q125" s="170"/>
      <c r="R125" s="170"/>
      <c r="S125" s="36"/>
      <c r="T125" s="37" t="s">
        <v>2183</v>
      </c>
      <c r="U125" s="27"/>
      <c r="V125" s="26" t="s">
        <v>2182</v>
      </c>
      <c r="W125" s="27"/>
      <c r="X125" s="27"/>
      <c r="Y125" s="26" t="s">
        <v>2182</v>
      </c>
      <c r="Z125" s="27"/>
      <c r="AA125" s="27"/>
      <c r="AB125" s="27"/>
      <c r="AC125" s="27"/>
      <c r="AD125" s="27"/>
      <c r="AE125" s="27"/>
      <c r="AF125" s="27"/>
      <c r="AG125" s="27"/>
    </row>
    <row r="126" spans="1:33" ht="15" customHeight="1">
      <c r="A126" s="8" t="str">
        <f>IF(ISERROR(VLOOKUP($K126,'nCino | Field Mappings'!$C:$M,1,FALSE)), "No", "Yes")</f>
        <v>Yes</v>
      </c>
      <c r="C126" s="37">
        <v>15</v>
      </c>
      <c r="D126" s="27"/>
      <c r="E126" s="28" t="s">
        <v>2180</v>
      </c>
      <c r="F126" s="28" t="s">
        <v>2180</v>
      </c>
      <c r="G126" s="116" t="s">
        <v>57</v>
      </c>
      <c r="H126" s="116" t="s">
        <v>56</v>
      </c>
      <c r="I126" s="168" t="s">
        <v>456</v>
      </c>
      <c r="J126" s="115" t="s">
        <v>455</v>
      </c>
      <c r="K126" s="27" t="str">
        <f t="shared" si="2"/>
        <v>LLC_BI__Collateral_Type__c.LLC_BI__Icon_Background_Color__c</v>
      </c>
      <c r="L126" s="163" t="s">
        <v>2371</v>
      </c>
      <c r="M126" s="169" t="s">
        <v>2193</v>
      </c>
      <c r="N126" s="169">
        <v>255</v>
      </c>
      <c r="O126" s="169"/>
      <c r="P126" s="170"/>
      <c r="Q126" s="170"/>
      <c r="R126" s="170"/>
      <c r="S126" s="36"/>
      <c r="T126" s="37" t="s">
        <v>2183</v>
      </c>
      <c r="U126" s="27"/>
      <c r="V126" s="26" t="s">
        <v>2182</v>
      </c>
      <c r="W126" s="27"/>
      <c r="X126" s="27"/>
      <c r="Y126" s="26" t="s">
        <v>2182</v>
      </c>
      <c r="Z126" s="27"/>
      <c r="AA126" s="27"/>
      <c r="AB126" s="27"/>
      <c r="AC126" s="27"/>
      <c r="AD126" s="27"/>
      <c r="AE126" s="27"/>
      <c r="AF126" s="27"/>
      <c r="AG126" s="27"/>
    </row>
    <row r="127" spans="1:33" ht="15" customHeight="1">
      <c r="A127" s="8" t="str">
        <f>IF(ISERROR(VLOOKUP($K127,'nCino | Field Mappings'!$C:$M,1,FALSE)), "No", "Yes")</f>
        <v>Yes</v>
      </c>
      <c r="C127" s="37">
        <v>16</v>
      </c>
      <c r="D127" s="27"/>
      <c r="E127" s="28" t="s">
        <v>2180</v>
      </c>
      <c r="F127" s="28" t="s">
        <v>2180</v>
      </c>
      <c r="G127" s="116" t="s">
        <v>57</v>
      </c>
      <c r="H127" s="116" t="s">
        <v>56</v>
      </c>
      <c r="I127" s="168" t="s">
        <v>459</v>
      </c>
      <c r="J127" s="115" t="s">
        <v>458</v>
      </c>
      <c r="K127" s="27" t="str">
        <f t="shared" si="2"/>
        <v>LLC_BI__Collateral_Type__c.LLC_BI__Icon_Color__c</v>
      </c>
      <c r="L127" s="163" t="s">
        <v>2371</v>
      </c>
      <c r="M127" s="169" t="s">
        <v>2193</v>
      </c>
      <c r="N127" s="169">
        <v>255</v>
      </c>
      <c r="O127" s="169"/>
      <c r="P127" s="170"/>
      <c r="Q127" s="170"/>
      <c r="R127" s="170"/>
      <c r="S127" s="36"/>
      <c r="T127" s="37" t="s">
        <v>2183</v>
      </c>
      <c r="U127" s="27"/>
      <c r="V127" s="26" t="s">
        <v>2182</v>
      </c>
      <c r="W127" s="27"/>
      <c r="X127" s="27"/>
      <c r="Y127" s="26" t="s">
        <v>2182</v>
      </c>
      <c r="Z127" s="27"/>
      <c r="AA127" s="27"/>
      <c r="AB127" s="27"/>
      <c r="AC127" s="27"/>
      <c r="AD127" s="27"/>
      <c r="AE127" s="27"/>
      <c r="AF127" s="27"/>
      <c r="AG127" s="27"/>
    </row>
    <row r="128" spans="1:33" ht="15" customHeight="1">
      <c r="A128" s="8" t="str">
        <f>IF(ISERROR(VLOOKUP($K128,'nCino | Field Mappings'!$C:$M,1,FALSE)), "No", "Yes")</f>
        <v>Yes</v>
      </c>
      <c r="C128" s="37">
        <v>17</v>
      </c>
      <c r="D128" s="27"/>
      <c r="E128" s="28" t="s">
        <v>2180</v>
      </c>
      <c r="F128" s="28" t="s">
        <v>2180</v>
      </c>
      <c r="G128" s="116" t="s">
        <v>57</v>
      </c>
      <c r="H128" s="116" t="s">
        <v>56</v>
      </c>
      <c r="I128" s="168" t="s">
        <v>462</v>
      </c>
      <c r="J128" s="115" t="s">
        <v>461</v>
      </c>
      <c r="K128" s="27" t="str">
        <f t="shared" si="2"/>
        <v>LLC_BI__Collateral_Type__c.LLC_BI__Icon_Type__c</v>
      </c>
      <c r="L128" s="163" t="s">
        <v>2372</v>
      </c>
      <c r="M128" s="169" t="s">
        <v>2193</v>
      </c>
      <c r="N128" s="169">
        <v>255</v>
      </c>
      <c r="O128" s="169"/>
      <c r="P128" s="170"/>
      <c r="Q128" s="170"/>
      <c r="R128" s="170"/>
      <c r="S128" s="36"/>
      <c r="T128" s="37" t="s">
        <v>2183</v>
      </c>
      <c r="U128" s="27"/>
      <c r="V128" s="26" t="s">
        <v>2182</v>
      </c>
      <c r="W128" s="27"/>
      <c r="X128" s="27"/>
      <c r="Y128" s="26" t="s">
        <v>2182</v>
      </c>
      <c r="Z128" s="27"/>
      <c r="AA128" s="27"/>
      <c r="AB128" s="27"/>
      <c r="AC128" s="27"/>
      <c r="AD128" s="27"/>
      <c r="AE128" s="27"/>
      <c r="AF128" s="27"/>
      <c r="AG128" s="27"/>
    </row>
    <row r="129" spans="1:33" ht="15" customHeight="1">
      <c r="A129" s="8" t="str">
        <f>IF(ISERROR(VLOOKUP($K129,'nCino | Field Mappings'!$C:$M,1,FALSE)), "No", "Yes")</f>
        <v>Yes</v>
      </c>
      <c r="C129" s="37">
        <v>18</v>
      </c>
      <c r="D129" s="27"/>
      <c r="E129" s="28" t="s">
        <v>2180</v>
      </c>
      <c r="F129" s="28" t="s">
        <v>2180</v>
      </c>
      <c r="G129" s="116" t="s">
        <v>57</v>
      </c>
      <c r="H129" s="116" t="s">
        <v>56</v>
      </c>
      <c r="I129" s="168" t="s">
        <v>479</v>
      </c>
      <c r="J129" s="115" t="s">
        <v>478</v>
      </c>
      <c r="K129" s="27" t="str">
        <f t="shared" si="2"/>
        <v>LLC_BI__Collateral_Type__c.LLC_BI__Is_Complex__c</v>
      </c>
      <c r="L129" s="163" t="s">
        <v>2373</v>
      </c>
      <c r="M129" s="169" t="s">
        <v>2348</v>
      </c>
      <c r="N129" s="169"/>
      <c r="O129" s="169"/>
      <c r="P129" s="170"/>
      <c r="Q129" s="170"/>
      <c r="R129" s="170"/>
      <c r="S129" s="36"/>
      <c r="T129" s="37" t="s">
        <v>2183</v>
      </c>
      <c r="U129" s="27"/>
      <c r="V129" s="26" t="s">
        <v>2182</v>
      </c>
      <c r="W129" s="27"/>
      <c r="X129" s="27"/>
      <c r="Y129" s="26" t="s">
        <v>2182</v>
      </c>
      <c r="Z129" s="27"/>
      <c r="AA129" s="27"/>
      <c r="AB129" s="27"/>
      <c r="AC129" s="27"/>
      <c r="AD129" s="27"/>
      <c r="AE129" s="27"/>
      <c r="AF129" s="27"/>
      <c r="AG129" s="27"/>
    </row>
    <row r="130" spans="1:33" ht="15" customHeight="1">
      <c r="A130" s="8" t="str">
        <f>IF(ISERROR(VLOOKUP($K130,'nCino | Field Mappings'!$C:$M,1,FALSE)), "No", "Yes")</f>
        <v>Yes</v>
      </c>
      <c r="C130" s="37">
        <v>19</v>
      </c>
      <c r="D130" s="27"/>
      <c r="E130" s="28" t="s">
        <v>2180</v>
      </c>
      <c r="F130" s="28" t="s">
        <v>2180</v>
      </c>
      <c r="G130" s="116" t="s">
        <v>57</v>
      </c>
      <c r="H130" s="116" t="s">
        <v>56</v>
      </c>
      <c r="I130" s="168" t="s">
        <v>494</v>
      </c>
      <c r="J130" s="115" t="s">
        <v>493</v>
      </c>
      <c r="K130" s="27" t="str">
        <f t="shared" si="2"/>
        <v>LLC_BI__Collateral_Type__c.LLC_BI__Leasing_Screen__c</v>
      </c>
      <c r="L130" s="163" t="s">
        <v>2374</v>
      </c>
      <c r="M130" s="169" t="s">
        <v>2375</v>
      </c>
      <c r="N130" s="169"/>
      <c r="O130" s="169"/>
      <c r="P130" s="170"/>
      <c r="Q130" s="170"/>
      <c r="R130" s="170"/>
      <c r="S130" s="36"/>
      <c r="T130" s="37" t="s">
        <v>2183</v>
      </c>
      <c r="U130" s="27"/>
      <c r="V130" s="26" t="s">
        <v>2182</v>
      </c>
      <c r="W130" s="27"/>
      <c r="X130" s="27"/>
      <c r="Y130" s="26" t="s">
        <v>2182</v>
      </c>
      <c r="Z130" s="27"/>
      <c r="AA130" s="27"/>
      <c r="AB130" s="27"/>
      <c r="AC130" s="27"/>
      <c r="AD130" s="27"/>
      <c r="AE130" s="27"/>
      <c r="AF130" s="27"/>
      <c r="AG130" s="27"/>
    </row>
    <row r="131" spans="1:33" ht="15" customHeight="1">
      <c r="A131" s="8" t="str">
        <f>IF(ISERROR(VLOOKUP($K131,'nCino | Field Mappings'!$C:$M,1,FALSE)), "No", "Yes")</f>
        <v>Yes</v>
      </c>
      <c r="C131" s="37">
        <v>20</v>
      </c>
      <c r="D131" s="27"/>
      <c r="E131" s="28" t="s">
        <v>2180</v>
      </c>
      <c r="F131" s="28" t="s">
        <v>2180</v>
      </c>
      <c r="G131" s="116" t="s">
        <v>57</v>
      </c>
      <c r="H131" s="116" t="s">
        <v>56</v>
      </c>
      <c r="I131" s="168" t="s">
        <v>469</v>
      </c>
      <c r="J131" s="115" t="s">
        <v>468</v>
      </c>
      <c r="K131" s="27" t="str">
        <f t="shared" si="2"/>
        <v>LLC_BI__Collateral_Type__c.LLC_BI__lookupKey__c</v>
      </c>
      <c r="L131" s="163" t="s">
        <v>2376</v>
      </c>
      <c r="M131" s="171" t="s">
        <v>2377</v>
      </c>
      <c r="N131" s="169">
        <v>255</v>
      </c>
      <c r="O131" s="169"/>
      <c r="P131" s="170"/>
      <c r="Q131" s="170"/>
      <c r="R131" s="170"/>
      <c r="S131" s="36"/>
      <c r="T131" s="37" t="s">
        <v>2183</v>
      </c>
      <c r="U131" s="27"/>
      <c r="V131" s="26" t="s">
        <v>2182</v>
      </c>
      <c r="W131" s="27"/>
      <c r="X131" s="27"/>
      <c r="Y131" s="26" t="s">
        <v>2182</v>
      </c>
      <c r="Z131" s="27"/>
      <c r="AA131" s="27"/>
      <c r="AB131" s="27"/>
      <c r="AC131" s="27"/>
      <c r="AD131" s="27"/>
      <c r="AE131" s="27"/>
      <c r="AF131" s="27"/>
      <c r="AG131" s="27"/>
    </row>
    <row r="132" spans="1:33" ht="15" customHeight="1">
      <c r="A132" s="8" t="str">
        <f>IF(ISERROR(VLOOKUP($K132,'nCino | Field Mappings'!$C:$M,1,FALSE)), "No", "Yes")</f>
        <v>Yes</v>
      </c>
      <c r="C132" s="37">
        <v>21</v>
      </c>
      <c r="D132" s="27"/>
      <c r="E132" s="28" t="s">
        <v>2180</v>
      </c>
      <c r="F132" s="28" t="s">
        <v>2180</v>
      </c>
      <c r="G132" s="116" t="s">
        <v>57</v>
      </c>
      <c r="H132" s="116" t="s">
        <v>56</v>
      </c>
      <c r="I132" s="168" t="s">
        <v>443</v>
      </c>
      <c r="J132" s="115" t="s">
        <v>442</v>
      </c>
      <c r="K132" s="27" t="str">
        <f t="shared" si="2"/>
        <v>LLC_BI__Collateral_Type__c.LLC_BI__Manufactured_Home__c</v>
      </c>
      <c r="L132" s="163" t="s">
        <v>2378</v>
      </c>
      <c r="M132" s="169" t="s">
        <v>2348</v>
      </c>
      <c r="N132" s="169"/>
      <c r="O132" s="169"/>
      <c r="P132" s="170"/>
      <c r="Q132" s="170"/>
      <c r="R132" s="170"/>
      <c r="S132" s="36"/>
      <c r="T132" s="37" t="s">
        <v>2183</v>
      </c>
      <c r="U132" s="27"/>
      <c r="V132" s="26" t="s">
        <v>2182</v>
      </c>
      <c r="W132" s="27"/>
      <c r="X132" s="27"/>
      <c r="Y132" s="26" t="s">
        <v>2182</v>
      </c>
      <c r="Z132" s="27"/>
      <c r="AA132" s="27"/>
      <c r="AB132" s="27"/>
      <c r="AC132" s="27"/>
      <c r="AD132" s="27"/>
      <c r="AE132" s="27"/>
      <c r="AF132" s="27"/>
      <c r="AG132" s="27"/>
    </row>
    <row r="133" spans="1:33" ht="15" customHeight="1">
      <c r="A133" s="8" t="str">
        <f>IF(ISERROR(VLOOKUP($K133,'nCino | Field Mappings'!$C:$M,1,FALSE)), "No", "Yes")</f>
        <v>Yes</v>
      </c>
      <c r="C133" s="37">
        <v>22</v>
      </c>
      <c r="D133" s="27"/>
      <c r="E133" s="28" t="s">
        <v>2180</v>
      </c>
      <c r="F133" s="28" t="s">
        <v>2180</v>
      </c>
      <c r="G133" s="116" t="s">
        <v>57</v>
      </c>
      <c r="H133" s="116" t="s">
        <v>56</v>
      </c>
      <c r="I133" s="168" t="s">
        <v>482</v>
      </c>
      <c r="J133" s="115" t="s">
        <v>481</v>
      </c>
      <c r="K133" s="27" t="str">
        <f t="shared" si="2"/>
        <v>LLC_BI__Collateral_Type__c.LLC_BI__Parent_Type__c</v>
      </c>
      <c r="L133" s="163" t="s">
        <v>2379</v>
      </c>
      <c r="M133" s="169" t="s">
        <v>2355</v>
      </c>
      <c r="N133" s="169"/>
      <c r="O133" s="169"/>
      <c r="P133" s="170"/>
      <c r="Q133" s="170"/>
      <c r="R133" s="170"/>
      <c r="S133" s="36"/>
      <c r="T133" s="37" t="s">
        <v>2183</v>
      </c>
      <c r="U133" s="27"/>
      <c r="V133" s="26" t="s">
        <v>2182</v>
      </c>
      <c r="W133" s="27"/>
      <c r="X133" s="27"/>
      <c r="Y133" s="26" t="s">
        <v>2182</v>
      </c>
      <c r="Z133" s="27"/>
      <c r="AA133" s="27"/>
      <c r="AB133" s="27"/>
      <c r="AC133" s="27"/>
      <c r="AD133" s="27"/>
      <c r="AE133" s="27"/>
      <c r="AF133" s="27"/>
      <c r="AG133" s="27"/>
    </row>
    <row r="134" spans="1:33" ht="15" customHeight="1">
      <c r="A134" s="8" t="str">
        <f>IF(ISERROR(VLOOKUP($K134,'nCino | Field Mappings'!$C:$M,1,FALSE)), "No", "Yes")</f>
        <v>Yes</v>
      </c>
      <c r="C134" s="37">
        <v>23</v>
      </c>
      <c r="D134" s="27"/>
      <c r="E134" s="28" t="s">
        <v>2180</v>
      </c>
      <c r="F134" s="28" t="s">
        <v>2180</v>
      </c>
      <c r="G134" s="116" t="s">
        <v>57</v>
      </c>
      <c r="H134" s="116" t="s">
        <v>56</v>
      </c>
      <c r="I134" s="168" t="s">
        <v>503</v>
      </c>
      <c r="J134" s="115" t="s">
        <v>502</v>
      </c>
      <c r="K134" s="27" t="str">
        <f t="shared" si="2"/>
        <v>LLC_BI__Collateral_Type__c.LLC_BI__Primary_Valuation_Sources__c</v>
      </c>
      <c r="L134" s="163" t="s">
        <v>2380</v>
      </c>
      <c r="M134" s="169" t="s">
        <v>2381</v>
      </c>
      <c r="N134" s="169"/>
      <c r="O134" s="169"/>
      <c r="P134" s="170"/>
      <c r="Q134" s="170"/>
      <c r="R134" s="170"/>
      <c r="S134" s="36"/>
      <c r="T134" s="37" t="s">
        <v>2183</v>
      </c>
      <c r="U134" s="27"/>
      <c r="V134" s="26" t="s">
        <v>2182</v>
      </c>
      <c r="W134" s="27"/>
      <c r="X134" s="27"/>
      <c r="Y134" s="26" t="s">
        <v>2182</v>
      </c>
      <c r="Z134" s="27"/>
      <c r="AA134" s="27"/>
      <c r="AB134" s="27"/>
      <c r="AC134" s="27"/>
      <c r="AD134" s="27"/>
      <c r="AE134" s="27"/>
      <c r="AF134" s="27"/>
      <c r="AG134" s="27"/>
    </row>
    <row r="135" spans="1:33" ht="15" customHeight="1">
      <c r="A135" s="8" t="str">
        <f>IF(ISERROR(VLOOKUP($K135,'nCino | Field Mappings'!$C:$M,1,FALSE)), "No", "Yes")</f>
        <v>Yes</v>
      </c>
      <c r="C135" s="37">
        <v>24</v>
      </c>
      <c r="D135" s="27"/>
      <c r="E135" s="28" t="s">
        <v>2180</v>
      </c>
      <c r="F135" s="28" t="s">
        <v>2180</v>
      </c>
      <c r="G135" s="116" t="s">
        <v>57</v>
      </c>
      <c r="H135" s="116" t="s">
        <v>56</v>
      </c>
      <c r="I135" s="168" t="s">
        <v>513</v>
      </c>
      <c r="J135" s="115" t="s">
        <v>512</v>
      </c>
      <c r="K135" s="27" t="str">
        <f t="shared" si="2"/>
        <v>LLC_BI__Collateral_Type__c.CCS_RecordTypeName__c</v>
      </c>
      <c r="L135" s="163" t="s">
        <v>2382</v>
      </c>
      <c r="M135" s="169" t="s">
        <v>2193</v>
      </c>
      <c r="N135" s="169">
        <v>255</v>
      </c>
      <c r="O135" s="169"/>
      <c r="P135" s="170"/>
      <c r="Q135" s="170"/>
      <c r="R135" s="170"/>
      <c r="S135" s="36"/>
      <c r="T135" s="37" t="s">
        <v>2183</v>
      </c>
      <c r="U135" s="27"/>
      <c r="V135" s="26" t="s">
        <v>2182</v>
      </c>
      <c r="W135" s="27"/>
      <c r="X135" s="27"/>
      <c r="Y135" s="26" t="s">
        <v>2182</v>
      </c>
      <c r="Z135" s="27"/>
      <c r="AA135" s="27"/>
      <c r="AB135" s="27"/>
      <c r="AC135" s="27"/>
      <c r="AD135" s="27"/>
      <c r="AE135" s="27"/>
      <c r="AF135" s="27"/>
      <c r="AG135" s="27"/>
    </row>
    <row r="136" spans="1:33" ht="15" customHeight="1">
      <c r="A136" s="8" t="str">
        <f>IF(ISERROR(VLOOKUP($K136,'nCino | Field Mappings'!$C:$M,1,FALSE)), "No", "Yes")</f>
        <v>Yes</v>
      </c>
      <c r="C136" s="37">
        <v>25</v>
      </c>
      <c r="D136" s="27"/>
      <c r="E136" s="28" t="s">
        <v>2180</v>
      </c>
      <c r="F136" s="28" t="s">
        <v>2180</v>
      </c>
      <c r="G136" s="116" t="s">
        <v>57</v>
      </c>
      <c r="H136" s="116" t="s">
        <v>56</v>
      </c>
      <c r="I136" s="168" t="s">
        <v>446</v>
      </c>
      <c r="J136" s="115" t="s">
        <v>445</v>
      </c>
      <c r="K136" s="27" t="str">
        <f t="shared" si="2"/>
        <v>LLC_BI__Collateral_Type__c.LLC_BI__Regulatory_Rate__c</v>
      </c>
      <c r="L136" s="163" t="s">
        <v>2383</v>
      </c>
      <c r="M136" s="169" t="s">
        <v>2342</v>
      </c>
      <c r="N136" s="169">
        <v>16</v>
      </c>
      <c r="O136" s="169">
        <v>2</v>
      </c>
      <c r="P136" s="170"/>
      <c r="Q136" s="170"/>
      <c r="R136" s="170"/>
      <c r="S136" s="36"/>
      <c r="T136" s="37" t="s">
        <v>2183</v>
      </c>
      <c r="U136" s="27"/>
      <c r="V136" s="26" t="s">
        <v>2182</v>
      </c>
      <c r="W136" s="27"/>
      <c r="X136" s="27"/>
      <c r="Y136" s="26" t="s">
        <v>2182</v>
      </c>
      <c r="Z136" s="27"/>
      <c r="AA136" s="27"/>
      <c r="AB136" s="27"/>
      <c r="AC136" s="27"/>
      <c r="AD136" s="27"/>
      <c r="AE136" s="27"/>
      <c r="AF136" s="27"/>
      <c r="AG136" s="27"/>
    </row>
    <row r="137" spans="1:33" ht="15" customHeight="1">
      <c r="A137" s="8" t="str">
        <f>IF(ISERROR(VLOOKUP($K137,'nCino | Field Mappings'!$C:$M,1,FALSE)), "No", "Yes")</f>
        <v>Yes</v>
      </c>
      <c r="C137" s="37">
        <v>26</v>
      </c>
      <c r="D137" s="27"/>
      <c r="E137" s="28" t="s">
        <v>2180</v>
      </c>
      <c r="F137" s="28" t="s">
        <v>2180</v>
      </c>
      <c r="G137" s="116" t="s">
        <v>57</v>
      </c>
      <c r="H137" s="116" t="s">
        <v>56</v>
      </c>
      <c r="I137" s="168" t="s">
        <v>465</v>
      </c>
      <c r="J137" s="115" t="s">
        <v>464</v>
      </c>
      <c r="K137" s="27" t="str">
        <f t="shared" si="2"/>
        <v>LLC_BI__Collateral_Type__c.LLC_BI__Screen__c</v>
      </c>
      <c r="L137" s="163" t="s">
        <v>2384</v>
      </c>
      <c r="M137" s="169" t="s">
        <v>2375</v>
      </c>
      <c r="N137" s="169"/>
      <c r="O137" s="169"/>
      <c r="P137" s="170"/>
      <c r="Q137" s="170"/>
      <c r="R137" s="170"/>
      <c r="S137" s="36"/>
      <c r="T137" s="37" t="s">
        <v>2183</v>
      </c>
      <c r="U137" s="27"/>
      <c r="V137" s="26" t="s">
        <v>2182</v>
      </c>
      <c r="W137" s="27"/>
      <c r="X137" s="27"/>
      <c r="Y137" s="26" t="s">
        <v>2182</v>
      </c>
      <c r="Z137" s="27"/>
      <c r="AA137" s="27"/>
      <c r="AB137" s="27"/>
      <c r="AC137" s="27"/>
      <c r="AD137" s="27"/>
      <c r="AE137" s="27"/>
      <c r="AF137" s="27"/>
      <c r="AG137" s="27"/>
    </row>
    <row r="138" spans="1:33" ht="15" customHeight="1">
      <c r="A138" s="8" t="str">
        <f>IF(ISERROR(VLOOKUP($K138,'nCino | Field Mappings'!$C:$M,1,FALSE)), "No", "Yes")</f>
        <v>Yes</v>
      </c>
      <c r="C138" s="37">
        <v>27</v>
      </c>
      <c r="D138" s="27"/>
      <c r="E138" s="28" t="s">
        <v>2180</v>
      </c>
      <c r="F138" s="28" t="s">
        <v>2180</v>
      </c>
      <c r="G138" s="116" t="s">
        <v>57</v>
      </c>
      <c r="H138" s="116" t="s">
        <v>56</v>
      </c>
      <c r="I138" s="168" t="s">
        <v>375</v>
      </c>
      <c r="J138" s="115" t="s">
        <v>374</v>
      </c>
      <c r="K138" s="27" t="str">
        <f t="shared" si="2"/>
        <v>LLC_BI__Collateral_Type__c.LLC_BI__Start_Date__c</v>
      </c>
      <c r="L138" s="163" t="s">
        <v>2385</v>
      </c>
      <c r="M138" s="169" t="s">
        <v>1</v>
      </c>
      <c r="N138" s="169"/>
      <c r="O138" s="169"/>
      <c r="P138" s="170"/>
      <c r="Q138" s="170"/>
      <c r="R138" s="170"/>
      <c r="S138" s="36"/>
      <c r="T138" s="37" t="s">
        <v>2183</v>
      </c>
      <c r="U138" s="27"/>
      <c r="V138" s="26" t="s">
        <v>2182</v>
      </c>
      <c r="W138" s="27"/>
      <c r="X138" s="27"/>
      <c r="Y138" s="26" t="s">
        <v>2182</v>
      </c>
      <c r="Z138" s="27"/>
      <c r="AA138" s="27"/>
      <c r="AB138" s="27"/>
      <c r="AC138" s="27"/>
      <c r="AD138" s="27"/>
      <c r="AE138" s="27"/>
      <c r="AF138" s="27"/>
      <c r="AG138" s="27"/>
    </row>
    <row r="139" spans="1:33" ht="15" customHeight="1">
      <c r="A139" s="8" t="str">
        <f>IF(ISERROR(VLOOKUP($K139,'nCino | Field Mappings'!$C:$M,1,FALSE)), "No", "Yes")</f>
        <v>Yes</v>
      </c>
      <c r="C139" s="37">
        <v>28</v>
      </c>
      <c r="D139" s="27"/>
      <c r="E139" s="28" t="s">
        <v>2180</v>
      </c>
      <c r="F139" s="28" t="s">
        <v>2180</v>
      </c>
      <c r="G139" s="116" t="s">
        <v>57</v>
      </c>
      <c r="H139" s="116" t="s">
        <v>56</v>
      </c>
      <c r="I139" s="168" t="s">
        <v>2386</v>
      </c>
      <c r="J139" s="115" t="s">
        <v>449</v>
      </c>
      <c r="K139" s="27" t="str">
        <f t="shared" si="2"/>
        <v>LLC_BI__Collateral_Type__c.LLC_BI__Subtype__c</v>
      </c>
      <c r="L139" s="163" t="s">
        <v>2387</v>
      </c>
      <c r="M139" s="169" t="s">
        <v>2201</v>
      </c>
      <c r="N139" s="169"/>
      <c r="O139" s="169"/>
      <c r="P139" s="170"/>
      <c r="Q139" s="170"/>
      <c r="R139" s="170"/>
      <c r="S139" s="36"/>
      <c r="T139" s="37" t="s">
        <v>2183</v>
      </c>
      <c r="U139" s="27"/>
      <c r="V139" s="26" t="s">
        <v>2182</v>
      </c>
      <c r="W139" s="27"/>
      <c r="X139" s="27"/>
      <c r="Y139" s="26" t="s">
        <v>2182</v>
      </c>
      <c r="Z139" s="27"/>
      <c r="AA139" s="27"/>
      <c r="AB139" s="27"/>
      <c r="AC139" s="27"/>
      <c r="AD139" s="27"/>
      <c r="AE139" s="27"/>
      <c r="AF139" s="27"/>
      <c r="AG139" s="27"/>
    </row>
    <row r="140" spans="1:33" ht="15" customHeight="1">
      <c r="A140" s="8" t="str">
        <f>IF(ISERROR(VLOOKUP($K140,'nCino | Field Mappings'!$C:$M,1,FALSE)), "No", "Yes")</f>
        <v>Yes</v>
      </c>
      <c r="C140" s="37">
        <v>29</v>
      </c>
      <c r="D140" s="27"/>
      <c r="E140" s="28" t="s">
        <v>2180</v>
      </c>
      <c r="F140" s="28" t="s">
        <v>2180</v>
      </c>
      <c r="G140" s="116" t="s">
        <v>57</v>
      </c>
      <c r="H140" s="116" t="s">
        <v>56</v>
      </c>
      <c r="I140" s="168" t="s">
        <v>510</v>
      </c>
      <c r="J140" s="115" t="s">
        <v>509</v>
      </c>
      <c r="K140" s="27" t="str">
        <f t="shared" si="2"/>
        <v>LLC_BI__Collateral_Type__c.CCS_Sub_Type_2__c</v>
      </c>
      <c r="L140" s="163" t="s">
        <v>2388</v>
      </c>
      <c r="M140" s="169" t="s">
        <v>2201</v>
      </c>
      <c r="N140" s="169"/>
      <c r="O140" s="169"/>
      <c r="P140" s="170"/>
      <c r="Q140" s="170"/>
      <c r="R140" s="170"/>
      <c r="S140" s="36"/>
      <c r="T140" s="37" t="s">
        <v>2183</v>
      </c>
      <c r="U140" s="27"/>
      <c r="V140" s="26" t="s">
        <v>2182</v>
      </c>
      <c r="W140" s="27"/>
      <c r="X140" s="27"/>
      <c r="Y140" s="26" t="s">
        <v>2182</v>
      </c>
      <c r="Z140" s="27"/>
      <c r="AA140" s="27"/>
      <c r="AB140" s="27"/>
      <c r="AC140" s="27"/>
      <c r="AD140" s="27"/>
      <c r="AE140" s="27"/>
      <c r="AF140" s="27"/>
      <c r="AG140" s="27"/>
    </row>
    <row r="141" spans="1:33" ht="15" customHeight="1">
      <c r="A141" s="8" t="str">
        <f>IF(ISERROR(VLOOKUP($K141,'nCino | Field Mappings'!$C:$M,1,FALSE)), "No", "Yes")</f>
        <v>Yes</v>
      </c>
      <c r="C141" s="37">
        <v>30</v>
      </c>
      <c r="D141" s="27"/>
      <c r="E141" s="28" t="s">
        <v>2180</v>
      </c>
      <c r="F141" s="28" t="s">
        <v>2180</v>
      </c>
      <c r="G141" s="116" t="s">
        <v>57</v>
      </c>
      <c r="H141" s="116" t="s">
        <v>56</v>
      </c>
      <c r="I141" s="168" t="s">
        <v>453</v>
      </c>
      <c r="J141" s="115" t="s">
        <v>452</v>
      </c>
      <c r="K141" s="27" t="str">
        <f t="shared" si="2"/>
        <v>LLC_BI__Collateral_Type__c.LLC_BI__Type__c</v>
      </c>
      <c r="L141" s="163" t="s">
        <v>2389</v>
      </c>
      <c r="M141" s="169" t="s">
        <v>2201</v>
      </c>
      <c r="N141" s="169"/>
      <c r="O141" s="169"/>
      <c r="P141" s="170"/>
      <c r="Q141" s="170"/>
      <c r="R141" s="170"/>
      <c r="S141" s="36"/>
      <c r="T141" s="37" t="s">
        <v>2183</v>
      </c>
      <c r="U141" s="27"/>
      <c r="V141" s="26" t="s">
        <v>2182</v>
      </c>
      <c r="W141" s="27"/>
      <c r="X141" s="27"/>
      <c r="Y141" s="26" t="s">
        <v>2182</v>
      </c>
      <c r="Z141" s="27"/>
      <c r="AA141" s="27"/>
      <c r="AB141" s="27"/>
      <c r="AC141" s="27"/>
      <c r="AD141" s="27"/>
      <c r="AE141" s="27"/>
      <c r="AF141" s="27"/>
      <c r="AG141" s="27"/>
    </row>
    <row r="142" spans="1:33" ht="15" customHeight="1">
      <c r="A142" s="8" t="str">
        <f>IF(ISERROR(VLOOKUP($K142,'nCino | Field Mappings'!$C:$M,1,FALSE)), "No", "Yes")</f>
        <v>Yes</v>
      </c>
      <c r="C142" s="37">
        <v>31</v>
      </c>
      <c r="D142" s="27"/>
      <c r="E142" s="28" t="s">
        <v>2180</v>
      </c>
      <c r="F142" s="28" t="s">
        <v>2180</v>
      </c>
      <c r="G142" s="116" t="s">
        <v>57</v>
      </c>
      <c r="H142" s="116" t="s">
        <v>56</v>
      </c>
      <c r="I142" s="168" t="s">
        <v>507</v>
      </c>
      <c r="J142" s="115" t="s">
        <v>506</v>
      </c>
      <c r="K142" s="27" t="str">
        <f t="shared" si="2"/>
        <v>LLC_BI__Collateral_Type__c.LLC_BI__Valuation_Field_Set__c</v>
      </c>
      <c r="L142" s="163" t="s">
        <v>2390</v>
      </c>
      <c r="M142" s="169" t="s">
        <v>2193</v>
      </c>
      <c r="N142" s="169">
        <v>255</v>
      </c>
      <c r="O142" s="169"/>
      <c r="P142" s="170"/>
      <c r="Q142" s="170"/>
      <c r="R142" s="170"/>
      <c r="S142" s="36"/>
      <c r="T142" s="37" t="s">
        <v>2183</v>
      </c>
      <c r="U142" s="27"/>
      <c r="V142" s="26" t="s">
        <v>2182</v>
      </c>
      <c r="W142" s="27"/>
      <c r="X142" s="27"/>
      <c r="Y142" s="26" t="s">
        <v>2182</v>
      </c>
      <c r="Z142" s="27"/>
      <c r="AA142" s="27"/>
      <c r="AB142" s="27"/>
      <c r="AC142" s="27"/>
      <c r="AD142" s="27"/>
      <c r="AE142" s="27"/>
      <c r="AF142" s="27"/>
      <c r="AG142" s="27"/>
    </row>
    <row r="143" spans="1:33" ht="15" customHeight="1">
      <c r="A143" s="8" t="str">
        <f>IF(ISERROR(VLOOKUP($K143,'nCino | Field Mappings'!$C:$M,1,FALSE)), "No", "Yes")</f>
        <v>Yes</v>
      </c>
      <c r="C143" s="37">
        <v>32</v>
      </c>
      <c r="D143" s="27"/>
      <c r="E143" s="28" t="s">
        <v>2180</v>
      </c>
      <c r="F143" s="28" t="s">
        <v>2180</v>
      </c>
      <c r="G143" s="116" t="s">
        <v>57</v>
      </c>
      <c r="H143" s="116" t="s">
        <v>56</v>
      </c>
      <c r="I143" s="172" t="s">
        <v>485</v>
      </c>
      <c r="J143" s="173" t="s">
        <v>484</v>
      </c>
      <c r="K143" s="42" t="str">
        <f t="shared" si="2"/>
        <v>LLC_BI__Collateral_Type__c.LLC_BI__Valuation_Source__c</v>
      </c>
      <c r="L143" s="174" t="s">
        <v>2391</v>
      </c>
      <c r="M143" s="175" t="s">
        <v>2201</v>
      </c>
      <c r="N143" s="175"/>
      <c r="O143" s="175"/>
      <c r="P143" s="176"/>
      <c r="Q143" s="176"/>
      <c r="R143" s="176"/>
      <c r="S143" s="83"/>
      <c r="T143" s="37" t="s">
        <v>2183</v>
      </c>
      <c r="U143" s="42"/>
      <c r="V143" s="26" t="s">
        <v>2182</v>
      </c>
      <c r="W143" s="42"/>
      <c r="X143" s="42"/>
      <c r="Y143" s="26" t="s">
        <v>2182</v>
      </c>
      <c r="Z143" s="42"/>
      <c r="AA143" s="42"/>
      <c r="AB143" s="42"/>
      <c r="AC143" s="42"/>
      <c r="AD143" s="42"/>
      <c r="AE143" s="42"/>
      <c r="AF143" s="42"/>
      <c r="AG143" s="42"/>
    </row>
    <row r="144" spans="1:33" ht="15" customHeight="1">
      <c r="A144" s="8" t="str">
        <f>IF(ISERROR(VLOOKUP($K144,'nCino | Field Mappings'!$C:$M,1,FALSE)), "No", "Yes")</f>
        <v>Yes</v>
      </c>
      <c r="C144" s="37">
        <v>33</v>
      </c>
      <c r="D144" s="27"/>
      <c r="E144" s="28" t="s">
        <v>2180</v>
      </c>
      <c r="F144" s="28" t="s">
        <v>2180</v>
      </c>
      <c r="G144" s="116" t="s">
        <v>57</v>
      </c>
      <c r="H144" s="177" t="s">
        <v>56</v>
      </c>
      <c r="I144" s="178" t="s">
        <v>488</v>
      </c>
      <c r="J144" s="27" t="s">
        <v>487</v>
      </c>
      <c r="K144" s="27" t="str">
        <f>_xlfn.CONCAT(H144,".",J144)</f>
        <v>LLC_BI__Collateral_Type__c.LLC_BI__Valuation_Type__c</v>
      </c>
      <c r="L144" s="179" t="s">
        <v>2392</v>
      </c>
      <c r="M144" s="165" t="s">
        <v>2201</v>
      </c>
      <c r="N144" s="163"/>
      <c r="O144" s="163"/>
      <c r="P144" s="27"/>
      <c r="Q144" s="27"/>
      <c r="R144" s="27"/>
      <c r="S144" s="27"/>
      <c r="T144" s="37" t="s">
        <v>2183</v>
      </c>
      <c r="U144" s="27"/>
      <c r="V144" s="26" t="s">
        <v>2182</v>
      </c>
      <c r="W144" s="27"/>
      <c r="X144" s="27"/>
      <c r="Y144" s="26" t="s">
        <v>2182</v>
      </c>
      <c r="Z144" s="27"/>
      <c r="AA144" s="27"/>
      <c r="AB144" s="27"/>
      <c r="AC144" s="27"/>
      <c r="AD144" s="27"/>
      <c r="AE144" s="27"/>
      <c r="AF144" s="27"/>
      <c r="AG144" s="27"/>
    </row>
    <row r="145" spans="1:33" ht="15" customHeight="1">
      <c r="A145" s="8" t="str">
        <f>IF(ISERROR(VLOOKUP($K145,'nCino | Field Mappings'!$C:$M,1,FALSE)), "No", "Yes")</f>
        <v>Yes</v>
      </c>
      <c r="C145" s="26">
        <v>1</v>
      </c>
      <c r="D145" s="27" t="s">
        <v>2179</v>
      </c>
      <c r="E145" s="28" t="s">
        <v>2180</v>
      </c>
      <c r="F145" s="28" t="s">
        <v>2180</v>
      </c>
      <c r="G145" s="180" t="s">
        <v>63</v>
      </c>
      <c r="H145" s="181" t="s">
        <v>62</v>
      </c>
      <c r="I145" s="178" t="s">
        <v>128</v>
      </c>
      <c r="J145" s="27" t="s">
        <v>128</v>
      </c>
      <c r="K145" s="27" t="str">
        <f t="shared" ref="K145:K167" si="3">_xlfn.CONCAT(H145,".",J145)</f>
        <v>LLC_BI__Account_Collateral__c.Id</v>
      </c>
      <c r="L145" s="27" t="s">
        <v>128</v>
      </c>
      <c r="M145" s="163" t="s">
        <v>128</v>
      </c>
      <c r="N145" s="27"/>
      <c r="O145" s="27"/>
      <c r="P145" s="27" t="s">
        <v>1808</v>
      </c>
      <c r="Q145" s="27" t="s">
        <v>1808</v>
      </c>
      <c r="R145" s="27" t="s">
        <v>2181</v>
      </c>
      <c r="S145" s="27" t="s">
        <v>1808</v>
      </c>
      <c r="T145" s="37" t="s">
        <v>2183</v>
      </c>
      <c r="U145" s="27"/>
      <c r="V145" s="26" t="s">
        <v>2182</v>
      </c>
      <c r="W145" s="36"/>
      <c r="X145" s="27"/>
      <c r="Y145" s="26" t="s">
        <v>2182</v>
      </c>
      <c r="Z145" s="27"/>
      <c r="AA145" s="27"/>
      <c r="AB145" s="27"/>
      <c r="AC145" s="27"/>
      <c r="AD145" s="27"/>
      <c r="AE145" s="27"/>
      <c r="AF145" s="27"/>
      <c r="AG145" s="27"/>
    </row>
    <row r="146" spans="1:33" ht="15" customHeight="1">
      <c r="A146" s="8" t="str">
        <f>IF(ISERROR(VLOOKUP($K146,'nCino | Field Mappings'!$C:$M,1,FALSE)), "No", "Yes")</f>
        <v>Yes</v>
      </c>
      <c r="C146" s="37">
        <v>2</v>
      </c>
      <c r="D146" s="27" t="s">
        <v>2179</v>
      </c>
      <c r="E146" s="28" t="s">
        <v>2180</v>
      </c>
      <c r="F146" s="28" t="s">
        <v>2180</v>
      </c>
      <c r="G146" s="182" t="s">
        <v>63</v>
      </c>
      <c r="H146" s="125" t="s">
        <v>62</v>
      </c>
      <c r="I146" s="178" t="s">
        <v>148</v>
      </c>
      <c r="J146" s="27" t="s">
        <v>147</v>
      </c>
      <c r="K146" s="27" t="str">
        <f t="shared" si="3"/>
        <v>LLC_BI__Account_Collateral__c.CreatedDate</v>
      </c>
      <c r="L146" s="27" t="s">
        <v>2184</v>
      </c>
      <c r="M146" s="163" t="s">
        <v>2185</v>
      </c>
      <c r="N146" s="27"/>
      <c r="O146" s="27"/>
      <c r="P146" s="27" t="s">
        <v>1808</v>
      </c>
      <c r="Q146" s="27"/>
      <c r="R146" s="27"/>
      <c r="S146" s="27" t="s">
        <v>1808</v>
      </c>
      <c r="T146" s="37" t="s">
        <v>2183</v>
      </c>
      <c r="U146" s="27"/>
      <c r="V146" s="26" t="s">
        <v>2182</v>
      </c>
      <c r="W146" s="36"/>
      <c r="X146" s="27"/>
      <c r="Y146" s="26" t="s">
        <v>2182</v>
      </c>
      <c r="Z146" s="27"/>
      <c r="AA146" s="27"/>
      <c r="AB146" s="27"/>
      <c r="AC146" s="27"/>
      <c r="AD146" s="27"/>
      <c r="AE146" s="27"/>
      <c r="AF146" s="27"/>
      <c r="AG146" s="27"/>
    </row>
    <row r="147" spans="1:33" ht="15" customHeight="1">
      <c r="A147" s="8" t="str">
        <f>IF(ISERROR(VLOOKUP($K147,'nCino | Field Mappings'!$C:$M,1,FALSE)), "No", "Yes")</f>
        <v>Yes</v>
      </c>
      <c r="C147" s="37">
        <v>3</v>
      </c>
      <c r="D147" s="27" t="s">
        <v>2179</v>
      </c>
      <c r="E147" s="28" t="s">
        <v>2180</v>
      </c>
      <c r="F147" s="28" t="s">
        <v>2180</v>
      </c>
      <c r="G147" s="182" t="s">
        <v>63</v>
      </c>
      <c r="H147" s="125" t="s">
        <v>62</v>
      </c>
      <c r="I147" s="178" t="s">
        <v>2186</v>
      </c>
      <c r="J147" s="27" t="s">
        <v>151</v>
      </c>
      <c r="K147" s="27" t="str">
        <f t="shared" si="3"/>
        <v>LLC_BI__Account_Collateral__c.CreatedById</v>
      </c>
      <c r="L147" s="27" t="s">
        <v>2187</v>
      </c>
      <c r="M147" s="163" t="s">
        <v>2188</v>
      </c>
      <c r="N147" s="27"/>
      <c r="O147" s="27"/>
      <c r="P147" s="27" t="s">
        <v>1808</v>
      </c>
      <c r="Q147" s="27"/>
      <c r="R147" s="27"/>
      <c r="S147" s="27" t="s">
        <v>1808</v>
      </c>
      <c r="T147" s="37" t="s">
        <v>2183</v>
      </c>
      <c r="U147" s="27"/>
      <c r="V147" s="26" t="s">
        <v>2182</v>
      </c>
      <c r="W147" s="36"/>
      <c r="X147" s="27"/>
      <c r="Y147" s="26" t="s">
        <v>2182</v>
      </c>
      <c r="Z147" s="27"/>
      <c r="AA147" s="27"/>
      <c r="AB147" s="27"/>
      <c r="AC147" s="27"/>
      <c r="AD147" s="27"/>
      <c r="AE147" s="27"/>
      <c r="AF147" s="27"/>
      <c r="AG147" s="27"/>
    </row>
    <row r="148" spans="1:33" ht="15" customHeight="1">
      <c r="A148" s="8" t="str">
        <f>IF(ISERROR(VLOOKUP($K148,'nCino | Field Mappings'!$C:$M,1,FALSE)), "No", "Yes")</f>
        <v>Yes</v>
      </c>
      <c r="C148" s="37">
        <v>4</v>
      </c>
      <c r="D148" s="27" t="s">
        <v>2179</v>
      </c>
      <c r="E148" s="28" t="s">
        <v>2180</v>
      </c>
      <c r="F148" s="28" t="s">
        <v>2180</v>
      </c>
      <c r="G148" s="182" t="s">
        <v>63</v>
      </c>
      <c r="H148" s="125" t="s">
        <v>62</v>
      </c>
      <c r="I148" s="178" t="s">
        <v>157</v>
      </c>
      <c r="J148" s="27" t="s">
        <v>156</v>
      </c>
      <c r="K148" s="27" t="str">
        <f t="shared" si="3"/>
        <v>LLC_BI__Account_Collateral__c.LastModifiedDate</v>
      </c>
      <c r="L148" s="27" t="s">
        <v>2189</v>
      </c>
      <c r="M148" s="163" t="s">
        <v>2185</v>
      </c>
      <c r="N148" s="27"/>
      <c r="O148" s="27"/>
      <c r="P148" s="27" t="s">
        <v>1808</v>
      </c>
      <c r="Q148" s="27"/>
      <c r="R148" s="27"/>
      <c r="S148" s="27" t="s">
        <v>1808</v>
      </c>
      <c r="T148" s="37" t="s">
        <v>2183</v>
      </c>
      <c r="U148" s="27"/>
      <c r="V148" s="26" t="s">
        <v>2182</v>
      </c>
      <c r="W148" s="36"/>
      <c r="X148" s="27"/>
      <c r="Y148" s="26" t="s">
        <v>2182</v>
      </c>
      <c r="Z148" s="27"/>
      <c r="AA148" s="27"/>
      <c r="AB148" s="27"/>
      <c r="AC148" s="27"/>
      <c r="AD148" s="27"/>
      <c r="AE148" s="27"/>
      <c r="AF148" s="27"/>
      <c r="AG148" s="27"/>
    </row>
    <row r="149" spans="1:33" ht="15" customHeight="1">
      <c r="A149" s="8" t="str">
        <f>IF(ISERROR(VLOOKUP($K149,'nCino | Field Mappings'!$C:$M,1,FALSE)), "No", "Yes")</f>
        <v>Yes</v>
      </c>
      <c r="C149" s="37">
        <v>5</v>
      </c>
      <c r="D149" s="27" t="s">
        <v>2179</v>
      </c>
      <c r="E149" s="28" t="s">
        <v>2180</v>
      </c>
      <c r="F149" s="28" t="s">
        <v>2180</v>
      </c>
      <c r="G149" s="182" t="s">
        <v>63</v>
      </c>
      <c r="H149" s="151" t="s">
        <v>62</v>
      </c>
      <c r="I149" s="133" t="s">
        <v>2190</v>
      </c>
      <c r="J149" s="27" t="s">
        <v>159</v>
      </c>
      <c r="K149" s="27" t="str">
        <f t="shared" si="3"/>
        <v>LLC_BI__Account_Collateral__c.LastModifiedById</v>
      </c>
      <c r="L149" s="27" t="s">
        <v>2191</v>
      </c>
      <c r="M149" s="163" t="s">
        <v>2188</v>
      </c>
      <c r="N149" s="183"/>
      <c r="O149" s="27"/>
      <c r="P149" s="27" t="s">
        <v>1808</v>
      </c>
      <c r="Q149" s="27"/>
      <c r="R149" s="27"/>
      <c r="S149" s="27" t="s">
        <v>1808</v>
      </c>
      <c r="T149" s="37" t="s">
        <v>2183</v>
      </c>
      <c r="U149" s="27"/>
      <c r="V149" s="26" t="s">
        <v>2182</v>
      </c>
      <c r="W149" s="36"/>
      <c r="X149" s="27"/>
      <c r="Y149" s="26" t="s">
        <v>2182</v>
      </c>
      <c r="Z149" s="27"/>
      <c r="AA149" s="27"/>
      <c r="AB149" s="27"/>
      <c r="AC149" s="27"/>
      <c r="AD149" s="27"/>
      <c r="AE149" s="27"/>
      <c r="AF149" s="27"/>
      <c r="AG149" s="27"/>
    </row>
    <row r="150" spans="1:33" ht="15" customHeight="1">
      <c r="A150" s="8" t="str">
        <f>IF(ISERROR(VLOOKUP($K150,'nCino | Field Mappings'!$C:$M,1,FALSE)), "No", "Yes")</f>
        <v>Yes</v>
      </c>
      <c r="C150" s="37">
        <v>6</v>
      </c>
      <c r="D150" s="27"/>
      <c r="E150" s="28" t="s">
        <v>2180</v>
      </c>
      <c r="F150" s="28" t="s">
        <v>2180</v>
      </c>
      <c r="G150" s="184" t="s">
        <v>63</v>
      </c>
      <c r="H150" s="125" t="s">
        <v>62</v>
      </c>
      <c r="I150" s="178" t="s">
        <v>2217</v>
      </c>
      <c r="J150" s="27" t="s">
        <v>142</v>
      </c>
      <c r="K150" s="27" t="str">
        <f t="shared" si="3"/>
        <v>LLC_BI__Account_Collateral__c.CurrencyIsoCode</v>
      </c>
      <c r="L150" s="27" t="s">
        <v>2393</v>
      </c>
      <c r="M150" s="163" t="s">
        <v>2201</v>
      </c>
      <c r="N150" s="183"/>
      <c r="O150" s="27"/>
      <c r="P150" s="27"/>
      <c r="Q150" s="27"/>
      <c r="R150" s="27"/>
      <c r="S150" s="27"/>
      <c r="T150" s="37" t="s">
        <v>2183</v>
      </c>
      <c r="U150" s="27"/>
      <c r="V150" s="26" t="s">
        <v>2182</v>
      </c>
      <c r="W150" s="36"/>
      <c r="X150" s="27"/>
      <c r="Y150" s="26" t="s">
        <v>2182</v>
      </c>
      <c r="Z150" s="27"/>
      <c r="AA150" s="27"/>
      <c r="AB150" s="27"/>
      <c r="AC150" s="36"/>
      <c r="AD150" s="27"/>
      <c r="AE150" s="27"/>
      <c r="AF150" s="27"/>
      <c r="AG150" s="27"/>
    </row>
    <row r="151" spans="1:33" ht="15" customHeight="1">
      <c r="A151" s="8" t="str">
        <f>IF(ISERROR(VLOOKUP($K151,'nCino | Field Mappings'!$C:$M,1,FALSE)), "No", "Yes")</f>
        <v>Yes</v>
      </c>
      <c r="C151" s="37">
        <v>7</v>
      </c>
      <c r="D151" s="27"/>
      <c r="E151" s="28" t="s">
        <v>2180</v>
      </c>
      <c r="F151" s="28" t="s">
        <v>2180</v>
      </c>
      <c r="G151" s="184" t="s">
        <v>63</v>
      </c>
      <c r="H151" s="125" t="s">
        <v>62</v>
      </c>
      <c r="I151" s="178" t="s">
        <v>347</v>
      </c>
      <c r="J151" s="27" t="s">
        <v>2</v>
      </c>
      <c r="K151" s="27" t="str">
        <f t="shared" si="3"/>
        <v>LLC_BI__Account_Collateral__c.Name</v>
      </c>
      <c r="L151" s="27" t="s">
        <v>2394</v>
      </c>
      <c r="M151" s="163" t="s">
        <v>2333</v>
      </c>
      <c r="N151" s="183"/>
      <c r="O151" s="27"/>
      <c r="P151" s="27"/>
      <c r="Q151" s="27"/>
      <c r="R151" s="27"/>
      <c r="S151" s="27"/>
      <c r="T151" s="37" t="s">
        <v>2183</v>
      </c>
      <c r="U151" s="27"/>
      <c r="V151" s="26" t="s">
        <v>2182</v>
      </c>
      <c r="W151" s="36"/>
      <c r="X151" s="27"/>
      <c r="Y151" s="26" t="s">
        <v>2182</v>
      </c>
      <c r="Z151" s="27"/>
      <c r="AA151" s="27"/>
      <c r="AB151" s="27"/>
      <c r="AC151" s="36"/>
      <c r="AD151" s="27"/>
      <c r="AE151" s="27"/>
      <c r="AF151" s="27"/>
      <c r="AG151" s="27"/>
    </row>
    <row r="152" spans="1:33" ht="15" customHeight="1">
      <c r="A152" s="8" t="str">
        <f>IF(ISERROR(VLOOKUP($K152,'nCino | Field Mappings'!$C:$M,1,FALSE)), "No", "Yes")</f>
        <v>Yes</v>
      </c>
      <c r="C152" s="37">
        <v>8</v>
      </c>
      <c r="D152" s="27"/>
      <c r="E152" s="28" t="s">
        <v>2180</v>
      </c>
      <c r="F152" s="100" t="s">
        <v>2323</v>
      </c>
      <c r="G152" s="184" t="s">
        <v>63</v>
      </c>
      <c r="H152" s="125" t="s">
        <v>62</v>
      </c>
      <c r="I152" s="185" t="s">
        <v>381</v>
      </c>
      <c r="J152" s="43" t="s">
        <v>380</v>
      </c>
      <c r="K152" s="27" t="str">
        <f t="shared" si="3"/>
        <v>LLC_BI__Account_Collateral__c.LLC_BI__Collateral_Association__c</v>
      </c>
      <c r="L152" s="186" t="s">
        <v>2395</v>
      </c>
      <c r="M152" s="187" t="s">
        <v>2201</v>
      </c>
      <c r="N152" s="27"/>
      <c r="O152" s="27"/>
      <c r="P152" s="188"/>
      <c r="Q152" s="186"/>
      <c r="R152" s="186"/>
      <c r="S152" s="116" t="s">
        <v>1807</v>
      </c>
      <c r="T152" s="37" t="s">
        <v>2183</v>
      </c>
      <c r="U152" s="189"/>
      <c r="V152" s="26" t="s">
        <v>2183</v>
      </c>
      <c r="W152" s="36"/>
      <c r="X152" s="27"/>
      <c r="Y152" s="26" t="s">
        <v>2182</v>
      </c>
      <c r="Z152" s="27"/>
      <c r="AA152" s="27"/>
      <c r="AB152" s="27"/>
      <c r="AC152" s="27"/>
      <c r="AD152" s="27"/>
      <c r="AE152" s="27"/>
      <c r="AF152" s="27"/>
      <c r="AG152" s="27"/>
    </row>
    <row r="153" spans="1:33" ht="15" customHeight="1">
      <c r="A153" s="8" t="str">
        <f>IF(ISERROR(VLOOKUP($K153,'nCino | Field Mappings'!$C:$M,1,FALSE)), "No", "Yes")</f>
        <v>Yes</v>
      </c>
      <c r="C153" s="37">
        <v>9</v>
      </c>
      <c r="D153" s="27"/>
      <c r="E153" s="28" t="s">
        <v>2180</v>
      </c>
      <c r="F153" s="100" t="s">
        <v>2323</v>
      </c>
      <c r="G153" s="184" t="s">
        <v>63</v>
      </c>
      <c r="H153" s="125" t="s">
        <v>62</v>
      </c>
      <c r="I153" s="185" t="s">
        <v>359</v>
      </c>
      <c r="J153" s="43" t="s">
        <v>358</v>
      </c>
      <c r="K153" s="27" t="str">
        <f t="shared" si="3"/>
        <v>LLC_BI__Account_Collateral__c.LLC_BI__Account__c</v>
      </c>
      <c r="L153" s="190" t="s">
        <v>2396</v>
      </c>
      <c r="M153" s="187" t="s">
        <v>2397</v>
      </c>
      <c r="N153" s="27"/>
      <c r="O153" s="27"/>
      <c r="P153" s="188"/>
      <c r="Q153" s="190"/>
      <c r="R153" s="190"/>
      <c r="S153" s="116" t="s">
        <v>1807</v>
      </c>
      <c r="T153" s="37" t="s">
        <v>2183</v>
      </c>
      <c r="U153" s="189"/>
      <c r="V153" s="26" t="s">
        <v>2183</v>
      </c>
      <c r="W153" s="36"/>
      <c r="X153" s="27"/>
      <c r="Y153" s="26" t="s">
        <v>2182</v>
      </c>
      <c r="Z153" s="27"/>
      <c r="AA153" s="27"/>
      <c r="AB153" s="27"/>
      <c r="AC153" s="27"/>
      <c r="AD153" s="27"/>
      <c r="AE153" s="27"/>
      <c r="AF153" s="27"/>
      <c r="AG153" s="27"/>
    </row>
    <row r="154" spans="1:33" ht="15" customHeight="1">
      <c r="A154" s="8" t="str">
        <f>IF(ISERROR(VLOOKUP($K154,'nCino | Field Mappings'!$C:$M,1,FALSE)), "No", "Yes")</f>
        <v>Yes</v>
      </c>
      <c r="C154" s="37">
        <v>10</v>
      </c>
      <c r="D154" s="27"/>
      <c r="E154" s="28" t="s">
        <v>2180</v>
      </c>
      <c r="F154" s="100" t="s">
        <v>2323</v>
      </c>
      <c r="G154" s="184" t="s">
        <v>63</v>
      </c>
      <c r="H154" s="125" t="s">
        <v>62</v>
      </c>
      <c r="I154" s="185" t="s">
        <v>387</v>
      </c>
      <c r="J154" s="98" t="s">
        <v>386</v>
      </c>
      <c r="K154" s="27" t="str">
        <f t="shared" si="3"/>
        <v>LLC_BI__Account_Collateral__c.CCS_Lending_Value_Allocation__c</v>
      </c>
      <c r="L154" s="190" t="s">
        <v>2398</v>
      </c>
      <c r="M154" s="187" t="s">
        <v>2399</v>
      </c>
      <c r="N154" s="27">
        <v>18</v>
      </c>
      <c r="O154" s="27">
        <v>0</v>
      </c>
      <c r="P154" s="188"/>
      <c r="Q154" s="190"/>
      <c r="R154" s="190"/>
      <c r="S154" s="116" t="s">
        <v>1807</v>
      </c>
      <c r="T154" s="37" t="s">
        <v>2183</v>
      </c>
      <c r="U154" s="189"/>
      <c r="V154" s="26" t="s">
        <v>2182</v>
      </c>
      <c r="W154" s="36"/>
      <c r="X154" s="27"/>
      <c r="Y154" s="26" t="s">
        <v>2183</v>
      </c>
      <c r="Z154" s="27" t="s">
        <v>2400</v>
      </c>
      <c r="AA154" s="191" t="s">
        <v>2401</v>
      </c>
      <c r="AB154" s="27"/>
      <c r="AC154" s="27"/>
      <c r="AD154" s="27"/>
      <c r="AE154" s="27"/>
      <c r="AF154" s="27"/>
      <c r="AG154" s="27"/>
    </row>
    <row r="155" spans="1:33" ht="15" customHeight="1">
      <c r="A155" s="8" t="str">
        <f>IF(ISERROR(VLOOKUP($K155,'nCino | Field Mappings'!$C:$M,1,FALSE)), "No", "Yes")</f>
        <v>Yes</v>
      </c>
      <c r="C155" s="37">
        <v>11</v>
      </c>
      <c r="D155" s="27"/>
      <c r="E155" s="28" t="s">
        <v>2180</v>
      </c>
      <c r="F155" s="100" t="s">
        <v>2323</v>
      </c>
      <c r="G155" s="182" t="s">
        <v>63</v>
      </c>
      <c r="H155" s="141" t="s">
        <v>62</v>
      </c>
      <c r="I155" s="192" t="s">
        <v>51</v>
      </c>
      <c r="J155" s="43" t="s">
        <v>50</v>
      </c>
      <c r="K155" s="27" t="str">
        <f t="shared" si="3"/>
        <v>LLC_BI__Account_Collateral__c.LLC_BI__Collateral__c</v>
      </c>
      <c r="L155" s="186" t="s">
        <v>2402</v>
      </c>
      <c r="M155" s="187" t="s">
        <v>2397</v>
      </c>
      <c r="N155" s="183"/>
      <c r="O155" s="27"/>
      <c r="P155" s="188"/>
      <c r="Q155" s="186"/>
      <c r="R155" s="186"/>
      <c r="S155" s="116" t="s">
        <v>1807</v>
      </c>
      <c r="T155" s="37" t="s">
        <v>2183</v>
      </c>
      <c r="U155" s="189"/>
      <c r="V155" s="26" t="s">
        <v>2183</v>
      </c>
      <c r="W155" s="83"/>
      <c r="X155" s="42"/>
      <c r="Y155" s="26" t="s">
        <v>2182</v>
      </c>
      <c r="Z155" s="42"/>
      <c r="AA155" s="42"/>
      <c r="AB155" s="42"/>
      <c r="AC155" s="42"/>
      <c r="AD155" s="42"/>
      <c r="AE155" s="42"/>
      <c r="AF155" s="42"/>
      <c r="AG155" s="42"/>
    </row>
    <row r="156" spans="1:33" ht="15" customHeight="1">
      <c r="A156" s="8" t="str">
        <f>IF(ISERROR(VLOOKUP($K156,'nCino | Field Mappings'!$C:$M,1,FALSE)), "No", "Yes")</f>
        <v>Yes</v>
      </c>
      <c r="C156" s="37">
        <v>12</v>
      </c>
      <c r="D156" s="27"/>
      <c r="E156" s="28" t="s">
        <v>2180</v>
      </c>
      <c r="F156" s="100" t="s">
        <v>2323</v>
      </c>
      <c r="G156" s="184" t="s">
        <v>63</v>
      </c>
      <c r="H156" s="125" t="s">
        <v>62</v>
      </c>
      <c r="I156" s="178" t="s">
        <v>363</v>
      </c>
      <c r="J156" s="170" t="s">
        <v>362</v>
      </c>
      <c r="K156" s="27" t="str">
        <f t="shared" si="3"/>
        <v>LLC_BI__Account_Collateral__c.LLC_BI__End_Date__c</v>
      </c>
      <c r="L156" s="82" t="s">
        <v>2403</v>
      </c>
      <c r="M156" s="163" t="s">
        <v>1</v>
      </c>
      <c r="N156" s="27"/>
      <c r="O156" s="27"/>
      <c r="P156" s="27"/>
      <c r="Q156" s="27"/>
      <c r="R156" s="27"/>
      <c r="S156" s="27"/>
      <c r="T156" s="37" t="s">
        <v>2183</v>
      </c>
      <c r="U156" s="27"/>
      <c r="V156" s="26" t="s">
        <v>2182</v>
      </c>
      <c r="W156" s="36"/>
      <c r="X156" s="27"/>
      <c r="Y156" s="26" t="s">
        <v>2182</v>
      </c>
      <c r="Z156" s="27"/>
      <c r="AA156" s="27"/>
      <c r="AB156" s="27"/>
      <c r="AC156" s="27"/>
      <c r="AD156" s="27"/>
      <c r="AE156" s="27"/>
      <c r="AF156" s="27"/>
      <c r="AG156" s="27"/>
    </row>
    <row r="157" spans="1:33" ht="15" customHeight="1">
      <c r="A157" s="8" t="str">
        <f>IF(ISERROR(VLOOKUP($K157,'nCino | Field Mappings'!$C:$M,1,FALSE)), "No", "Yes")</f>
        <v>Yes</v>
      </c>
      <c r="C157" s="37">
        <v>13</v>
      </c>
      <c r="D157" s="27"/>
      <c r="E157" s="28" t="s">
        <v>2180</v>
      </c>
      <c r="F157" s="100" t="s">
        <v>2323</v>
      </c>
      <c r="G157" s="184" t="s">
        <v>63</v>
      </c>
      <c r="H157" s="125" t="s">
        <v>62</v>
      </c>
      <c r="I157" s="178" t="s">
        <v>384</v>
      </c>
      <c r="J157" s="170" t="s">
        <v>383</v>
      </c>
      <c r="K157" s="27" t="str">
        <f t="shared" si="3"/>
        <v>LLC_BI__Account_Collateral__c.LLC_BI__Group_Association__c</v>
      </c>
      <c r="L157" s="82" t="s">
        <v>2404</v>
      </c>
      <c r="M157" s="163" t="s">
        <v>2201</v>
      </c>
      <c r="N157" s="27"/>
      <c r="O157" s="27"/>
      <c r="P157" s="27"/>
      <c r="Q157" s="27"/>
      <c r="R157" s="27"/>
      <c r="S157" s="27"/>
      <c r="T157" s="37" t="s">
        <v>2183</v>
      </c>
      <c r="U157" s="27"/>
      <c r="V157" s="26" t="s">
        <v>2182</v>
      </c>
      <c r="W157" s="36"/>
      <c r="X157" s="27"/>
      <c r="Y157" s="26" t="s">
        <v>2182</v>
      </c>
      <c r="Z157" s="27"/>
      <c r="AA157" s="27"/>
      <c r="AB157" s="27"/>
      <c r="AC157" s="27"/>
      <c r="AD157" s="27"/>
      <c r="AE157" s="27"/>
      <c r="AF157" s="27"/>
      <c r="AG157" s="27"/>
    </row>
    <row r="158" spans="1:33" ht="15" customHeight="1">
      <c r="A158" s="8" t="str">
        <f>IF(ISERROR(VLOOKUP($K158,'nCino | Field Mappings'!$C:$M,1,FALSE)), "No", "Yes")</f>
        <v>Yes</v>
      </c>
      <c r="C158" s="37">
        <v>14</v>
      </c>
      <c r="D158" s="27"/>
      <c r="E158" s="28" t="s">
        <v>2180</v>
      </c>
      <c r="F158" s="100" t="s">
        <v>2323</v>
      </c>
      <c r="G158" s="184" t="s">
        <v>63</v>
      </c>
      <c r="H158" s="125" t="s">
        <v>62</v>
      </c>
      <c r="I158" s="178" t="s">
        <v>366</v>
      </c>
      <c r="J158" s="170" t="s">
        <v>365</v>
      </c>
      <c r="K158" s="27" t="str">
        <f t="shared" si="3"/>
        <v>LLC_BI__Account_Collateral__c.LLC_BI__Ownership_Percentage__c</v>
      </c>
      <c r="L158" s="82" t="s">
        <v>2405</v>
      </c>
      <c r="M158" s="163" t="s">
        <v>2342</v>
      </c>
      <c r="N158" s="27">
        <v>16</v>
      </c>
      <c r="O158" s="27">
        <v>2</v>
      </c>
      <c r="P158" s="27"/>
      <c r="Q158" s="27"/>
      <c r="R158" s="27"/>
      <c r="S158" s="27"/>
      <c r="T158" s="37" t="s">
        <v>2183</v>
      </c>
      <c r="U158" s="27"/>
      <c r="V158" s="26" t="s">
        <v>2182</v>
      </c>
      <c r="W158" s="36"/>
      <c r="X158" s="27"/>
      <c r="Y158" s="26" t="s">
        <v>2182</v>
      </c>
      <c r="Z158" s="27"/>
      <c r="AA158" s="27"/>
      <c r="AB158" s="27"/>
      <c r="AC158" s="27"/>
      <c r="AD158" s="27"/>
      <c r="AE158" s="27"/>
      <c r="AF158" s="27"/>
      <c r="AG158" s="27"/>
    </row>
    <row r="159" spans="1:33" ht="15" customHeight="1">
      <c r="A159" s="8" t="str">
        <f>IF(ISERROR(VLOOKUP($K159,'nCino | Field Mappings'!$C:$M,1,FALSE)), "No", "Yes")</f>
        <v>Yes</v>
      </c>
      <c r="C159" s="37">
        <v>15</v>
      </c>
      <c r="D159" s="27" t="s">
        <v>2326</v>
      </c>
      <c r="E159" s="28" t="s">
        <v>2180</v>
      </c>
      <c r="F159" s="100" t="s">
        <v>2323</v>
      </c>
      <c r="G159" s="184" t="s">
        <v>63</v>
      </c>
      <c r="H159" s="141" t="s">
        <v>62</v>
      </c>
      <c r="I159" s="178" t="s">
        <v>390</v>
      </c>
      <c r="J159" s="170" t="s">
        <v>389</v>
      </c>
      <c r="K159" s="27" t="str">
        <f t="shared" si="3"/>
        <v>LLC_BI__Account_Collateral__c.CCS_Perfection_Status__c</v>
      </c>
      <c r="L159" s="82" t="s">
        <v>2406</v>
      </c>
      <c r="M159" s="169" t="s">
        <v>2407</v>
      </c>
      <c r="N159" s="27"/>
      <c r="O159" s="27"/>
      <c r="P159" s="27"/>
      <c r="Q159" s="27"/>
      <c r="R159" s="27"/>
      <c r="S159" s="27"/>
      <c r="T159" s="37" t="s">
        <v>2183</v>
      </c>
      <c r="U159" s="27"/>
      <c r="V159" s="26" t="s">
        <v>2182</v>
      </c>
      <c r="W159" s="36"/>
      <c r="X159" s="27"/>
      <c r="Y159" s="26" t="s">
        <v>2182</v>
      </c>
      <c r="Z159" s="27"/>
      <c r="AA159" s="27"/>
      <c r="AB159" s="27"/>
      <c r="AC159" s="27"/>
      <c r="AD159" s="27"/>
      <c r="AE159" s="27"/>
      <c r="AF159" s="27"/>
      <c r="AG159" s="27"/>
    </row>
    <row r="160" spans="1:33" ht="15" customHeight="1">
      <c r="A160" s="8" t="str">
        <f>IF(ISERROR(VLOOKUP($K160,'nCino | Field Mappings'!$C:$M,1,FALSE)), "No", "Yes")</f>
        <v>Yes</v>
      </c>
      <c r="C160" s="37">
        <v>16</v>
      </c>
      <c r="D160" s="27"/>
      <c r="E160" s="28" t="s">
        <v>2180</v>
      </c>
      <c r="F160" s="100" t="s">
        <v>2323</v>
      </c>
      <c r="G160" s="182" t="s">
        <v>63</v>
      </c>
      <c r="H160" s="125" t="s">
        <v>62</v>
      </c>
      <c r="I160" s="178" t="s">
        <v>369</v>
      </c>
      <c r="J160" s="170" t="s">
        <v>368</v>
      </c>
      <c r="K160" s="27" t="str">
        <f t="shared" si="3"/>
        <v>LLC_BI__Account_Collateral__c.LLC_BI__Pledging_Authority__c</v>
      </c>
      <c r="L160" s="82" t="s">
        <v>2408</v>
      </c>
      <c r="M160" s="169" t="s">
        <v>2348</v>
      </c>
      <c r="N160" s="27"/>
      <c r="O160" s="27"/>
      <c r="P160" s="27"/>
      <c r="Q160" s="27"/>
      <c r="R160" s="27"/>
      <c r="S160" s="27"/>
      <c r="T160" s="37" t="s">
        <v>2183</v>
      </c>
      <c r="U160" s="27"/>
      <c r="V160" s="26" t="s">
        <v>2182</v>
      </c>
      <c r="W160" s="36"/>
      <c r="X160" s="27"/>
      <c r="Y160" s="26" t="s">
        <v>2182</v>
      </c>
      <c r="Z160" s="27"/>
      <c r="AA160" s="27"/>
      <c r="AB160" s="27"/>
      <c r="AC160" s="27"/>
      <c r="AD160" s="27"/>
      <c r="AE160" s="27"/>
      <c r="AF160" s="27"/>
      <c r="AG160" s="27"/>
    </row>
    <row r="161" spans="1:33" ht="15" customHeight="1">
      <c r="A161" s="8" t="str">
        <f>IF(ISERROR(VLOOKUP($K161,'nCino | Field Mappings'!$C:$M,1,FALSE)), "No", "Yes")</f>
        <v>Yes</v>
      </c>
      <c r="C161" s="37">
        <v>17</v>
      </c>
      <c r="D161" s="42"/>
      <c r="E161" s="28" t="s">
        <v>2180</v>
      </c>
      <c r="F161" s="100" t="s">
        <v>2323</v>
      </c>
      <c r="G161" s="184" t="s">
        <v>63</v>
      </c>
      <c r="H161" s="125" t="s">
        <v>62</v>
      </c>
      <c r="I161" s="178" t="s">
        <v>378</v>
      </c>
      <c r="J161" s="170" t="s">
        <v>377</v>
      </c>
      <c r="K161" s="27" t="str">
        <f t="shared" si="3"/>
        <v>LLC_BI__Account_Collateral__c.LLC_BI__Primary_Owner__c</v>
      </c>
      <c r="L161" s="82" t="s">
        <v>2409</v>
      </c>
      <c r="M161" s="169" t="s">
        <v>2348</v>
      </c>
      <c r="N161" s="27"/>
      <c r="O161" s="27"/>
      <c r="P161" s="27"/>
      <c r="Q161" s="27"/>
      <c r="R161" s="27"/>
      <c r="S161" s="27"/>
      <c r="T161" s="37" t="s">
        <v>2183</v>
      </c>
      <c r="U161" s="27"/>
      <c r="V161" s="26" t="s">
        <v>2182</v>
      </c>
      <c r="W161" s="36"/>
      <c r="X161" s="27"/>
      <c r="Y161" s="26" t="s">
        <v>2182</v>
      </c>
      <c r="Z161" s="27"/>
      <c r="AA161" s="27"/>
      <c r="AB161" s="27"/>
      <c r="AC161" s="27"/>
      <c r="AD161" s="27"/>
      <c r="AE161" s="27"/>
      <c r="AF161" s="27"/>
      <c r="AG161" s="27"/>
    </row>
    <row r="162" spans="1:33" ht="15" customHeight="1">
      <c r="A162" s="8" t="str">
        <f>IF(ISERROR(VLOOKUP($K162,'nCino | Field Mappings'!$C:$M,1,FALSE)), "No", "Yes")</f>
        <v>Yes</v>
      </c>
      <c r="C162" s="193">
        <v>18</v>
      </c>
      <c r="D162" s="27" t="s">
        <v>2326</v>
      </c>
      <c r="E162" s="28" t="s">
        <v>2180</v>
      </c>
      <c r="F162" s="100" t="s">
        <v>2323</v>
      </c>
      <c r="G162" s="184" t="s">
        <v>63</v>
      </c>
      <c r="H162" s="125" t="s">
        <v>62</v>
      </c>
      <c r="I162" s="178" t="s">
        <v>372</v>
      </c>
      <c r="J162" s="170" t="s">
        <v>371</v>
      </c>
      <c r="K162" s="27" t="str">
        <f t="shared" si="3"/>
        <v>LLC_BI__Account_Collateral__c.LLC_BI__Relationship_Type__c</v>
      </c>
      <c r="L162" s="82" t="s">
        <v>2410</v>
      </c>
      <c r="M162" s="169" t="s">
        <v>2407</v>
      </c>
      <c r="N162" s="27"/>
      <c r="O162" s="27"/>
      <c r="P162" s="27"/>
      <c r="Q162" s="27"/>
      <c r="R162" s="27"/>
      <c r="S162" s="27"/>
      <c r="T162" s="37" t="s">
        <v>2183</v>
      </c>
      <c r="U162" s="27"/>
      <c r="V162" s="26" t="s">
        <v>2182</v>
      </c>
      <c r="W162" s="36"/>
      <c r="X162" s="27"/>
      <c r="Y162" s="26" t="s">
        <v>2182</v>
      </c>
      <c r="Z162" s="27"/>
      <c r="AA162" s="27"/>
      <c r="AB162" s="27"/>
      <c r="AC162" s="27"/>
      <c r="AD162" s="27"/>
      <c r="AE162" s="27"/>
      <c r="AF162" s="27"/>
      <c r="AG162" s="27"/>
    </row>
    <row r="163" spans="1:33" ht="15" customHeight="1">
      <c r="A163" s="8" t="str">
        <f>IF(ISERROR(VLOOKUP($K163,'nCino | Field Mappings'!$C:$M,1,FALSE)), "No", "Yes")</f>
        <v>Yes</v>
      </c>
      <c r="C163" s="193">
        <v>19</v>
      </c>
      <c r="D163" s="27" t="s">
        <v>2326</v>
      </c>
      <c r="E163" s="28" t="s">
        <v>2180</v>
      </c>
      <c r="F163" s="100" t="s">
        <v>2323</v>
      </c>
      <c r="G163" s="184" t="s">
        <v>63</v>
      </c>
      <c r="H163" s="141" t="s">
        <v>62</v>
      </c>
      <c r="I163" s="178" t="s">
        <v>393</v>
      </c>
      <c r="J163" s="170" t="s">
        <v>392</v>
      </c>
      <c r="K163" s="27" t="str">
        <f t="shared" si="3"/>
        <v>LLC_BI__Account_Collateral__c.CCS_Security_Hyperlink__c</v>
      </c>
      <c r="L163" s="82" t="s">
        <v>2411</v>
      </c>
      <c r="M163" s="169" t="s">
        <v>2407</v>
      </c>
      <c r="N163" s="27"/>
      <c r="O163" s="27"/>
      <c r="P163" s="27"/>
      <c r="Q163" s="27"/>
      <c r="R163" s="27"/>
      <c r="S163" s="27"/>
      <c r="T163" s="37" t="s">
        <v>2183</v>
      </c>
      <c r="U163" s="27"/>
      <c r="V163" s="26" t="s">
        <v>2182</v>
      </c>
      <c r="W163" s="36"/>
      <c r="X163" s="27"/>
      <c r="Y163" s="26" t="s">
        <v>2182</v>
      </c>
      <c r="Z163" s="27"/>
      <c r="AA163" s="27"/>
      <c r="AB163" s="27"/>
      <c r="AC163" s="27"/>
      <c r="AD163" s="27"/>
      <c r="AE163" s="27"/>
      <c r="AF163" s="27"/>
      <c r="AG163" s="27"/>
    </row>
    <row r="164" spans="1:33" ht="15" customHeight="1">
      <c r="A164" s="8" t="str">
        <f>IF(ISERROR(VLOOKUP($K164,'nCino | Field Mappings'!$C:$M,1,FALSE)), "No", "Yes")</f>
        <v>Yes</v>
      </c>
      <c r="C164" s="193">
        <v>20</v>
      </c>
      <c r="D164" s="27"/>
      <c r="E164" s="28" t="s">
        <v>2180</v>
      </c>
      <c r="F164" s="100" t="s">
        <v>2323</v>
      </c>
      <c r="G164" s="184" t="s">
        <v>63</v>
      </c>
      <c r="H164" s="125" t="s">
        <v>62</v>
      </c>
      <c r="I164" s="178" t="s">
        <v>375</v>
      </c>
      <c r="J164" s="170" t="s">
        <v>374</v>
      </c>
      <c r="K164" s="27" t="str">
        <f t="shared" si="3"/>
        <v>LLC_BI__Account_Collateral__c.LLC_BI__Start_Date__c</v>
      </c>
      <c r="L164" s="82" t="s">
        <v>2412</v>
      </c>
      <c r="M164" s="169" t="s">
        <v>1</v>
      </c>
      <c r="N164" s="27"/>
      <c r="O164" s="27"/>
      <c r="P164" s="27"/>
      <c r="Q164" s="27"/>
      <c r="R164" s="27"/>
      <c r="S164" s="27"/>
      <c r="T164" s="37" t="s">
        <v>2183</v>
      </c>
      <c r="U164" s="27"/>
      <c r="V164" s="26" t="s">
        <v>2182</v>
      </c>
      <c r="W164" s="36"/>
      <c r="X164" s="27"/>
      <c r="Y164" s="26" t="s">
        <v>2182</v>
      </c>
      <c r="Z164" s="27"/>
      <c r="AA164" s="27"/>
      <c r="AB164" s="27"/>
      <c r="AC164" s="27"/>
      <c r="AD164" s="27"/>
      <c r="AE164" s="27"/>
      <c r="AF164" s="27"/>
      <c r="AG164" s="27"/>
    </row>
    <row r="165" spans="1:33" ht="15" customHeight="1">
      <c r="A165" s="8" t="str">
        <f>IF(ISERROR(VLOOKUP($K165,'nCino | Field Mappings'!$C:$M,1,FALSE)), "No", "Yes")</f>
        <v>Yes</v>
      </c>
      <c r="C165" s="193">
        <v>21</v>
      </c>
      <c r="D165" s="27" t="s">
        <v>2326</v>
      </c>
      <c r="E165" s="28" t="s">
        <v>2180</v>
      </c>
      <c r="F165" s="100" t="s">
        <v>2323</v>
      </c>
      <c r="G165" s="182" t="s">
        <v>63</v>
      </c>
      <c r="H165" s="125" t="s">
        <v>62</v>
      </c>
      <c r="I165" s="178" t="s">
        <v>396</v>
      </c>
      <c r="J165" s="170" t="s">
        <v>395</v>
      </c>
      <c r="K165" s="27" t="str">
        <f t="shared" si="3"/>
        <v>LLC_BI__Account_Collateral__c.CCS_Total_Current_Hard_Limits__c</v>
      </c>
      <c r="L165" s="82" t="s">
        <v>2413</v>
      </c>
      <c r="M165" s="169" t="s">
        <v>2414</v>
      </c>
      <c r="N165" s="27"/>
      <c r="O165" s="27"/>
      <c r="P165" s="27"/>
      <c r="Q165" s="27"/>
      <c r="R165" s="27"/>
      <c r="S165" s="27"/>
      <c r="T165" s="37" t="s">
        <v>2183</v>
      </c>
      <c r="U165" s="27"/>
      <c r="V165" s="26" t="s">
        <v>2182</v>
      </c>
      <c r="W165" s="36"/>
      <c r="X165" s="27"/>
      <c r="Y165" s="26" t="s">
        <v>2182</v>
      </c>
      <c r="Z165" s="27"/>
      <c r="AA165" s="27"/>
      <c r="AB165" s="27"/>
      <c r="AC165" s="27"/>
      <c r="AD165" s="27"/>
      <c r="AE165" s="27"/>
      <c r="AF165" s="27"/>
      <c r="AG165" s="27"/>
    </row>
    <row r="166" spans="1:33" ht="15" customHeight="1">
      <c r="A166" s="8" t="str">
        <f>IF(ISERROR(VLOOKUP($K166,'nCino | Field Mappings'!$C:$M,1,FALSE)), "No", "Yes")</f>
        <v>Yes</v>
      </c>
      <c r="C166" s="193">
        <v>22</v>
      </c>
      <c r="D166" s="27" t="s">
        <v>2326</v>
      </c>
      <c r="E166" s="28" t="s">
        <v>2180</v>
      </c>
      <c r="F166" s="100" t="s">
        <v>2323</v>
      </c>
      <c r="G166" s="184" t="s">
        <v>63</v>
      </c>
      <c r="H166" s="125" t="s">
        <v>62</v>
      </c>
      <c r="I166" s="178" t="s">
        <v>399</v>
      </c>
      <c r="J166" s="170" t="s">
        <v>398</v>
      </c>
      <c r="K166" s="27" t="str">
        <f t="shared" si="3"/>
        <v>LLC_BI__Account_Collateral__c.CCS_Total_Lending_Value__c</v>
      </c>
      <c r="L166" s="82" t="s">
        <v>2415</v>
      </c>
      <c r="M166" s="169" t="s">
        <v>2414</v>
      </c>
      <c r="N166" s="27"/>
      <c r="O166" s="27"/>
      <c r="P166" s="27"/>
      <c r="Q166" s="27"/>
      <c r="R166" s="27"/>
      <c r="S166" s="27"/>
      <c r="T166" s="37" t="s">
        <v>2183</v>
      </c>
      <c r="U166" s="27"/>
      <c r="V166" s="26" t="s">
        <v>2182</v>
      </c>
      <c r="W166" s="83"/>
      <c r="X166" s="42"/>
      <c r="Y166" s="26" t="s">
        <v>2182</v>
      </c>
      <c r="Z166" s="42"/>
      <c r="AA166" s="42"/>
      <c r="AB166" s="42"/>
      <c r="AC166" s="42"/>
      <c r="AD166" s="42"/>
      <c r="AE166" s="42"/>
      <c r="AF166" s="42"/>
      <c r="AG166" s="42"/>
    </row>
    <row r="167" spans="1:33" ht="15" customHeight="1">
      <c r="A167" s="8" t="str">
        <f>IF(ISERROR(VLOOKUP($K167,'nCino | Field Mappings'!$C:$M,1,FALSE)), "No", "Yes")</f>
        <v>Yes</v>
      </c>
      <c r="C167" s="193">
        <v>23</v>
      </c>
      <c r="D167" s="27"/>
      <c r="E167" s="28" t="s">
        <v>2180</v>
      </c>
      <c r="F167" s="100" t="s">
        <v>2323</v>
      </c>
      <c r="G167" s="184" t="s">
        <v>63</v>
      </c>
      <c r="H167" s="125" t="s">
        <v>62</v>
      </c>
      <c r="I167" s="31" t="s">
        <v>402</v>
      </c>
      <c r="J167" s="194" t="s">
        <v>401</v>
      </c>
      <c r="K167" s="39" t="str">
        <f t="shared" si="3"/>
        <v>LLC_BI__Account_Collateral__c.CCS_Migration_Id__c</v>
      </c>
      <c r="L167" s="195" t="s">
        <v>2416</v>
      </c>
      <c r="M167" s="196" t="s">
        <v>2417</v>
      </c>
      <c r="N167" s="59">
        <v>255</v>
      </c>
      <c r="O167" s="59"/>
      <c r="P167" s="59"/>
      <c r="Q167" s="59"/>
      <c r="R167" s="59"/>
      <c r="S167" s="59"/>
      <c r="T167" s="37" t="s">
        <v>2183</v>
      </c>
      <c r="U167" s="59"/>
      <c r="V167" s="26" t="s">
        <v>2182</v>
      </c>
      <c r="W167" s="27"/>
      <c r="X167" s="27"/>
      <c r="Y167" s="26" t="s">
        <v>2182</v>
      </c>
      <c r="Z167" s="27"/>
      <c r="AA167" s="27"/>
      <c r="AB167" s="27"/>
      <c r="AC167" s="27"/>
      <c r="AD167" s="27"/>
      <c r="AE167" s="27"/>
      <c r="AF167" s="27"/>
      <c r="AG167" s="27"/>
    </row>
    <row r="168" spans="1:33" ht="15" customHeight="1">
      <c r="A168" s="8" t="str">
        <f>IF(ISERROR(VLOOKUP($K168,'nCino | Field Mappings'!$C:$M,1,FALSE)), "No", "Yes")</f>
        <v>Yes</v>
      </c>
      <c r="C168" s="26">
        <v>1</v>
      </c>
      <c r="D168" s="27" t="s">
        <v>2179</v>
      </c>
      <c r="E168" s="28" t="s">
        <v>2180</v>
      </c>
      <c r="F168" s="28" t="s">
        <v>2180</v>
      </c>
      <c r="G168" s="182" t="s">
        <v>69</v>
      </c>
      <c r="H168" s="197" t="s">
        <v>68</v>
      </c>
      <c r="I168" s="31" t="s">
        <v>128</v>
      </c>
      <c r="J168" s="32" t="s">
        <v>128</v>
      </c>
      <c r="K168" s="27" t="str">
        <f>_xlfn.CONCAT(H168,".",J168)</f>
        <v>LLC_BI__Collateral_Valuation__c.Id</v>
      </c>
      <c r="L168" s="36" t="s">
        <v>128</v>
      </c>
      <c r="M168" s="27" t="s">
        <v>128</v>
      </c>
      <c r="N168" s="32"/>
      <c r="O168" s="32"/>
      <c r="P168" s="32" t="s">
        <v>1808</v>
      </c>
      <c r="Q168" s="32" t="s">
        <v>1808</v>
      </c>
      <c r="R168" s="27" t="s">
        <v>2181</v>
      </c>
      <c r="S168" s="36" t="s">
        <v>1808</v>
      </c>
      <c r="T168" s="37" t="s">
        <v>2183</v>
      </c>
      <c r="U168" s="36"/>
      <c r="V168" s="26" t="s">
        <v>2182</v>
      </c>
      <c r="W168" s="27"/>
      <c r="X168" s="27"/>
      <c r="Y168" s="26" t="s">
        <v>2182</v>
      </c>
      <c r="Z168" s="27"/>
      <c r="AA168" s="27"/>
      <c r="AB168" s="27"/>
      <c r="AC168" s="27"/>
      <c r="AD168" s="27"/>
      <c r="AE168" s="27"/>
      <c r="AF168" s="27"/>
      <c r="AG168" s="27"/>
    </row>
    <row r="169" spans="1:33" ht="15" customHeight="1">
      <c r="A169" s="8" t="str">
        <f>IF(ISERROR(VLOOKUP($K169,'nCino | Field Mappings'!$C:$M,1,FALSE)), "No", "Yes")</f>
        <v>Yes</v>
      </c>
      <c r="C169" s="37">
        <v>2</v>
      </c>
      <c r="D169" s="27" t="s">
        <v>2179</v>
      </c>
      <c r="E169" s="28" t="s">
        <v>2180</v>
      </c>
      <c r="F169" s="28" t="s">
        <v>2180</v>
      </c>
      <c r="G169" s="182" t="s">
        <v>69</v>
      </c>
      <c r="H169" s="197" t="s">
        <v>68</v>
      </c>
      <c r="I169" s="31" t="s">
        <v>148</v>
      </c>
      <c r="J169" s="32" t="s">
        <v>147</v>
      </c>
      <c r="K169" s="27" t="str">
        <f>_xlfn.CONCAT(H169,".",J169)</f>
        <v>LLC_BI__Collateral_Valuation__c.CreatedDate</v>
      </c>
      <c r="L169" s="36" t="s">
        <v>2184</v>
      </c>
      <c r="M169" s="32" t="s">
        <v>2185</v>
      </c>
      <c r="N169" s="32"/>
      <c r="O169" s="32"/>
      <c r="P169" s="32"/>
      <c r="Q169" s="32"/>
      <c r="R169" s="27"/>
      <c r="S169" s="36" t="s">
        <v>1808</v>
      </c>
      <c r="T169" s="37" t="s">
        <v>2183</v>
      </c>
      <c r="U169" s="27"/>
      <c r="V169" s="26" t="s">
        <v>2182</v>
      </c>
      <c r="W169" s="27"/>
      <c r="X169" s="27"/>
      <c r="Y169" s="26" t="s">
        <v>2182</v>
      </c>
      <c r="Z169" s="27"/>
      <c r="AA169" s="27"/>
      <c r="AB169" s="27"/>
      <c r="AC169" s="27"/>
      <c r="AD169" s="27"/>
      <c r="AE169" s="27"/>
      <c r="AF169" s="27"/>
      <c r="AG169" s="27"/>
    </row>
    <row r="170" spans="1:33" ht="15" customHeight="1">
      <c r="A170" s="8" t="str">
        <f>IF(ISERROR(VLOOKUP($K170,'nCino | Field Mappings'!$C:$M,1,FALSE)), "No", "Yes")</f>
        <v>Yes</v>
      </c>
      <c r="C170" s="26">
        <v>3</v>
      </c>
      <c r="D170" s="27" t="s">
        <v>2179</v>
      </c>
      <c r="E170" s="28" t="s">
        <v>2180</v>
      </c>
      <c r="F170" s="28" t="s">
        <v>2180</v>
      </c>
      <c r="G170" s="182" t="s">
        <v>69</v>
      </c>
      <c r="H170" s="197" t="s">
        <v>68</v>
      </c>
      <c r="I170" s="31" t="s">
        <v>2186</v>
      </c>
      <c r="J170" s="32" t="s">
        <v>151</v>
      </c>
      <c r="K170" s="27" t="str">
        <f>_xlfn.CONCAT(H170,".",J170)</f>
        <v>LLC_BI__Collateral_Valuation__c.CreatedById</v>
      </c>
      <c r="L170" s="36" t="s">
        <v>2187</v>
      </c>
      <c r="M170" s="32" t="s">
        <v>2188</v>
      </c>
      <c r="N170" s="32"/>
      <c r="O170" s="32"/>
      <c r="P170" s="32"/>
      <c r="Q170" s="32"/>
      <c r="R170" s="27"/>
      <c r="S170" s="36" t="s">
        <v>1808</v>
      </c>
      <c r="T170" s="37" t="s">
        <v>2183</v>
      </c>
      <c r="U170" s="27"/>
      <c r="V170" s="26" t="s">
        <v>2182</v>
      </c>
      <c r="W170" s="27"/>
      <c r="X170" s="27"/>
      <c r="Y170" s="26" t="s">
        <v>2182</v>
      </c>
      <c r="Z170" s="27"/>
      <c r="AA170" s="27"/>
      <c r="AB170" s="27"/>
      <c r="AC170" s="27"/>
      <c r="AD170" s="27"/>
      <c r="AE170" s="27"/>
      <c r="AF170" s="27"/>
      <c r="AG170" s="27"/>
    </row>
    <row r="171" spans="1:33" ht="15" customHeight="1">
      <c r="A171" s="8" t="str">
        <f>IF(ISERROR(VLOOKUP($K171,'nCino | Field Mappings'!$C:$M,1,FALSE)), "No", "Yes")</f>
        <v>Yes</v>
      </c>
      <c r="C171" s="37">
        <v>4</v>
      </c>
      <c r="D171" s="27" t="s">
        <v>2179</v>
      </c>
      <c r="E171" s="28" t="s">
        <v>2180</v>
      </c>
      <c r="F171" s="28" t="s">
        <v>2180</v>
      </c>
      <c r="G171" s="182" t="s">
        <v>69</v>
      </c>
      <c r="H171" s="197" t="s">
        <v>68</v>
      </c>
      <c r="I171" s="31" t="s">
        <v>157</v>
      </c>
      <c r="J171" s="32" t="s">
        <v>156</v>
      </c>
      <c r="K171" s="27" t="str">
        <f>_xlfn.CONCAT(H171,".",J171)</f>
        <v>LLC_BI__Collateral_Valuation__c.LastModifiedDate</v>
      </c>
      <c r="L171" s="36" t="s">
        <v>2189</v>
      </c>
      <c r="M171" s="39" t="s">
        <v>2185</v>
      </c>
      <c r="N171" s="39"/>
      <c r="O171" s="39"/>
      <c r="P171" s="39"/>
      <c r="Q171" s="39"/>
      <c r="R171" s="27"/>
      <c r="S171" s="36" t="s">
        <v>1808</v>
      </c>
      <c r="T171" s="37" t="s">
        <v>2183</v>
      </c>
      <c r="U171" s="27"/>
      <c r="V171" s="26" t="s">
        <v>2182</v>
      </c>
      <c r="W171" s="27"/>
      <c r="X171" s="27"/>
      <c r="Y171" s="26" t="s">
        <v>2182</v>
      </c>
      <c r="Z171" s="27"/>
      <c r="AA171" s="27"/>
      <c r="AB171" s="27"/>
      <c r="AC171" s="27"/>
      <c r="AD171" s="27"/>
      <c r="AE171" s="27"/>
      <c r="AF171" s="27"/>
      <c r="AG171" s="27"/>
    </row>
    <row r="172" spans="1:33" ht="15" customHeight="1">
      <c r="A172" s="8" t="str">
        <f>IF(ISERROR(VLOOKUP($K172,'nCino | Field Mappings'!$C:$M,1,FALSE)), "No", "Yes")</f>
        <v>Yes</v>
      </c>
      <c r="C172" s="26">
        <v>5</v>
      </c>
      <c r="D172" s="27" t="s">
        <v>2179</v>
      </c>
      <c r="E172" s="28" t="s">
        <v>2180</v>
      </c>
      <c r="F172" s="28" t="s">
        <v>2180</v>
      </c>
      <c r="G172" s="182" t="s">
        <v>69</v>
      </c>
      <c r="H172" s="197" t="s">
        <v>68</v>
      </c>
      <c r="I172" s="31" t="s">
        <v>2190</v>
      </c>
      <c r="J172" s="32" t="s">
        <v>159</v>
      </c>
      <c r="K172" s="27" t="str">
        <f>_xlfn.CONCAT(H172,".",J172)</f>
        <v>LLC_BI__Collateral_Valuation__c.LastModifiedById</v>
      </c>
      <c r="L172" s="36" t="s">
        <v>2191</v>
      </c>
      <c r="M172" s="32" t="s">
        <v>2188</v>
      </c>
      <c r="N172" s="183"/>
      <c r="O172" s="32"/>
      <c r="P172" s="32"/>
      <c r="Q172" s="32"/>
      <c r="R172" s="27"/>
      <c r="S172" s="36" t="s">
        <v>1808</v>
      </c>
      <c r="T172" s="37" t="s">
        <v>2183</v>
      </c>
      <c r="U172" s="27"/>
      <c r="V172" s="26" t="s">
        <v>2182</v>
      </c>
      <c r="W172" s="27"/>
      <c r="X172" s="27"/>
      <c r="Y172" s="26" t="s">
        <v>2182</v>
      </c>
      <c r="Z172" s="27"/>
      <c r="AA172" s="27"/>
      <c r="AB172" s="27"/>
      <c r="AC172" s="27"/>
      <c r="AD172" s="27"/>
      <c r="AE172" s="27"/>
      <c r="AF172" s="27"/>
      <c r="AG172" s="27"/>
    </row>
    <row r="173" spans="1:33" ht="15" customHeight="1">
      <c r="A173" s="8" t="str">
        <f>IF(ISERROR(VLOOKUP($K173,'nCino | Field Mappings'!$C:$M,1,FALSE)), "No", "Yes")</f>
        <v>Yes</v>
      </c>
      <c r="C173" s="37">
        <v>6</v>
      </c>
      <c r="D173" s="27"/>
      <c r="E173" s="28" t="s">
        <v>2180</v>
      </c>
      <c r="F173" s="28" t="s">
        <v>2180</v>
      </c>
      <c r="G173" s="180" t="s">
        <v>69</v>
      </c>
      <c r="H173" s="91" t="s">
        <v>68</v>
      </c>
      <c r="I173" s="54" t="s">
        <v>51</v>
      </c>
      <c r="J173" s="58" t="s">
        <v>50</v>
      </c>
      <c r="K173" s="27" t="str">
        <f t="shared" ref="K173:K236" si="4">_xlfn.CONCAT(H173,".",J173)</f>
        <v>LLC_BI__Collateral_Valuation__c.LLC_BI__Collateral__c</v>
      </c>
      <c r="L173" s="198" t="s">
        <v>2418</v>
      </c>
      <c r="M173" s="88" t="s">
        <v>2397</v>
      </c>
      <c r="N173" s="88"/>
      <c r="O173" s="88"/>
      <c r="P173" s="88"/>
      <c r="Q173" s="116"/>
      <c r="R173" s="116"/>
      <c r="S173" s="116" t="s">
        <v>1807</v>
      </c>
      <c r="T173" s="37" t="s">
        <v>2183</v>
      </c>
      <c r="U173" s="27"/>
      <c r="V173" s="26" t="s">
        <v>2183</v>
      </c>
      <c r="W173" s="27"/>
      <c r="X173" s="27"/>
      <c r="Y173" s="26" t="s">
        <v>2182</v>
      </c>
      <c r="Z173" s="27"/>
      <c r="AA173" s="27"/>
      <c r="AB173" s="27"/>
      <c r="AC173" s="27"/>
      <c r="AD173" s="27"/>
      <c r="AE173" s="27"/>
      <c r="AF173" s="27"/>
      <c r="AG173" s="27"/>
    </row>
    <row r="174" spans="1:33" ht="15" customHeight="1">
      <c r="A174" s="8" t="str">
        <f>IF(ISERROR(VLOOKUP($K174,'nCino | Field Mappings'!$C:$M,1,FALSE)), "No", "Yes")</f>
        <v>Yes</v>
      </c>
      <c r="C174" s="199">
        <v>7</v>
      </c>
      <c r="D174" s="200"/>
      <c r="E174" s="201" t="s">
        <v>2180</v>
      </c>
      <c r="F174" s="201" t="s">
        <v>2180</v>
      </c>
      <c r="G174" s="202" t="s">
        <v>69</v>
      </c>
      <c r="H174" s="203" t="s">
        <v>68</v>
      </c>
      <c r="I174" s="204" t="s">
        <v>542</v>
      </c>
      <c r="J174" s="205" t="s">
        <v>541</v>
      </c>
      <c r="K174" s="200" t="str">
        <f>_xlfn.CONCAT(H174,".",J174)</f>
        <v>LLC_BI__Collateral_Valuation__c.LLC_BI__Valuation_Date__c</v>
      </c>
      <c r="L174" s="200" t="s">
        <v>2419</v>
      </c>
      <c r="M174" s="205" t="s">
        <v>1</v>
      </c>
      <c r="N174" s="206"/>
      <c r="O174" s="206"/>
      <c r="P174" s="206"/>
      <c r="Q174" s="207"/>
      <c r="R174" s="207"/>
      <c r="S174" s="207"/>
      <c r="T174" s="208" t="s">
        <v>2183</v>
      </c>
      <c r="U174" s="200"/>
      <c r="V174" s="199" t="s">
        <v>2182</v>
      </c>
      <c r="W174" s="200"/>
      <c r="X174" s="200"/>
      <c r="Y174" s="199" t="s">
        <v>2182</v>
      </c>
      <c r="Z174" s="200"/>
      <c r="AA174" s="200"/>
      <c r="AB174" s="200"/>
      <c r="AC174" s="200"/>
      <c r="AD174" s="200"/>
      <c r="AE174" s="200"/>
      <c r="AF174" s="200"/>
      <c r="AG174" s="200"/>
    </row>
    <row r="175" spans="1:33" ht="15" customHeight="1">
      <c r="A175" s="8" t="str">
        <f>IF(ISERROR(VLOOKUP($K175,'nCino | Field Mappings'!$C:$M,1,FALSE)), "No", "Yes")</f>
        <v>Yes</v>
      </c>
      <c r="C175" s="37">
        <v>8</v>
      </c>
      <c r="D175" s="27"/>
      <c r="E175" s="28" t="s">
        <v>2180</v>
      </c>
      <c r="F175" s="28" t="s">
        <v>2180</v>
      </c>
      <c r="G175" s="180" t="s">
        <v>69</v>
      </c>
      <c r="H175" s="91" t="s">
        <v>68</v>
      </c>
      <c r="I175" s="54" t="s">
        <v>581</v>
      </c>
      <c r="J175" s="58" t="s">
        <v>580</v>
      </c>
      <c r="K175" s="27" t="str">
        <f t="shared" si="4"/>
        <v>LLC_BI__Collateral_Valuation__c.CCS_Market_Rent_Value_OMRV__c</v>
      </c>
      <c r="L175" s="88" t="s">
        <v>2420</v>
      </c>
      <c r="M175" s="88" t="s">
        <v>2203</v>
      </c>
      <c r="N175" s="88">
        <v>18</v>
      </c>
      <c r="O175" s="88">
        <v>0</v>
      </c>
      <c r="P175" s="88"/>
      <c r="Q175" s="116"/>
      <c r="R175" s="116"/>
      <c r="S175" s="116" t="s">
        <v>1807</v>
      </c>
      <c r="T175" s="37" t="s">
        <v>2183</v>
      </c>
      <c r="U175" s="27"/>
      <c r="V175" s="26" t="s">
        <v>2182</v>
      </c>
      <c r="W175" s="27"/>
      <c r="X175" s="27"/>
      <c r="Y175" s="26" t="s">
        <v>2182</v>
      </c>
      <c r="Z175" s="27"/>
      <c r="AA175" s="27"/>
      <c r="AB175" s="27"/>
      <c r="AC175" s="27"/>
      <c r="AD175" s="27"/>
      <c r="AE175" s="27"/>
      <c r="AF175" s="27"/>
      <c r="AG175" s="27"/>
    </row>
    <row r="176" spans="1:33" ht="15" customHeight="1">
      <c r="A176" s="8" t="str">
        <f>IF(ISERROR(VLOOKUP($K176,'nCino | Field Mappings'!$C:$M,1,FALSE)), "No", "Yes")</f>
        <v>Yes</v>
      </c>
      <c r="C176" s="26">
        <v>9</v>
      </c>
      <c r="D176" s="27"/>
      <c r="E176" s="28" t="s">
        <v>2180</v>
      </c>
      <c r="F176" s="28" t="s">
        <v>2180</v>
      </c>
      <c r="G176" s="180" t="s">
        <v>69</v>
      </c>
      <c r="H176" s="91" t="s">
        <v>68</v>
      </c>
      <c r="I176" s="54" t="s">
        <v>596</v>
      </c>
      <c r="J176" s="58" t="s">
        <v>595</v>
      </c>
      <c r="K176" s="27" t="str">
        <f t="shared" si="4"/>
        <v>LLC_BI__Collateral_Valuation__c.CCS_Market_Value__c</v>
      </c>
      <c r="L176" s="88" t="s">
        <v>2421</v>
      </c>
      <c r="M176" s="88" t="s">
        <v>2203</v>
      </c>
      <c r="N176" s="88">
        <v>18</v>
      </c>
      <c r="O176" s="88">
        <v>0</v>
      </c>
      <c r="P176" s="88"/>
      <c r="Q176" s="116"/>
      <c r="R176" s="116"/>
      <c r="S176" s="116" t="s">
        <v>1807</v>
      </c>
      <c r="T176" s="37" t="s">
        <v>2183</v>
      </c>
      <c r="U176" s="27"/>
      <c r="V176" s="26" t="s">
        <v>2183</v>
      </c>
      <c r="W176" s="27"/>
      <c r="X176" s="27"/>
      <c r="Y176" s="26" t="s">
        <v>2182</v>
      </c>
      <c r="Z176" s="27"/>
      <c r="AA176" s="27"/>
      <c r="AB176" s="27"/>
      <c r="AC176" s="27"/>
      <c r="AD176" s="27"/>
      <c r="AE176" s="27"/>
      <c r="AF176" s="27"/>
      <c r="AG176" s="27"/>
    </row>
    <row r="177" spans="1:33" ht="15" customHeight="1">
      <c r="A177" s="8" t="str">
        <f>IF(ISERROR(VLOOKUP($K177,'nCino | Field Mappings'!$C:$M,1,FALSE)), "No", "Yes")</f>
        <v>Yes</v>
      </c>
      <c r="C177" s="37">
        <v>10</v>
      </c>
      <c r="D177" s="27"/>
      <c r="E177" s="28" t="s">
        <v>2180</v>
      </c>
      <c r="F177" s="28" t="s">
        <v>2180</v>
      </c>
      <c r="G177" s="180" t="s">
        <v>69</v>
      </c>
      <c r="H177" s="91" t="s">
        <v>68</v>
      </c>
      <c r="I177" s="54" t="s">
        <v>593</v>
      </c>
      <c r="J177" s="58" t="s">
        <v>592</v>
      </c>
      <c r="K177" s="27" t="str">
        <f t="shared" si="4"/>
        <v>LLC_BI__Collateral_Valuation__c.CCS_Open_Market_Value_MV1__c</v>
      </c>
      <c r="L177" s="88" t="s">
        <v>2422</v>
      </c>
      <c r="M177" s="88" t="s">
        <v>2203</v>
      </c>
      <c r="N177" s="88">
        <v>18</v>
      </c>
      <c r="O177" s="88">
        <v>0</v>
      </c>
      <c r="P177" s="88"/>
      <c r="Q177" s="116"/>
      <c r="R177" s="116"/>
      <c r="S177" s="116" t="s">
        <v>1807</v>
      </c>
      <c r="T177" s="37" t="s">
        <v>2183</v>
      </c>
      <c r="U177" s="27"/>
      <c r="V177" s="26" t="s">
        <v>2182</v>
      </c>
      <c r="W177" s="27"/>
      <c r="X177" s="27"/>
      <c r="Y177" s="26" t="s">
        <v>2182</v>
      </c>
      <c r="Z177" s="27"/>
      <c r="AA177" s="27"/>
      <c r="AB177" s="27"/>
      <c r="AC177" s="27"/>
      <c r="AD177" s="27"/>
      <c r="AE177" s="27"/>
      <c r="AF177" s="27"/>
      <c r="AG177" s="27"/>
    </row>
    <row r="178" spans="1:33" ht="15" customHeight="1">
      <c r="A178" s="8" t="str">
        <f>IF(ISERROR(VLOOKUP($K178,'nCino | Field Mappings'!$C:$M,1,FALSE)), "No", "Yes")</f>
        <v>Yes</v>
      </c>
      <c r="C178" s="26">
        <v>11</v>
      </c>
      <c r="D178" s="27"/>
      <c r="E178" s="28" t="s">
        <v>2180</v>
      </c>
      <c r="F178" s="28" t="s">
        <v>2180</v>
      </c>
      <c r="G178" s="180" t="s">
        <v>69</v>
      </c>
      <c r="H178" s="91" t="s">
        <v>68</v>
      </c>
      <c r="I178" s="54" t="s">
        <v>590</v>
      </c>
      <c r="J178" s="58" t="s">
        <v>589</v>
      </c>
      <c r="K178" s="27" t="str">
        <f t="shared" si="4"/>
        <v>LLC_BI__Collateral_Valuation__c.CCS_Open_Market_Value_Closed_MV2__c</v>
      </c>
      <c r="L178" s="88" t="s">
        <v>2423</v>
      </c>
      <c r="M178" s="88" t="s">
        <v>2203</v>
      </c>
      <c r="N178" s="88">
        <v>18</v>
      </c>
      <c r="O178" s="88">
        <v>0</v>
      </c>
      <c r="P178" s="88"/>
      <c r="Q178" s="116"/>
      <c r="R178" s="116"/>
      <c r="S178" s="116" t="s">
        <v>1807</v>
      </c>
      <c r="T178" s="37" t="s">
        <v>2183</v>
      </c>
      <c r="U178" s="27"/>
      <c r="V178" s="26" t="s">
        <v>2182</v>
      </c>
      <c r="W178" s="27"/>
      <c r="X178" s="27"/>
      <c r="Y178" s="26" t="s">
        <v>2182</v>
      </c>
      <c r="Z178" s="27"/>
      <c r="AA178" s="27"/>
      <c r="AB178" s="27"/>
      <c r="AC178" s="27"/>
      <c r="AD178" s="27"/>
      <c r="AE178" s="27"/>
      <c r="AF178" s="27"/>
      <c r="AG178" s="27"/>
    </row>
    <row r="179" spans="1:33" ht="15" customHeight="1">
      <c r="A179" s="8" t="str">
        <f>IF(ISERROR(VLOOKUP($K179,'nCino | Field Mappings'!$C:$M,1,FALSE)), "No", "Yes")</f>
        <v>Yes</v>
      </c>
      <c r="C179" s="37">
        <v>12</v>
      </c>
      <c r="D179" s="27"/>
      <c r="E179" s="28" t="s">
        <v>2180</v>
      </c>
      <c r="F179" s="28" t="s">
        <v>2180</v>
      </c>
      <c r="G179" s="180" t="s">
        <v>69</v>
      </c>
      <c r="H179" s="91" t="s">
        <v>68</v>
      </c>
      <c r="I179" s="54" t="s">
        <v>578</v>
      </c>
      <c r="J179" s="58" t="s">
        <v>577</v>
      </c>
      <c r="K179" s="27" t="str">
        <f t="shared" si="4"/>
        <v>LLC_BI__Collateral_Valuation__c.CCS_Other_Valuation__c</v>
      </c>
      <c r="L179" s="88" t="s">
        <v>2424</v>
      </c>
      <c r="M179" s="88" t="s">
        <v>2203</v>
      </c>
      <c r="N179" s="88">
        <v>18</v>
      </c>
      <c r="O179" s="88">
        <v>0</v>
      </c>
      <c r="P179" s="88"/>
      <c r="Q179" s="116"/>
      <c r="R179" s="116"/>
      <c r="S179" s="116" t="s">
        <v>1807</v>
      </c>
      <c r="T179" s="37" t="s">
        <v>2183</v>
      </c>
      <c r="U179" s="27"/>
      <c r="V179" s="26" t="s">
        <v>2182</v>
      </c>
      <c r="W179" s="27"/>
      <c r="X179" s="27"/>
      <c r="Y179" s="26" t="s">
        <v>2182</v>
      </c>
      <c r="Z179" s="27"/>
      <c r="AA179" s="27"/>
      <c r="AB179" s="27"/>
      <c r="AC179" s="27"/>
      <c r="AD179" s="27"/>
      <c r="AE179" s="27"/>
      <c r="AF179" s="27"/>
      <c r="AG179" s="27"/>
    </row>
    <row r="180" spans="1:33" ht="15" customHeight="1">
      <c r="A180" s="8" t="str">
        <f>IF(ISERROR(VLOOKUP($K180,'nCino | Field Mappings'!$C:$M,1,FALSE)), "No", "Yes")</f>
        <v>Yes</v>
      </c>
      <c r="C180" s="26">
        <v>13</v>
      </c>
      <c r="D180" s="27"/>
      <c r="E180" s="28" t="s">
        <v>2180</v>
      </c>
      <c r="F180" s="28" t="s">
        <v>2180</v>
      </c>
      <c r="G180" s="180" t="s">
        <v>69</v>
      </c>
      <c r="H180" s="91" t="s">
        <v>68</v>
      </c>
      <c r="I180" s="54" t="s">
        <v>572</v>
      </c>
      <c r="J180" s="58" t="s">
        <v>571</v>
      </c>
      <c r="K180" s="27" t="str">
        <f t="shared" si="4"/>
        <v>LLC_BI__Collateral_Valuation__c.CCS_Other_Valuation_Comments__c</v>
      </c>
      <c r="L180" s="88" t="s">
        <v>2425</v>
      </c>
      <c r="M180" s="88" t="s">
        <v>2193</v>
      </c>
      <c r="N180" s="88">
        <v>255</v>
      </c>
      <c r="O180" s="88"/>
      <c r="P180" s="88"/>
      <c r="Q180" s="116"/>
      <c r="R180" s="116"/>
      <c r="S180" s="116" t="s">
        <v>1807</v>
      </c>
      <c r="T180" s="37" t="s">
        <v>2183</v>
      </c>
      <c r="U180" s="27"/>
      <c r="V180" s="26" t="s">
        <v>2182</v>
      </c>
      <c r="W180" s="27"/>
      <c r="X180" s="27"/>
      <c r="Y180" s="26" t="s">
        <v>2182</v>
      </c>
      <c r="Z180" s="27"/>
      <c r="AA180" s="27"/>
      <c r="AB180" s="27"/>
      <c r="AC180" s="27"/>
      <c r="AD180" s="27"/>
      <c r="AE180" s="27"/>
      <c r="AF180" s="27"/>
      <c r="AG180" s="27"/>
    </row>
    <row r="181" spans="1:33" ht="15" customHeight="1">
      <c r="A181" s="8" t="str">
        <f>IF(ISERROR(VLOOKUP($K181,'nCino | Field Mappings'!$C:$M,1,FALSE)), "No", "Yes")</f>
        <v>Yes</v>
      </c>
      <c r="C181" s="37">
        <v>14</v>
      </c>
      <c r="D181" s="27"/>
      <c r="E181" s="28" t="s">
        <v>2180</v>
      </c>
      <c r="F181" s="28" t="s">
        <v>2180</v>
      </c>
      <c r="G181" s="180" t="s">
        <v>69</v>
      </c>
      <c r="H181" s="91" t="s">
        <v>68</v>
      </c>
      <c r="I181" s="54" t="s">
        <v>584</v>
      </c>
      <c r="J181" s="58" t="s">
        <v>583</v>
      </c>
      <c r="K181" s="27" t="str">
        <f t="shared" si="4"/>
        <v>LLC_BI__Collateral_Valuation__c.CCS_Reinstatement_Value__c</v>
      </c>
      <c r="L181" s="88" t="s">
        <v>2426</v>
      </c>
      <c r="M181" s="88" t="s">
        <v>2203</v>
      </c>
      <c r="N181" s="88">
        <v>18</v>
      </c>
      <c r="O181" s="88">
        <v>0</v>
      </c>
      <c r="P181" s="88"/>
      <c r="Q181" s="116"/>
      <c r="R181" s="116"/>
      <c r="S181" s="116" t="s">
        <v>1807</v>
      </c>
      <c r="T181" s="37" t="s">
        <v>2183</v>
      </c>
      <c r="U181" s="27"/>
      <c r="V181" s="26" t="s">
        <v>2182</v>
      </c>
      <c r="W181" s="27"/>
      <c r="X181" s="27"/>
      <c r="Y181" s="26" t="s">
        <v>2182</v>
      </c>
      <c r="Z181" s="27"/>
      <c r="AA181" s="27"/>
      <c r="AB181" s="27"/>
      <c r="AC181" s="27"/>
      <c r="AD181" s="27"/>
      <c r="AE181" s="27"/>
      <c r="AF181" s="27"/>
      <c r="AG181" s="27"/>
    </row>
    <row r="182" spans="1:33" ht="15" customHeight="1">
      <c r="A182" s="8" t="str">
        <f>IF(ISERROR(VLOOKUP($K182,'nCino | Field Mappings'!$C:$M,1,FALSE)), "No", "Yes")</f>
        <v>Yes</v>
      </c>
      <c r="C182" s="26">
        <v>15</v>
      </c>
      <c r="D182" s="27"/>
      <c r="E182" s="28" t="s">
        <v>2180</v>
      </c>
      <c r="F182" s="28" t="s">
        <v>2180</v>
      </c>
      <c r="G182" s="180" t="s">
        <v>69</v>
      </c>
      <c r="H182" s="91" t="s">
        <v>68</v>
      </c>
      <c r="I182" s="209" t="s">
        <v>587</v>
      </c>
      <c r="J182" s="58" t="s">
        <v>586</v>
      </c>
      <c r="K182" s="27" t="str">
        <f t="shared" si="4"/>
        <v>LLC_BI__Collateral_Valuation__c.CCS_Vacant_Possession_Closed_Value_MV3__c</v>
      </c>
      <c r="L182" s="88" t="s">
        <v>2427</v>
      </c>
      <c r="M182" s="88" t="s">
        <v>2203</v>
      </c>
      <c r="N182" s="88">
        <v>18</v>
      </c>
      <c r="O182" s="88">
        <v>0</v>
      </c>
      <c r="P182" s="88"/>
      <c r="Q182" s="116"/>
      <c r="R182" s="116"/>
      <c r="S182" s="116" t="s">
        <v>1807</v>
      </c>
      <c r="T182" s="37" t="s">
        <v>2183</v>
      </c>
      <c r="U182" s="27"/>
      <c r="V182" s="26" t="s">
        <v>2182</v>
      </c>
      <c r="W182" s="27"/>
      <c r="X182" s="27"/>
      <c r="Y182" s="26" t="s">
        <v>2182</v>
      </c>
      <c r="Z182" s="27"/>
      <c r="AA182" s="27"/>
      <c r="AB182" s="27"/>
      <c r="AC182" s="27"/>
      <c r="AD182" s="27"/>
      <c r="AE182" s="27"/>
      <c r="AF182" s="27"/>
      <c r="AG182" s="27"/>
    </row>
    <row r="183" spans="1:33" ht="15" customHeight="1">
      <c r="A183" s="8" t="str">
        <f>IF(ISERROR(VLOOKUP($K183,'nCino | Field Mappings'!$C:$M,1,FALSE)), "No", "Yes")</f>
        <v>Yes</v>
      </c>
      <c r="C183" s="37">
        <v>16</v>
      </c>
      <c r="D183" s="27"/>
      <c r="E183" s="28" t="s">
        <v>2180</v>
      </c>
      <c r="F183" s="28" t="s">
        <v>2180</v>
      </c>
      <c r="G183" s="180" t="s">
        <v>69</v>
      </c>
      <c r="H183" s="91" t="s">
        <v>68</v>
      </c>
      <c r="I183" s="54" t="s">
        <v>560</v>
      </c>
      <c r="J183" s="58" t="s">
        <v>559</v>
      </c>
      <c r="K183" s="27" t="str">
        <f t="shared" si="4"/>
        <v>LLC_BI__Collateral_Valuation__c.CCS_Valuer_Email__c</v>
      </c>
      <c r="L183" s="88" t="s">
        <v>2428</v>
      </c>
      <c r="M183" s="88" t="s">
        <v>2429</v>
      </c>
      <c r="N183" s="88"/>
      <c r="O183" s="88"/>
      <c r="P183" s="88"/>
      <c r="Q183" s="116"/>
      <c r="R183" s="116"/>
      <c r="S183" s="116" t="s">
        <v>1807</v>
      </c>
      <c r="T183" s="37" t="s">
        <v>2183</v>
      </c>
      <c r="U183" s="27"/>
      <c r="V183" s="26" t="s">
        <v>2183</v>
      </c>
      <c r="W183" s="27"/>
      <c r="X183" s="27"/>
      <c r="Y183" s="26" t="s">
        <v>2182</v>
      </c>
      <c r="Z183" s="27"/>
      <c r="AA183" s="27"/>
      <c r="AB183" s="27"/>
      <c r="AC183" s="27"/>
      <c r="AD183" s="27"/>
      <c r="AE183" s="27"/>
      <c r="AF183" s="27"/>
      <c r="AG183" s="27"/>
    </row>
    <row r="184" spans="1:33" ht="15" customHeight="1">
      <c r="A184" s="8" t="str">
        <f>IF(ISERROR(VLOOKUP($K184,'nCino | Field Mappings'!$C:$M,1,FALSE)), "No", "Yes")</f>
        <v>Yes</v>
      </c>
      <c r="C184" s="26">
        <v>17</v>
      </c>
      <c r="D184" s="27"/>
      <c r="E184" s="28" t="s">
        <v>2180</v>
      </c>
      <c r="F184" s="28" t="s">
        <v>2180</v>
      </c>
      <c r="G184" s="180" t="s">
        <v>69</v>
      </c>
      <c r="H184" s="91" t="s">
        <v>68</v>
      </c>
      <c r="I184" s="54" t="s">
        <v>575</v>
      </c>
      <c r="J184" s="58" t="s">
        <v>574</v>
      </c>
      <c r="K184" s="27" t="str">
        <f t="shared" si="4"/>
        <v>LLC_BI__Collateral_Valuation__c.CCS_Valuer_Name__c</v>
      </c>
      <c r="L184" s="88" t="s">
        <v>2430</v>
      </c>
      <c r="M184" s="88" t="s">
        <v>2193</v>
      </c>
      <c r="N184" s="88">
        <v>255</v>
      </c>
      <c r="O184" s="88"/>
      <c r="P184" s="88"/>
      <c r="Q184" s="116"/>
      <c r="R184" s="116"/>
      <c r="S184" s="116" t="s">
        <v>1807</v>
      </c>
      <c r="T184" s="37" t="s">
        <v>2183</v>
      </c>
      <c r="U184" s="27"/>
      <c r="V184" s="26" t="s">
        <v>2183</v>
      </c>
      <c r="W184" s="27"/>
      <c r="X184" s="27"/>
      <c r="Y184" s="26" t="s">
        <v>2182</v>
      </c>
      <c r="Z184" s="27"/>
      <c r="AA184" s="27"/>
      <c r="AB184" s="27"/>
      <c r="AC184" s="27"/>
      <c r="AD184" s="27"/>
      <c r="AE184" s="27"/>
      <c r="AF184" s="27"/>
      <c r="AG184" s="27"/>
    </row>
    <row r="185" spans="1:33" ht="15" customHeight="1">
      <c r="A185" s="8" t="str">
        <f>IF(ISERROR(VLOOKUP($K185,'nCino | Field Mappings'!$C:$M,1,FALSE)), "No", "Yes")</f>
        <v>Yes</v>
      </c>
      <c r="C185" s="37">
        <v>18</v>
      </c>
      <c r="D185" s="27"/>
      <c r="E185" s="28" t="s">
        <v>2180</v>
      </c>
      <c r="F185" s="28" t="s">
        <v>2180</v>
      </c>
      <c r="G185" s="180" t="s">
        <v>69</v>
      </c>
      <c r="H185" s="91" t="s">
        <v>68</v>
      </c>
      <c r="I185" s="54" t="s">
        <v>566</v>
      </c>
      <c r="J185" s="58" t="s">
        <v>565</v>
      </c>
      <c r="K185" s="27" t="str">
        <f t="shared" si="4"/>
        <v>LLC_BI__Collateral_Valuation__c.CCS_Valuer_Postcode__c</v>
      </c>
      <c r="L185" s="88" t="s">
        <v>2431</v>
      </c>
      <c r="M185" s="88" t="s">
        <v>2199</v>
      </c>
      <c r="N185" s="88">
        <v>18</v>
      </c>
      <c r="O185" s="88">
        <v>0</v>
      </c>
      <c r="P185" s="88"/>
      <c r="Q185" s="116"/>
      <c r="R185" s="116"/>
      <c r="S185" s="116" t="s">
        <v>1807</v>
      </c>
      <c r="T185" s="37" t="s">
        <v>2183</v>
      </c>
      <c r="U185" s="27"/>
      <c r="V185" s="26" t="s">
        <v>2183</v>
      </c>
      <c r="W185" s="27"/>
      <c r="X185" s="27"/>
      <c r="Y185" s="26" t="s">
        <v>2182</v>
      </c>
      <c r="Z185" s="27"/>
      <c r="AA185" s="27"/>
      <c r="AB185" s="27"/>
      <c r="AC185" s="27"/>
      <c r="AD185" s="27"/>
      <c r="AE185" s="27"/>
      <c r="AF185" s="27"/>
      <c r="AG185" s="27"/>
    </row>
    <row r="186" spans="1:33" ht="15" customHeight="1">
      <c r="A186" s="8" t="str">
        <f>IF(ISERROR(VLOOKUP($K186,'nCino | Field Mappings'!$C:$M,1,FALSE)), "No", "Yes")</f>
        <v>Yes</v>
      </c>
      <c r="C186" s="26">
        <v>19</v>
      </c>
      <c r="D186" s="27"/>
      <c r="E186" s="28" t="s">
        <v>2180</v>
      </c>
      <c r="F186" s="28" t="s">
        <v>2180</v>
      </c>
      <c r="G186" s="180" t="s">
        <v>69</v>
      </c>
      <c r="H186" s="91" t="s">
        <v>68</v>
      </c>
      <c r="I186" s="54" t="s">
        <v>563</v>
      </c>
      <c r="J186" s="58" t="s">
        <v>562</v>
      </c>
      <c r="K186" s="27" t="str">
        <f t="shared" si="4"/>
        <v>LLC_BI__Collateral_Valuation__c.CCS_Valuer_Telephone_Number__c</v>
      </c>
      <c r="L186" s="88" t="s">
        <v>2432</v>
      </c>
      <c r="M186" s="88" t="s">
        <v>2433</v>
      </c>
      <c r="N186" s="88"/>
      <c r="O186" s="88"/>
      <c r="P186" s="88"/>
      <c r="Q186" s="116"/>
      <c r="R186" s="116"/>
      <c r="S186" s="116" t="s">
        <v>1807</v>
      </c>
      <c r="T186" s="37" t="s">
        <v>2183</v>
      </c>
      <c r="U186" s="27"/>
      <c r="V186" s="26" t="s">
        <v>2183</v>
      </c>
      <c r="W186" s="27"/>
      <c r="X186" s="27"/>
      <c r="Y186" s="26" t="s">
        <v>2182</v>
      </c>
      <c r="Z186" s="27"/>
      <c r="AA186" s="27"/>
      <c r="AB186" s="27"/>
      <c r="AC186" s="27"/>
      <c r="AD186" s="27"/>
      <c r="AE186" s="27"/>
      <c r="AF186" s="27"/>
      <c r="AG186" s="27"/>
    </row>
    <row r="187" spans="1:33" ht="15" customHeight="1">
      <c r="A187" s="8" t="str">
        <f>IF(ISERROR(VLOOKUP($K187,'nCino | Field Mappings'!$C:$M,1,FALSE)), "No", "Yes")</f>
        <v>Yes</v>
      </c>
      <c r="C187" s="37">
        <v>20</v>
      </c>
      <c r="D187" s="27"/>
      <c r="E187" s="28" t="s">
        <v>2180</v>
      </c>
      <c r="F187" s="28" t="s">
        <v>2180</v>
      </c>
      <c r="G187" s="210" t="s">
        <v>69</v>
      </c>
      <c r="H187" s="197" t="s">
        <v>68</v>
      </c>
      <c r="I187" s="93" t="s">
        <v>2434</v>
      </c>
      <c r="J187" s="211" t="s">
        <v>601</v>
      </c>
      <c r="K187" s="27" t="str">
        <f t="shared" si="4"/>
        <v>LLC_BI__Collateral_Valuation__c.CCS_Existing_Use_Valuation_EUV_SH__c</v>
      </c>
      <c r="L187" s="212" t="s">
        <v>2435</v>
      </c>
      <c r="M187" s="88" t="s">
        <v>2203</v>
      </c>
      <c r="N187" s="88">
        <v>18</v>
      </c>
      <c r="O187" s="88">
        <v>0</v>
      </c>
      <c r="P187" s="88"/>
      <c r="Q187" s="116"/>
      <c r="R187" s="116"/>
      <c r="S187" s="116" t="s">
        <v>1807</v>
      </c>
      <c r="T187" s="37" t="s">
        <v>2183</v>
      </c>
      <c r="U187" s="27"/>
      <c r="V187" s="26" t="s">
        <v>2182</v>
      </c>
      <c r="W187" s="27"/>
      <c r="X187" s="27"/>
      <c r="Y187" s="26" t="s">
        <v>2182</v>
      </c>
      <c r="Z187" s="27"/>
      <c r="AA187" s="27"/>
      <c r="AB187" s="27"/>
      <c r="AC187" s="27"/>
      <c r="AD187" s="27"/>
      <c r="AE187" s="27"/>
      <c r="AF187" s="27"/>
      <c r="AG187" s="27"/>
    </row>
    <row r="188" spans="1:33" ht="15" customHeight="1">
      <c r="A188" s="8" t="str">
        <f>IF(ISERROR(VLOOKUP($K188,'nCino | Field Mappings'!$C:$M,1,FALSE)), "No", "Yes")</f>
        <v>Yes</v>
      </c>
      <c r="C188" s="26">
        <v>21</v>
      </c>
      <c r="D188" s="27"/>
      <c r="E188" s="28" t="s">
        <v>2180</v>
      </c>
      <c r="F188" s="28" t="s">
        <v>2180</v>
      </c>
      <c r="G188" s="213" t="s">
        <v>69</v>
      </c>
      <c r="H188" s="197" t="s">
        <v>68</v>
      </c>
      <c r="I188" s="214" t="s">
        <v>605</v>
      </c>
      <c r="J188" s="215" t="s">
        <v>604</v>
      </c>
      <c r="K188" s="27" t="str">
        <f t="shared" si="4"/>
        <v>LLC_BI__Collateral_Valuation__c.CCS_MVSTT__c</v>
      </c>
      <c r="L188" s="51" t="s">
        <v>2436</v>
      </c>
      <c r="M188" s="88" t="s">
        <v>2203</v>
      </c>
      <c r="N188" s="88">
        <v>18</v>
      </c>
      <c r="O188" s="88">
        <v>0</v>
      </c>
      <c r="P188" s="88"/>
      <c r="Q188" s="116"/>
      <c r="R188" s="116"/>
      <c r="S188" s="116" t="s">
        <v>1807</v>
      </c>
      <c r="T188" s="37" t="s">
        <v>2183</v>
      </c>
      <c r="U188" s="27"/>
      <c r="V188" s="26" t="s">
        <v>2182</v>
      </c>
      <c r="W188" s="27"/>
      <c r="X188" s="27"/>
      <c r="Y188" s="26" t="s">
        <v>2182</v>
      </c>
      <c r="Z188" s="27"/>
      <c r="AA188" s="27"/>
      <c r="AB188" s="27"/>
      <c r="AC188" s="27"/>
      <c r="AD188" s="27"/>
      <c r="AE188" s="27"/>
      <c r="AF188" s="27"/>
      <c r="AG188" s="27"/>
    </row>
    <row r="189" spans="1:33" ht="15" customHeight="1">
      <c r="A189" s="8" t="str">
        <f>IF(ISERROR(VLOOKUP($K189,'nCino | Field Mappings'!$C:$M,1,FALSE)), "No", "Yes")</f>
        <v>Yes</v>
      </c>
      <c r="C189" s="37">
        <v>22</v>
      </c>
      <c r="D189" s="27"/>
      <c r="E189" s="28" t="s">
        <v>2180</v>
      </c>
      <c r="F189" s="28" t="s">
        <v>2180</v>
      </c>
      <c r="G189" s="216" t="s">
        <v>69</v>
      </c>
      <c r="H189" s="197" t="s">
        <v>68</v>
      </c>
      <c r="I189" s="217" t="s">
        <v>425</v>
      </c>
      <c r="J189" s="218" t="s">
        <v>424</v>
      </c>
      <c r="K189" s="27" t="str">
        <f t="shared" si="4"/>
        <v>LLC_BI__Collateral_Valuation__c.LLC_BI__Active__c</v>
      </c>
      <c r="L189" s="27" t="s">
        <v>2437</v>
      </c>
      <c r="M189" s="219" t="s">
        <v>2348</v>
      </c>
      <c r="N189" s="220"/>
      <c r="O189" s="220"/>
      <c r="P189" s="220"/>
      <c r="Q189" s="116"/>
      <c r="R189" s="116"/>
      <c r="S189" s="116"/>
      <c r="T189" s="37" t="s">
        <v>2183</v>
      </c>
      <c r="U189" s="27"/>
      <c r="V189" s="26" t="s">
        <v>2182</v>
      </c>
      <c r="W189" s="27"/>
      <c r="X189" s="27"/>
      <c r="Y189" s="26" t="s">
        <v>2182</v>
      </c>
      <c r="Z189" s="27"/>
      <c r="AA189" s="27"/>
      <c r="AB189" s="27"/>
      <c r="AC189" s="27"/>
      <c r="AD189" s="27"/>
      <c r="AE189" s="27"/>
      <c r="AF189" s="27"/>
      <c r="AG189" s="27"/>
    </row>
    <row r="190" spans="1:33" ht="15" customHeight="1">
      <c r="A190" s="8" t="str">
        <f>IF(ISERROR(VLOOKUP($K190,'nCino | Field Mappings'!$C:$M,1,FALSE)), "No", "Yes")</f>
        <v>Yes</v>
      </c>
      <c r="C190" s="26">
        <v>23</v>
      </c>
      <c r="D190" s="27"/>
      <c r="E190" s="28" t="s">
        <v>2180</v>
      </c>
      <c r="F190" s="28" t="s">
        <v>2180</v>
      </c>
      <c r="G190" s="216" t="s">
        <v>69</v>
      </c>
      <c r="H190" s="197" t="s">
        <v>68</v>
      </c>
      <c r="I190" s="217" t="s">
        <v>2438</v>
      </c>
      <c r="J190" s="218" t="s">
        <v>530</v>
      </c>
      <c r="K190" s="27" t="str">
        <f t="shared" si="4"/>
        <v>LLC_BI__Collateral_Valuation__c.LLC_BI__Collateral_Type_SubType__c</v>
      </c>
      <c r="L190" s="27" t="s">
        <v>2439</v>
      </c>
      <c r="M190" s="219" t="s">
        <v>2193</v>
      </c>
      <c r="N190" s="220">
        <v>255</v>
      </c>
      <c r="O190" s="220"/>
      <c r="P190" s="220"/>
      <c r="Q190" s="116"/>
      <c r="R190" s="116"/>
      <c r="S190" s="116"/>
      <c r="T190" s="37" t="s">
        <v>2183</v>
      </c>
      <c r="U190" s="27"/>
      <c r="V190" s="26" t="s">
        <v>2182</v>
      </c>
      <c r="W190" s="27"/>
      <c r="X190" s="27"/>
      <c r="Y190" s="26" t="s">
        <v>2182</v>
      </c>
      <c r="Z190" s="27"/>
      <c r="AA190" s="27"/>
      <c r="AB190" s="27"/>
      <c r="AC190" s="27"/>
      <c r="AD190" s="27"/>
      <c r="AE190" s="27"/>
      <c r="AF190" s="27"/>
      <c r="AG190" s="27"/>
    </row>
    <row r="191" spans="1:33" ht="15" customHeight="1">
      <c r="A191" s="8" t="str">
        <f>IF(ISERROR(VLOOKUP($K191,'nCino | Field Mappings'!$C:$M,1,FALSE)), "No", "Yes")</f>
        <v>Yes</v>
      </c>
      <c r="C191" s="37">
        <v>24</v>
      </c>
      <c r="D191" s="27"/>
      <c r="E191" s="28" t="s">
        <v>2180</v>
      </c>
      <c r="F191" s="28" t="s">
        <v>2180</v>
      </c>
      <c r="G191" s="216" t="s">
        <v>69</v>
      </c>
      <c r="H191" s="197" t="s">
        <v>68</v>
      </c>
      <c r="I191" s="217" t="s">
        <v>2440</v>
      </c>
      <c r="J191" s="218" t="s">
        <v>544</v>
      </c>
      <c r="K191" s="27" t="str">
        <f t="shared" si="4"/>
        <v>LLC_BI__Collateral_Valuation__c.LLC_BI__Value__c</v>
      </c>
      <c r="L191" s="27" t="s">
        <v>2441</v>
      </c>
      <c r="M191" s="219" t="s">
        <v>2217</v>
      </c>
      <c r="N191" s="220">
        <v>16</v>
      </c>
      <c r="O191" s="220">
        <v>2</v>
      </c>
      <c r="P191" s="220"/>
      <c r="Q191" s="116"/>
      <c r="R191" s="116"/>
      <c r="S191" s="116"/>
      <c r="T191" s="37" t="s">
        <v>2183</v>
      </c>
      <c r="U191" s="27"/>
      <c r="V191" s="26" t="s">
        <v>2182</v>
      </c>
      <c r="W191" s="27"/>
      <c r="X191" s="27"/>
      <c r="Y191" s="26" t="s">
        <v>2182</v>
      </c>
      <c r="Z191" s="27"/>
      <c r="AA191" s="27"/>
      <c r="AB191" s="27"/>
      <c r="AC191" s="27"/>
      <c r="AD191" s="27"/>
      <c r="AE191" s="27"/>
      <c r="AF191" s="27"/>
      <c r="AG191" s="27"/>
    </row>
    <row r="192" spans="1:33" ht="15" customHeight="1">
      <c r="A192" s="8" t="str">
        <f>IF(ISERROR(VLOOKUP($K192,'nCino | Field Mappings'!$C:$M,1,FALSE)), "No", "Yes")</f>
        <v>Yes</v>
      </c>
      <c r="C192" s="26">
        <v>25</v>
      </c>
      <c r="D192" s="27"/>
      <c r="E192" s="28" t="s">
        <v>2180</v>
      </c>
      <c r="F192" s="28" t="s">
        <v>2180</v>
      </c>
      <c r="G192" s="216" t="s">
        <v>69</v>
      </c>
      <c r="H192" s="197" t="s">
        <v>68</v>
      </c>
      <c r="I192" s="217" t="s">
        <v>534</v>
      </c>
      <c r="J192" s="218" t="s">
        <v>533</v>
      </c>
      <c r="K192" s="27" t="str">
        <f t="shared" si="4"/>
        <v>LLC_BI__Collateral_Valuation__c.LLC_BI__Comments__c</v>
      </c>
      <c r="L192" s="27" t="s">
        <v>2442</v>
      </c>
      <c r="M192" s="219" t="s">
        <v>2443</v>
      </c>
      <c r="N192" s="220">
        <v>32768</v>
      </c>
      <c r="O192" s="220"/>
      <c r="P192" s="220"/>
      <c r="Q192" s="116"/>
      <c r="R192" s="116"/>
      <c r="S192" s="116"/>
      <c r="T192" s="37" t="s">
        <v>2183</v>
      </c>
      <c r="U192" s="27"/>
      <c r="V192" s="26" t="s">
        <v>2182</v>
      </c>
      <c r="W192" s="27"/>
      <c r="X192" s="27"/>
      <c r="Y192" s="26" t="s">
        <v>2182</v>
      </c>
      <c r="Z192" s="27"/>
      <c r="AA192" s="27"/>
      <c r="AB192" s="27"/>
      <c r="AC192" s="27"/>
      <c r="AD192" s="27"/>
      <c r="AE192" s="27"/>
      <c r="AF192" s="27"/>
      <c r="AG192" s="27"/>
    </row>
    <row r="193" spans="1:33" ht="15" customHeight="1">
      <c r="A193" s="8" t="str">
        <f>IF(ISERROR(VLOOKUP($K193,'nCino | Field Mappings'!$C:$M,1,FALSE)), "No", "Yes")</f>
        <v>Yes</v>
      </c>
      <c r="C193" s="37">
        <v>26</v>
      </c>
      <c r="D193" s="27"/>
      <c r="E193" s="28" t="s">
        <v>2180</v>
      </c>
      <c r="F193" s="28" t="s">
        <v>2180</v>
      </c>
      <c r="G193" s="216" t="s">
        <v>69</v>
      </c>
      <c r="H193" s="197" t="s">
        <v>68</v>
      </c>
      <c r="I193" s="217" t="s">
        <v>2217</v>
      </c>
      <c r="J193" s="218" t="s">
        <v>142</v>
      </c>
      <c r="K193" s="27" t="str">
        <f t="shared" si="4"/>
        <v>LLC_BI__Collateral_Valuation__c.CurrencyIsoCode</v>
      </c>
      <c r="L193" s="27" t="s">
        <v>2393</v>
      </c>
      <c r="M193" s="219" t="s">
        <v>2201</v>
      </c>
      <c r="N193" s="220"/>
      <c r="O193" s="220"/>
      <c r="P193" s="220"/>
      <c r="Q193" s="116"/>
      <c r="R193" s="116"/>
      <c r="S193" s="116"/>
      <c r="T193" s="37" t="s">
        <v>2183</v>
      </c>
      <c r="U193" s="27"/>
      <c r="V193" s="26" t="s">
        <v>2182</v>
      </c>
      <c r="W193" s="27"/>
      <c r="X193" s="27"/>
      <c r="Y193" s="26" t="s">
        <v>2182</v>
      </c>
      <c r="Z193" s="27"/>
      <c r="AA193" s="27"/>
      <c r="AB193" s="27"/>
      <c r="AC193" s="27"/>
      <c r="AD193" s="27"/>
      <c r="AE193" s="27"/>
      <c r="AF193" s="27"/>
      <c r="AG193" s="27"/>
    </row>
    <row r="194" spans="1:33" ht="15" customHeight="1">
      <c r="A194" s="8" t="str">
        <f>IF(ISERROR(VLOOKUP($K194,'nCino | Field Mappings'!$C:$M,1,FALSE)), "No", "Yes")</f>
        <v>Yes</v>
      </c>
      <c r="C194" s="26">
        <v>27</v>
      </c>
      <c r="D194" s="27"/>
      <c r="E194" s="28" t="s">
        <v>2180</v>
      </c>
      <c r="F194" s="28" t="s">
        <v>2180</v>
      </c>
      <c r="G194" s="216" t="s">
        <v>69</v>
      </c>
      <c r="H194" s="197" t="s">
        <v>68</v>
      </c>
      <c r="I194" s="217" t="s">
        <v>554</v>
      </c>
      <c r="J194" s="218" t="s">
        <v>553</v>
      </c>
      <c r="K194" s="27" t="str">
        <f t="shared" si="4"/>
        <v>LLC_BI__Collateral_Valuation__c.LLC_BI__Original_Value__c</v>
      </c>
      <c r="L194" s="27" t="s">
        <v>2444</v>
      </c>
      <c r="M194" s="219" t="s">
        <v>2348</v>
      </c>
      <c r="N194" s="220"/>
      <c r="O194" s="220"/>
      <c r="P194" s="220"/>
      <c r="Q194" s="116"/>
      <c r="R194" s="116"/>
      <c r="S194" s="116"/>
      <c r="T194" s="37" t="s">
        <v>2183</v>
      </c>
      <c r="U194" s="27"/>
      <c r="V194" s="26" t="s">
        <v>2182</v>
      </c>
      <c r="W194" s="27"/>
      <c r="X194" s="27"/>
      <c r="Y194" s="26" t="s">
        <v>2182</v>
      </c>
      <c r="Z194" s="27"/>
      <c r="AA194" s="27"/>
      <c r="AB194" s="27"/>
      <c r="AC194" s="27"/>
      <c r="AD194" s="27"/>
      <c r="AE194" s="27"/>
      <c r="AF194" s="27"/>
      <c r="AG194" s="27"/>
    </row>
    <row r="195" spans="1:33" ht="15" customHeight="1">
      <c r="A195" s="8" t="str">
        <f>IF(ISERROR(VLOOKUP($K195,'nCino | Field Mappings'!$C:$M,1,FALSE)), "No", "Yes")</f>
        <v>Yes</v>
      </c>
      <c r="C195" s="37">
        <v>28</v>
      </c>
      <c r="D195" s="27"/>
      <c r="E195" s="28" t="s">
        <v>2180</v>
      </c>
      <c r="F195" s="28" t="s">
        <v>2180</v>
      </c>
      <c r="G195" s="216" t="s">
        <v>69</v>
      </c>
      <c r="H195" s="197" t="s">
        <v>68</v>
      </c>
      <c r="I195" s="217" t="s">
        <v>130</v>
      </c>
      <c r="J195" s="218" t="s">
        <v>536</v>
      </c>
      <c r="K195" s="27" t="str">
        <f t="shared" si="4"/>
        <v>LLC_BI__Collateral_Valuation__c.LLC_BI__Primary__c</v>
      </c>
      <c r="L195" s="27" t="s">
        <v>2445</v>
      </c>
      <c r="M195" s="219" t="s">
        <v>2348</v>
      </c>
      <c r="N195" s="220"/>
      <c r="O195" s="220"/>
      <c r="P195" s="220"/>
      <c r="Q195" s="116"/>
      <c r="R195" s="116"/>
      <c r="S195" s="116"/>
      <c r="T195" s="37" t="s">
        <v>2183</v>
      </c>
      <c r="U195" s="27"/>
      <c r="V195" s="26" t="s">
        <v>2182</v>
      </c>
      <c r="W195" s="27"/>
      <c r="X195" s="27"/>
      <c r="Y195" s="26" t="s">
        <v>2182</v>
      </c>
      <c r="Z195" s="27"/>
      <c r="AA195" s="27"/>
      <c r="AB195" s="27"/>
      <c r="AC195" s="27"/>
      <c r="AD195" s="27"/>
      <c r="AE195" s="27"/>
      <c r="AF195" s="27"/>
      <c r="AG195" s="27"/>
    </row>
    <row r="196" spans="1:33" ht="15" customHeight="1">
      <c r="A196" s="8" t="str">
        <f>IF(ISERROR(VLOOKUP($K196,'nCino | Field Mappings'!$C:$M,1,FALSE)), "No", "Yes")</f>
        <v>Yes</v>
      </c>
      <c r="C196" s="26">
        <v>29</v>
      </c>
      <c r="D196" s="27"/>
      <c r="E196" s="28" t="s">
        <v>2180</v>
      </c>
      <c r="F196" s="28" t="s">
        <v>2180</v>
      </c>
      <c r="G196" s="216" t="s">
        <v>69</v>
      </c>
      <c r="H196" s="197" t="s">
        <v>68</v>
      </c>
      <c r="I196" s="217" t="s">
        <v>557</v>
      </c>
      <c r="J196" s="218" t="s">
        <v>556</v>
      </c>
      <c r="K196" s="27" t="str">
        <f t="shared" si="4"/>
        <v>LLC_BI__Collateral_Valuation__c.LLC_BI__Raw_Valuation_Details__c</v>
      </c>
      <c r="L196" s="27" t="s">
        <v>2446</v>
      </c>
      <c r="M196" s="219" t="s">
        <v>2447</v>
      </c>
      <c r="N196" s="220">
        <v>4000</v>
      </c>
      <c r="O196" s="220"/>
      <c r="P196" s="220"/>
      <c r="Q196" s="116"/>
      <c r="R196" s="116"/>
      <c r="S196" s="116"/>
      <c r="T196" s="37" t="s">
        <v>2183</v>
      </c>
      <c r="U196" s="27"/>
      <c r="V196" s="26" t="s">
        <v>2182</v>
      </c>
      <c r="W196" s="27"/>
      <c r="X196" s="27"/>
      <c r="Y196" s="26" t="s">
        <v>2182</v>
      </c>
      <c r="Z196" s="27"/>
      <c r="AA196" s="27"/>
      <c r="AB196" s="27"/>
      <c r="AC196" s="27"/>
      <c r="AD196" s="27"/>
      <c r="AE196" s="27"/>
      <c r="AF196" s="27"/>
      <c r="AG196" s="27"/>
    </row>
    <row r="197" spans="1:33" ht="15" customHeight="1">
      <c r="A197" s="8" t="str">
        <f>IF(ISERROR(VLOOKUP($K197,'nCino | Field Mappings'!$C:$M,1,FALSE)), "No", "Yes")</f>
        <v>Yes</v>
      </c>
      <c r="C197" s="37">
        <v>30</v>
      </c>
      <c r="D197" s="27"/>
      <c r="E197" s="28" t="s">
        <v>2180</v>
      </c>
      <c r="F197" s="28" t="s">
        <v>2180</v>
      </c>
      <c r="G197" s="216" t="s">
        <v>69</v>
      </c>
      <c r="H197" s="197" t="s">
        <v>68</v>
      </c>
      <c r="I197" s="217" t="s">
        <v>542</v>
      </c>
      <c r="J197" s="218" t="s">
        <v>541</v>
      </c>
      <c r="K197" s="27" t="str">
        <f t="shared" si="4"/>
        <v>LLC_BI__Collateral_Valuation__c.LLC_BI__Valuation_Date__c</v>
      </c>
      <c r="L197" s="27" t="s">
        <v>2419</v>
      </c>
      <c r="M197" s="219" t="s">
        <v>1</v>
      </c>
      <c r="N197" s="220"/>
      <c r="O197" s="220"/>
      <c r="P197" s="220"/>
      <c r="Q197" s="116"/>
      <c r="R197" s="116"/>
      <c r="S197" s="116"/>
      <c r="T197" s="37" t="s">
        <v>2183</v>
      </c>
      <c r="U197" s="27"/>
      <c r="V197" s="26" t="s">
        <v>2182</v>
      </c>
      <c r="W197" s="27"/>
      <c r="X197" s="27"/>
      <c r="Y197" s="26" t="s">
        <v>2182</v>
      </c>
      <c r="Z197" s="27"/>
      <c r="AA197" s="27"/>
      <c r="AB197" s="27"/>
      <c r="AC197" s="27"/>
      <c r="AD197" s="27"/>
      <c r="AE197" s="27"/>
      <c r="AF197" s="27"/>
      <c r="AG197" s="27"/>
    </row>
    <row r="198" spans="1:33" ht="15" customHeight="1">
      <c r="A198" s="8" t="str">
        <f>IF(ISERROR(VLOOKUP($K198,'nCino | Field Mappings'!$C:$M,1,FALSE)), "No", "Yes")</f>
        <v>Yes</v>
      </c>
      <c r="C198" s="26">
        <v>31</v>
      </c>
      <c r="D198" s="27"/>
      <c r="E198" s="28" t="s">
        <v>2180</v>
      </c>
      <c r="F198" s="28" t="s">
        <v>2180</v>
      </c>
      <c r="G198" s="216" t="s">
        <v>69</v>
      </c>
      <c r="H198" s="197" t="s">
        <v>68</v>
      </c>
      <c r="I198" s="217" t="s">
        <v>551</v>
      </c>
      <c r="J198" s="218" t="s">
        <v>550</v>
      </c>
      <c r="K198" s="27" t="str">
        <f t="shared" si="4"/>
        <v>LLC_BI__Collateral_Valuation__c.LLC_BI__Valuation_Description__c</v>
      </c>
      <c r="L198" s="27" t="s">
        <v>2448</v>
      </c>
      <c r="M198" s="219" t="s">
        <v>2193</v>
      </c>
      <c r="N198" s="220">
        <v>255</v>
      </c>
      <c r="O198" s="220"/>
      <c r="P198" s="220"/>
      <c r="Q198" s="116"/>
      <c r="R198" s="116"/>
      <c r="S198" s="116"/>
      <c r="T198" s="37" t="s">
        <v>2183</v>
      </c>
      <c r="U198" s="27"/>
      <c r="V198" s="26" t="s">
        <v>2182</v>
      </c>
      <c r="W198" s="27"/>
      <c r="X198" s="27"/>
      <c r="Y198" s="26" t="s">
        <v>2182</v>
      </c>
      <c r="Z198" s="27"/>
      <c r="AA198" s="27"/>
      <c r="AB198" s="27"/>
      <c r="AC198" s="27"/>
      <c r="AD198" s="27"/>
      <c r="AE198" s="27"/>
      <c r="AF198" s="27"/>
      <c r="AG198" s="27"/>
    </row>
    <row r="199" spans="1:33" ht="15" customHeight="1">
      <c r="A199" s="8" t="str">
        <f>IF(ISERROR(VLOOKUP($K199,'nCino | Field Mappings'!$C:$M,1,FALSE)), "No", "Yes")</f>
        <v>Yes</v>
      </c>
      <c r="C199" s="37">
        <v>32</v>
      </c>
      <c r="D199" s="27"/>
      <c r="E199" s="28" t="s">
        <v>2180</v>
      </c>
      <c r="F199" s="28" t="s">
        <v>2180</v>
      </c>
      <c r="G199" s="216" t="s">
        <v>69</v>
      </c>
      <c r="H199" s="197" t="s">
        <v>68</v>
      </c>
      <c r="I199" s="217" t="s">
        <v>548</v>
      </c>
      <c r="J199" s="218" t="s">
        <v>547</v>
      </c>
      <c r="K199" s="27" t="str">
        <f t="shared" si="4"/>
        <v>LLC_BI__Collateral_Valuation__c.LLC_BI__Valuation_Details__c</v>
      </c>
      <c r="L199" s="27" t="s">
        <v>2449</v>
      </c>
      <c r="M199" s="219" t="s">
        <v>2447</v>
      </c>
      <c r="N199" s="220">
        <v>4000</v>
      </c>
      <c r="O199" s="220"/>
      <c r="P199" s="220"/>
      <c r="Q199" s="116"/>
      <c r="R199" s="116"/>
      <c r="S199" s="116"/>
      <c r="T199" s="37" t="s">
        <v>2183</v>
      </c>
      <c r="U199" s="27"/>
      <c r="V199" s="26" t="s">
        <v>2182</v>
      </c>
      <c r="W199" s="27"/>
      <c r="X199" s="27"/>
      <c r="Y199" s="26" t="s">
        <v>2182</v>
      </c>
      <c r="Z199" s="27"/>
      <c r="AA199" s="27"/>
      <c r="AB199" s="27"/>
      <c r="AC199" s="27"/>
      <c r="AD199" s="27"/>
      <c r="AE199" s="27"/>
      <c r="AF199" s="27"/>
      <c r="AG199" s="27"/>
    </row>
    <row r="200" spans="1:33" ht="15" customHeight="1">
      <c r="A200" s="8" t="str">
        <f>IF(ISERROR(VLOOKUP($K200,'nCino | Field Mappings'!$C:$M,1,FALSE)), "No", "Yes")</f>
        <v>Yes</v>
      </c>
      <c r="C200" s="26">
        <v>33</v>
      </c>
      <c r="D200" s="27"/>
      <c r="E200" s="28" t="s">
        <v>2180</v>
      </c>
      <c r="F200" s="28" t="s">
        <v>2180</v>
      </c>
      <c r="G200" s="216" t="s">
        <v>69</v>
      </c>
      <c r="H200" s="197" t="s">
        <v>68</v>
      </c>
      <c r="I200" s="217" t="s">
        <v>569</v>
      </c>
      <c r="J200" s="218" t="s">
        <v>568</v>
      </c>
      <c r="K200" s="27" t="str">
        <f t="shared" si="4"/>
        <v>LLC_BI__Collateral_Valuation__c.CCS_Valuation_Method__c</v>
      </c>
      <c r="L200" s="27" t="s">
        <v>2450</v>
      </c>
      <c r="M200" s="219" t="s">
        <v>2201</v>
      </c>
      <c r="N200" s="220"/>
      <c r="O200" s="220"/>
      <c r="P200" s="220"/>
      <c r="Q200" s="116"/>
      <c r="R200" s="116"/>
      <c r="S200" s="116"/>
      <c r="T200" s="37" t="s">
        <v>2183</v>
      </c>
      <c r="U200" s="27"/>
      <c r="V200" s="26" t="s">
        <v>2182</v>
      </c>
      <c r="W200" s="27"/>
      <c r="X200" s="27"/>
      <c r="Y200" s="26" t="s">
        <v>2182</v>
      </c>
      <c r="Z200" s="27"/>
      <c r="AA200" s="27"/>
      <c r="AB200" s="27"/>
      <c r="AC200" s="27"/>
      <c r="AD200" s="27"/>
      <c r="AE200" s="27"/>
      <c r="AF200" s="27"/>
      <c r="AG200" s="27"/>
    </row>
    <row r="201" spans="1:33" ht="15" customHeight="1">
      <c r="A201" s="8" t="str">
        <f>IF(ISERROR(VLOOKUP($K201,'nCino | Field Mappings'!$C:$M,1,FALSE)), "No", "Yes")</f>
        <v>Yes</v>
      </c>
      <c r="C201" s="37">
        <v>34</v>
      </c>
      <c r="D201" s="27"/>
      <c r="E201" s="28" t="s">
        <v>2180</v>
      </c>
      <c r="F201" s="28" t="s">
        <v>2180</v>
      </c>
      <c r="G201" s="216" t="s">
        <v>69</v>
      </c>
      <c r="H201" s="197" t="s">
        <v>68</v>
      </c>
      <c r="I201" s="217" t="s">
        <v>485</v>
      </c>
      <c r="J201" s="218" t="s">
        <v>538</v>
      </c>
      <c r="K201" s="27" t="str">
        <f t="shared" si="4"/>
        <v>LLC_BI__Collateral_Valuation__c.LLC_BI__Source__c</v>
      </c>
      <c r="L201" s="27" t="s">
        <v>2451</v>
      </c>
      <c r="M201" s="219" t="s">
        <v>2201</v>
      </c>
      <c r="N201" s="220"/>
      <c r="O201" s="220"/>
      <c r="P201" s="220"/>
      <c r="Q201" s="116"/>
      <c r="R201" s="116"/>
      <c r="S201" s="116"/>
      <c r="T201" s="37" t="s">
        <v>2183</v>
      </c>
      <c r="U201" s="27"/>
      <c r="V201" s="26" t="s">
        <v>2182</v>
      </c>
      <c r="W201" s="27"/>
      <c r="X201" s="27"/>
      <c r="Y201" s="26" t="s">
        <v>2182</v>
      </c>
      <c r="Z201" s="27"/>
      <c r="AA201" s="27"/>
      <c r="AB201" s="27"/>
      <c r="AC201" s="27"/>
      <c r="AD201" s="27"/>
      <c r="AE201" s="27"/>
      <c r="AF201" s="27"/>
      <c r="AG201" s="27"/>
    </row>
    <row r="202" spans="1:33" ht="15" customHeight="1">
      <c r="A202" s="8" t="str">
        <f>IF(ISERROR(VLOOKUP($K202,'nCino | Field Mappings'!$C:$M,1,FALSE)), "No", "Yes")</f>
        <v>Yes</v>
      </c>
      <c r="C202" s="26">
        <v>35</v>
      </c>
      <c r="D202" s="27"/>
      <c r="E202" s="28" t="s">
        <v>2180</v>
      </c>
      <c r="F202" s="28" t="s">
        <v>2180</v>
      </c>
      <c r="G202" s="216" t="s">
        <v>69</v>
      </c>
      <c r="H202" s="197" t="s">
        <v>68</v>
      </c>
      <c r="I202" s="217" t="s">
        <v>488</v>
      </c>
      <c r="J202" s="218" t="s">
        <v>452</v>
      </c>
      <c r="K202" s="27" t="str">
        <f t="shared" si="4"/>
        <v>LLC_BI__Collateral_Valuation__c.LLC_BI__Type__c</v>
      </c>
      <c r="L202" s="27" t="s">
        <v>2452</v>
      </c>
      <c r="M202" s="219" t="s">
        <v>2201</v>
      </c>
      <c r="N202" s="220"/>
      <c r="O202" s="220"/>
      <c r="P202" s="220"/>
      <c r="Q202" s="116"/>
      <c r="R202" s="116"/>
      <c r="S202" s="116"/>
      <c r="T202" s="37" t="s">
        <v>2183</v>
      </c>
      <c r="U202" s="27"/>
      <c r="V202" s="26" t="s">
        <v>2182</v>
      </c>
      <c r="W202" s="27"/>
      <c r="X202" s="27"/>
      <c r="Y202" s="26" t="s">
        <v>2182</v>
      </c>
      <c r="Z202" s="27"/>
      <c r="AA202" s="27"/>
      <c r="AB202" s="27"/>
      <c r="AC202" s="27"/>
      <c r="AD202" s="27"/>
      <c r="AE202" s="27"/>
      <c r="AF202" s="27"/>
      <c r="AG202" s="27"/>
    </row>
    <row r="203" spans="1:33" ht="15" customHeight="1">
      <c r="A203" s="8" t="str">
        <f>IF(ISERROR(VLOOKUP($K203,'nCino | Field Mappings'!$C:$M,1,FALSE)), "No", "Yes")</f>
        <v>Yes</v>
      </c>
      <c r="C203" s="37">
        <v>36</v>
      </c>
      <c r="D203" s="27"/>
      <c r="E203" s="28" t="s">
        <v>2180</v>
      </c>
      <c r="F203" s="100" t="s">
        <v>2323</v>
      </c>
      <c r="G203" s="216" t="s">
        <v>69</v>
      </c>
      <c r="H203" s="197" t="s">
        <v>68</v>
      </c>
      <c r="I203" s="214" t="s">
        <v>402</v>
      </c>
      <c r="J203" s="215" t="s">
        <v>401</v>
      </c>
      <c r="K203" s="27" t="str">
        <f t="shared" si="4"/>
        <v>LLC_BI__Collateral_Valuation__c.CCS_Migration_Id__c</v>
      </c>
      <c r="L203" s="27" t="s">
        <v>2453</v>
      </c>
      <c r="M203" s="51" t="s">
        <v>2193</v>
      </c>
      <c r="N203" s="220">
        <v>255</v>
      </c>
      <c r="O203" s="220"/>
      <c r="P203" s="220"/>
      <c r="Q203" s="116"/>
      <c r="R203" s="116"/>
      <c r="S203" s="116"/>
      <c r="T203" s="37" t="s">
        <v>2183</v>
      </c>
      <c r="U203" s="27"/>
      <c r="V203" s="26" t="s">
        <v>2182</v>
      </c>
      <c r="W203" s="27"/>
      <c r="X203" s="27"/>
      <c r="Y203" s="26" t="s">
        <v>2182</v>
      </c>
      <c r="Z203" s="27"/>
      <c r="AA203" s="27"/>
      <c r="AB203" s="27"/>
      <c r="AC203" s="27"/>
      <c r="AD203" s="27"/>
      <c r="AE203" s="27"/>
      <c r="AF203" s="27"/>
      <c r="AG203" s="27"/>
    </row>
    <row r="204" spans="1:33" ht="15" customHeight="1">
      <c r="A204" s="8" t="str">
        <f>IF(ISERROR(VLOOKUP($K204,'nCino | Field Mappings'!$C:$M,1,FALSE)), "No", "Yes")</f>
        <v>Yes</v>
      </c>
      <c r="C204" s="26">
        <v>1</v>
      </c>
      <c r="D204" s="27" t="s">
        <v>2179</v>
      </c>
      <c r="E204" s="28" t="s">
        <v>2180</v>
      </c>
      <c r="F204" s="28" t="s">
        <v>2180</v>
      </c>
      <c r="G204" s="221" t="s">
        <v>75</v>
      </c>
      <c r="H204" s="221" t="s">
        <v>74</v>
      </c>
      <c r="I204" s="31" t="s">
        <v>128</v>
      </c>
      <c r="J204" s="32" t="s">
        <v>128</v>
      </c>
      <c r="K204" s="27" t="str">
        <f t="shared" si="4"/>
        <v>CCS_Deed_of_Priority__c.Id</v>
      </c>
      <c r="L204" s="36" t="s">
        <v>128</v>
      </c>
      <c r="M204" s="27" t="s">
        <v>128</v>
      </c>
      <c r="N204" s="32"/>
      <c r="O204" s="32"/>
      <c r="P204" s="32" t="s">
        <v>1808</v>
      </c>
      <c r="Q204" s="32" t="s">
        <v>1808</v>
      </c>
      <c r="R204" s="27" t="s">
        <v>2181</v>
      </c>
      <c r="S204" s="36" t="s">
        <v>1808</v>
      </c>
      <c r="T204" s="37" t="s">
        <v>2183</v>
      </c>
      <c r="U204" s="36"/>
      <c r="V204" s="26" t="s">
        <v>2182</v>
      </c>
      <c r="W204" s="27"/>
      <c r="X204" s="27"/>
      <c r="Y204" s="26" t="s">
        <v>2182</v>
      </c>
      <c r="Z204" s="27"/>
      <c r="AA204" s="27"/>
      <c r="AB204" s="27"/>
      <c r="AC204" s="27"/>
      <c r="AD204" s="27"/>
      <c r="AE204" s="27"/>
      <c r="AF204" s="27"/>
      <c r="AG204" s="27"/>
    </row>
    <row r="205" spans="1:33" ht="15" customHeight="1">
      <c r="A205" s="8" t="str">
        <f>IF(ISERROR(VLOOKUP($K205,'nCino | Field Mappings'!$C:$M,1,FALSE)), "No", "Yes")</f>
        <v>Yes</v>
      </c>
      <c r="C205" s="37">
        <v>2</v>
      </c>
      <c r="D205" s="27" t="s">
        <v>2179</v>
      </c>
      <c r="E205" s="28" t="s">
        <v>2180</v>
      </c>
      <c r="F205" s="28" t="s">
        <v>2180</v>
      </c>
      <c r="G205" s="221" t="s">
        <v>75</v>
      </c>
      <c r="H205" s="221" t="s">
        <v>74</v>
      </c>
      <c r="I205" s="31" t="s">
        <v>148</v>
      </c>
      <c r="J205" s="32" t="s">
        <v>147</v>
      </c>
      <c r="K205" s="27" t="str">
        <f t="shared" si="4"/>
        <v>CCS_Deed_of_Priority__c.CreatedDate</v>
      </c>
      <c r="L205" s="36" t="s">
        <v>2184</v>
      </c>
      <c r="M205" s="32" t="s">
        <v>2185</v>
      </c>
      <c r="N205" s="32"/>
      <c r="O205" s="32"/>
      <c r="P205" s="32"/>
      <c r="Q205" s="32"/>
      <c r="R205" s="27"/>
      <c r="S205" s="27"/>
      <c r="T205" s="37" t="s">
        <v>2183</v>
      </c>
      <c r="U205" s="27"/>
      <c r="V205" s="26" t="s">
        <v>2182</v>
      </c>
      <c r="W205" s="27"/>
      <c r="X205" s="27"/>
      <c r="Y205" s="26" t="s">
        <v>2182</v>
      </c>
      <c r="Z205" s="27"/>
      <c r="AA205" s="27"/>
      <c r="AB205" s="27"/>
      <c r="AC205" s="27"/>
      <c r="AD205" s="27"/>
      <c r="AE205" s="27"/>
      <c r="AF205" s="27"/>
      <c r="AG205" s="27"/>
    </row>
    <row r="206" spans="1:33" ht="15" customHeight="1">
      <c r="A206" s="8" t="str">
        <f>IF(ISERROR(VLOOKUP($K206,'nCino | Field Mappings'!$C:$M,1,FALSE)), "No", "Yes")</f>
        <v>Yes</v>
      </c>
      <c r="C206" s="37">
        <v>3</v>
      </c>
      <c r="D206" s="27" t="s">
        <v>2179</v>
      </c>
      <c r="E206" s="28" t="s">
        <v>2180</v>
      </c>
      <c r="F206" s="28" t="s">
        <v>2180</v>
      </c>
      <c r="G206" s="221" t="s">
        <v>75</v>
      </c>
      <c r="H206" s="221" t="s">
        <v>74</v>
      </c>
      <c r="I206" s="31" t="s">
        <v>2186</v>
      </c>
      <c r="J206" s="32" t="s">
        <v>151</v>
      </c>
      <c r="K206" s="27" t="str">
        <f t="shared" si="4"/>
        <v>CCS_Deed_of_Priority__c.CreatedById</v>
      </c>
      <c r="L206" s="36" t="s">
        <v>2187</v>
      </c>
      <c r="M206" s="32" t="s">
        <v>2188</v>
      </c>
      <c r="N206" s="32"/>
      <c r="O206" s="32"/>
      <c r="P206" s="32"/>
      <c r="Q206" s="32"/>
      <c r="R206" s="27"/>
      <c r="S206" s="27"/>
      <c r="T206" s="37" t="s">
        <v>2183</v>
      </c>
      <c r="U206" s="27"/>
      <c r="V206" s="26" t="s">
        <v>2182</v>
      </c>
      <c r="W206" s="27"/>
      <c r="X206" s="27"/>
      <c r="Y206" s="26" t="s">
        <v>2182</v>
      </c>
      <c r="Z206" s="27"/>
      <c r="AA206" s="27"/>
      <c r="AB206" s="27"/>
      <c r="AC206" s="27"/>
      <c r="AD206" s="27"/>
      <c r="AE206" s="27"/>
      <c r="AF206" s="27"/>
      <c r="AG206" s="27"/>
    </row>
    <row r="207" spans="1:33" ht="15" customHeight="1">
      <c r="A207" s="8" t="str">
        <f>IF(ISERROR(VLOOKUP($K207,'nCino | Field Mappings'!$C:$M,1,FALSE)), "No", "Yes")</f>
        <v>Yes</v>
      </c>
      <c r="C207" s="37">
        <v>4</v>
      </c>
      <c r="D207" s="27" t="s">
        <v>2179</v>
      </c>
      <c r="E207" s="28" t="s">
        <v>2180</v>
      </c>
      <c r="F207" s="28" t="s">
        <v>2180</v>
      </c>
      <c r="G207" s="221" t="s">
        <v>75</v>
      </c>
      <c r="H207" s="221" t="s">
        <v>74</v>
      </c>
      <c r="I207" s="31" t="s">
        <v>157</v>
      </c>
      <c r="J207" s="32" t="s">
        <v>156</v>
      </c>
      <c r="K207" s="27" t="str">
        <f t="shared" si="4"/>
        <v>CCS_Deed_of_Priority__c.LastModifiedDate</v>
      </c>
      <c r="L207" s="36" t="s">
        <v>2189</v>
      </c>
      <c r="M207" s="39" t="s">
        <v>2185</v>
      </c>
      <c r="N207" s="39"/>
      <c r="O207" s="39"/>
      <c r="P207" s="39"/>
      <c r="Q207" s="39"/>
      <c r="R207" s="27"/>
      <c r="S207" s="27"/>
      <c r="T207" s="37" t="s">
        <v>2183</v>
      </c>
      <c r="U207" s="27"/>
      <c r="V207" s="26" t="s">
        <v>2182</v>
      </c>
      <c r="W207" s="27"/>
      <c r="X207" s="27"/>
      <c r="Y207" s="26" t="s">
        <v>2182</v>
      </c>
      <c r="Z207" s="27"/>
      <c r="AA207" s="27"/>
      <c r="AB207" s="27"/>
      <c r="AC207" s="27"/>
      <c r="AD207" s="27"/>
      <c r="AE207" s="27"/>
      <c r="AF207" s="27"/>
      <c r="AG207" s="27"/>
    </row>
    <row r="208" spans="1:33" ht="15" customHeight="1">
      <c r="A208" s="8" t="str">
        <f>IF(ISERROR(VLOOKUP($K208,'nCino | Field Mappings'!$C:$M,1,FALSE)), "No", "Yes")</f>
        <v>Yes</v>
      </c>
      <c r="C208" s="37">
        <v>5</v>
      </c>
      <c r="D208" s="27" t="s">
        <v>2179</v>
      </c>
      <c r="E208" s="28" t="s">
        <v>2180</v>
      </c>
      <c r="F208" s="28" t="s">
        <v>2180</v>
      </c>
      <c r="G208" s="221" t="s">
        <v>75</v>
      </c>
      <c r="H208" s="221" t="s">
        <v>74</v>
      </c>
      <c r="I208" s="31" t="s">
        <v>2190</v>
      </c>
      <c r="J208" s="32" t="s">
        <v>159</v>
      </c>
      <c r="K208" s="27" t="str">
        <f t="shared" si="4"/>
        <v>CCS_Deed_of_Priority__c.LastModifiedById</v>
      </c>
      <c r="L208" s="36" t="s">
        <v>2191</v>
      </c>
      <c r="M208" s="32" t="s">
        <v>2188</v>
      </c>
      <c r="N208" s="183"/>
      <c r="O208" s="32"/>
      <c r="P208" s="32"/>
      <c r="Q208" s="32"/>
      <c r="R208" s="27"/>
      <c r="S208" s="27"/>
      <c r="T208" s="37" t="s">
        <v>2183</v>
      </c>
      <c r="U208" s="27"/>
      <c r="V208" s="26" t="s">
        <v>2182</v>
      </c>
      <c r="W208" s="27"/>
      <c r="X208" s="27"/>
      <c r="Y208" s="26" t="s">
        <v>2182</v>
      </c>
      <c r="Z208" s="27"/>
      <c r="AA208" s="27"/>
      <c r="AB208" s="27"/>
      <c r="AC208" s="27"/>
      <c r="AD208" s="27"/>
      <c r="AE208" s="27"/>
      <c r="AF208" s="27"/>
      <c r="AG208" s="27"/>
    </row>
    <row r="209" spans="1:33" ht="15" customHeight="1">
      <c r="A209" s="8" t="str">
        <f>IF(ISERROR(VLOOKUP($K209,'nCino | Field Mappings'!$C:$M,1,FALSE)), "No", "Yes")</f>
        <v>Yes</v>
      </c>
      <c r="C209" s="37">
        <v>6</v>
      </c>
      <c r="D209" s="27"/>
      <c r="E209" s="28" t="s">
        <v>2180</v>
      </c>
      <c r="F209" s="28" t="s">
        <v>2180</v>
      </c>
      <c r="G209" s="221" t="s">
        <v>75</v>
      </c>
      <c r="H209" s="221" t="s">
        <v>74</v>
      </c>
      <c r="I209" s="31" t="s">
        <v>2217</v>
      </c>
      <c r="J209" s="32" t="s">
        <v>142</v>
      </c>
      <c r="K209" s="27" t="str">
        <f>_xlfn.CONCAT(H209,".",J209)</f>
        <v>CCS_Deed_of_Priority__c.CurrencyIsoCode</v>
      </c>
      <c r="L209" s="36" t="s">
        <v>2393</v>
      </c>
      <c r="M209" s="27" t="s">
        <v>2201</v>
      </c>
      <c r="N209" s="183"/>
      <c r="O209" s="27"/>
      <c r="P209" s="27"/>
      <c r="Q209" s="27"/>
      <c r="R209" s="27"/>
      <c r="S209" s="27"/>
      <c r="T209" s="37" t="s">
        <v>2183</v>
      </c>
      <c r="U209" s="27"/>
      <c r="V209" s="26" t="s">
        <v>2182</v>
      </c>
      <c r="W209" s="27"/>
      <c r="X209" s="27"/>
      <c r="Y209" s="26" t="s">
        <v>2182</v>
      </c>
      <c r="Z209" s="27"/>
      <c r="AA209" s="27"/>
      <c r="AB209" s="27"/>
      <c r="AC209" s="27"/>
      <c r="AD209" s="27"/>
      <c r="AE209" s="27"/>
      <c r="AF209" s="27"/>
      <c r="AG209" s="27"/>
    </row>
    <row r="210" spans="1:33" ht="15" customHeight="1">
      <c r="A210" s="8" t="str">
        <f>IF(ISERROR(VLOOKUP($K210,'nCino | Field Mappings'!$C:$M,1,FALSE)), "No", "Yes")</f>
        <v>Yes</v>
      </c>
      <c r="C210" s="37">
        <v>7</v>
      </c>
      <c r="D210" s="27"/>
      <c r="E210" s="28" t="s">
        <v>2180</v>
      </c>
      <c r="F210" s="28" t="s">
        <v>2180</v>
      </c>
      <c r="G210" s="221" t="s">
        <v>75</v>
      </c>
      <c r="H210" s="222" t="s">
        <v>74</v>
      </c>
      <c r="I210" s="31" t="s">
        <v>139</v>
      </c>
      <c r="J210" s="32" t="s">
        <v>2</v>
      </c>
      <c r="K210" s="27" t="str">
        <f>_xlfn.CONCAT(H210,".",J210)</f>
        <v>CCS_Deed_of_Priority__c.Name</v>
      </c>
      <c r="L210" s="36" t="s">
        <v>2454</v>
      </c>
      <c r="M210" s="27" t="s">
        <v>2333</v>
      </c>
      <c r="N210" s="183"/>
      <c r="O210" s="27"/>
      <c r="P210" s="27"/>
      <c r="Q210" s="27"/>
      <c r="R210" s="27"/>
      <c r="S210" s="27"/>
      <c r="T210" s="37" t="s">
        <v>2183</v>
      </c>
      <c r="U210" s="27"/>
      <c r="V210" s="26" t="s">
        <v>2182</v>
      </c>
      <c r="W210" s="27"/>
      <c r="X210" s="27"/>
      <c r="Y210" s="26" t="s">
        <v>2182</v>
      </c>
      <c r="Z210" s="27"/>
      <c r="AA210" s="27"/>
      <c r="AB210" s="27"/>
      <c r="AC210" s="27"/>
      <c r="AD210" s="27"/>
      <c r="AE210" s="27"/>
      <c r="AF210" s="27"/>
      <c r="AG210" s="27"/>
    </row>
    <row r="211" spans="1:33" ht="15" customHeight="1">
      <c r="A211" s="8" t="str">
        <f>IF(ISERROR(VLOOKUP($K211,'nCino | Field Mappings'!$C:$M,1,FALSE)), "No", "Yes")</f>
        <v>Yes</v>
      </c>
      <c r="C211" s="223">
        <v>8</v>
      </c>
      <c r="D211" s="27"/>
      <c r="E211" s="28" t="s">
        <v>2180</v>
      </c>
      <c r="F211" s="118" t="s">
        <v>2180</v>
      </c>
      <c r="G211" s="221" t="s">
        <v>75</v>
      </c>
      <c r="H211" s="221" t="s">
        <v>74</v>
      </c>
      <c r="I211" s="224" t="s">
        <v>173</v>
      </c>
      <c r="J211" s="225" t="s">
        <v>172</v>
      </c>
      <c r="K211" s="27" t="str">
        <f>_xlfn.CONCAT(H211,".",J211)</f>
        <v>CCS_Deed_of_Priority__c.CCS_Deed_of_Priority_Number__c</v>
      </c>
      <c r="L211" s="226" t="s">
        <v>2455</v>
      </c>
      <c r="M211" s="227" t="s">
        <v>2199</v>
      </c>
      <c r="N211" s="227">
        <v>18</v>
      </c>
      <c r="O211" s="227">
        <v>0</v>
      </c>
      <c r="P211" s="53"/>
      <c r="Q211" s="227"/>
      <c r="R211" s="227"/>
      <c r="S211" s="27" t="s">
        <v>1807</v>
      </c>
      <c r="T211" s="37" t="s">
        <v>2183</v>
      </c>
      <c r="U211" s="189"/>
      <c r="V211" s="26" t="s">
        <v>2183</v>
      </c>
      <c r="W211" s="27"/>
      <c r="X211" s="27"/>
      <c r="Y211" s="26" t="s">
        <v>2182</v>
      </c>
      <c r="Z211" s="27"/>
      <c r="AA211" s="27"/>
      <c r="AB211" s="27"/>
      <c r="AC211" s="27"/>
      <c r="AD211" s="27"/>
      <c r="AE211" s="27"/>
      <c r="AF211" s="27"/>
      <c r="AG211" s="27"/>
    </row>
    <row r="212" spans="1:33" ht="15" customHeight="1">
      <c r="A212" s="8" t="str">
        <f>IF(ISERROR(VLOOKUP($K212,'nCino | Field Mappings'!$C:$M,1,FALSE)), "No", "Yes")</f>
        <v>Yes</v>
      </c>
      <c r="C212" s="37">
        <v>9</v>
      </c>
      <c r="D212" s="27"/>
      <c r="E212" s="28" t="s">
        <v>2180</v>
      </c>
      <c r="F212" s="28" t="s">
        <v>2180</v>
      </c>
      <c r="G212" s="221" t="s">
        <v>75</v>
      </c>
      <c r="H212" s="221" t="s">
        <v>74</v>
      </c>
      <c r="I212" s="228" t="s">
        <v>177</v>
      </c>
      <c r="J212" s="229" t="s">
        <v>176</v>
      </c>
      <c r="K212" s="27" t="str">
        <f t="shared" si="4"/>
        <v>CCS_Deed_of_Priority__c.CCS_Lender__c</v>
      </c>
      <c r="L212" s="230" t="s">
        <v>2456</v>
      </c>
      <c r="M212" s="230" t="s">
        <v>2201</v>
      </c>
      <c r="N212" s="230"/>
      <c r="O212" s="230"/>
      <c r="P212" s="231"/>
      <c r="Q212" s="230"/>
      <c r="R212" s="230"/>
      <c r="S212" s="27" t="s">
        <v>1807</v>
      </c>
      <c r="T212" s="37" t="s">
        <v>2183</v>
      </c>
      <c r="U212" s="189"/>
      <c r="V212" s="26" t="s">
        <v>2183</v>
      </c>
      <c r="W212" s="27"/>
      <c r="X212" s="27"/>
      <c r="Y212" s="26" t="s">
        <v>2182</v>
      </c>
      <c r="Z212" s="27"/>
      <c r="AA212" s="27"/>
      <c r="AB212" s="27"/>
      <c r="AC212" s="27"/>
      <c r="AD212" s="27"/>
      <c r="AE212" s="27"/>
      <c r="AF212" s="27"/>
      <c r="AG212" s="27"/>
    </row>
    <row r="213" spans="1:33" ht="15" customHeight="1">
      <c r="A213" s="8" t="str">
        <f>IF(ISERROR(VLOOKUP($K213,'nCino | Field Mappings'!$C:$M,1,FALSE)), "No", "Yes")</f>
        <v>Yes</v>
      </c>
      <c r="B213" t="s">
        <v>2457</v>
      </c>
      <c r="C213" s="37">
        <v>10</v>
      </c>
      <c r="D213" s="27"/>
      <c r="E213" s="28" t="s">
        <v>2180</v>
      </c>
      <c r="F213" s="28" t="s">
        <v>2180</v>
      </c>
      <c r="G213" s="189" t="s">
        <v>75</v>
      </c>
      <c r="H213" s="189" t="s">
        <v>74</v>
      </c>
      <c r="I213" s="67" t="s">
        <v>51</v>
      </c>
      <c r="J213" s="232" t="s">
        <v>179</v>
      </c>
      <c r="K213" s="59" t="str">
        <f t="shared" si="4"/>
        <v>CCS_Deed_of_Priority__c.CCS_Security__c</v>
      </c>
      <c r="L213" s="230" t="s">
        <v>2458</v>
      </c>
      <c r="M213" s="230" t="s">
        <v>2397</v>
      </c>
      <c r="N213" s="230"/>
      <c r="O213" s="230"/>
      <c r="P213" s="231"/>
      <c r="Q213" s="230"/>
      <c r="R213" s="230"/>
      <c r="S213" s="27" t="s">
        <v>1807</v>
      </c>
      <c r="T213" s="37" t="s">
        <v>2183</v>
      </c>
      <c r="U213" s="189"/>
      <c r="V213" s="26" t="s">
        <v>2183</v>
      </c>
      <c r="W213" s="27"/>
      <c r="X213" s="27"/>
      <c r="Y213" s="26" t="s">
        <v>2182</v>
      </c>
      <c r="Z213" s="27"/>
      <c r="AA213" s="27"/>
      <c r="AB213" s="27"/>
      <c r="AC213" s="27"/>
      <c r="AD213" s="27"/>
      <c r="AE213" s="27"/>
      <c r="AF213" s="27"/>
      <c r="AG213" s="27"/>
    </row>
    <row r="214" spans="1:33" ht="15" customHeight="1">
      <c r="A214" s="8" t="str">
        <f>IF(ISERROR(VLOOKUP($K214,'nCino | Field Mappings'!$C:$M,1,FALSE)), "No", "Yes")</f>
        <v>Yes</v>
      </c>
      <c r="C214" s="26">
        <v>1</v>
      </c>
      <c r="D214" s="27" t="s">
        <v>2179</v>
      </c>
      <c r="E214" s="28" t="s">
        <v>2180</v>
      </c>
      <c r="F214" s="28" t="s">
        <v>2180</v>
      </c>
      <c r="G214" s="32" t="s">
        <v>81</v>
      </c>
      <c r="H214" s="27" t="s">
        <v>80</v>
      </c>
      <c r="I214" s="126" t="s">
        <v>128</v>
      </c>
      <c r="J214" s="32" t="s">
        <v>128</v>
      </c>
      <c r="K214" s="27" t="str">
        <f t="shared" si="4"/>
        <v>LLC_BI__Lien__c.Id</v>
      </c>
      <c r="L214" s="36" t="s">
        <v>128</v>
      </c>
      <c r="M214" s="27" t="s">
        <v>128</v>
      </c>
      <c r="N214" s="32"/>
      <c r="O214" s="32"/>
      <c r="P214" s="32" t="s">
        <v>1808</v>
      </c>
      <c r="Q214" s="32" t="s">
        <v>1808</v>
      </c>
      <c r="R214" s="27" t="s">
        <v>2181</v>
      </c>
      <c r="S214" s="36" t="s">
        <v>1808</v>
      </c>
      <c r="T214" s="37" t="s">
        <v>2183</v>
      </c>
      <c r="U214" s="36"/>
      <c r="V214" s="26" t="s">
        <v>2182</v>
      </c>
      <c r="W214" s="27"/>
      <c r="X214" s="27"/>
      <c r="Y214" s="26" t="s">
        <v>2182</v>
      </c>
      <c r="Z214" s="27"/>
      <c r="AA214" s="27"/>
      <c r="AB214" s="27"/>
      <c r="AC214" s="27"/>
      <c r="AD214" s="27"/>
      <c r="AE214" s="27"/>
      <c r="AF214" s="27"/>
      <c r="AG214" s="27"/>
    </row>
    <row r="215" spans="1:33" ht="15" customHeight="1">
      <c r="A215" s="8" t="str">
        <f>IF(ISERROR(VLOOKUP($K215,'nCino | Field Mappings'!$C:$M,1,FALSE)), "No", "Yes")</f>
        <v>Yes</v>
      </c>
      <c r="C215" s="37">
        <v>2</v>
      </c>
      <c r="D215" s="27" t="s">
        <v>2179</v>
      </c>
      <c r="E215" s="28" t="s">
        <v>2180</v>
      </c>
      <c r="F215" s="28" t="s">
        <v>2180</v>
      </c>
      <c r="G215" s="32" t="s">
        <v>81</v>
      </c>
      <c r="H215" s="27" t="s">
        <v>80</v>
      </c>
      <c r="I215" s="126" t="s">
        <v>148</v>
      </c>
      <c r="J215" s="32" t="s">
        <v>147</v>
      </c>
      <c r="K215" s="27" t="str">
        <f>_xlfn.CONCAT(H215,".",J215)</f>
        <v>LLC_BI__Lien__c.CreatedDate</v>
      </c>
      <c r="L215" s="36" t="s">
        <v>2184</v>
      </c>
      <c r="M215" s="32" t="s">
        <v>2185</v>
      </c>
      <c r="N215" s="32"/>
      <c r="O215" s="32"/>
      <c r="P215" s="32"/>
      <c r="Q215" s="32"/>
      <c r="R215" s="27"/>
      <c r="S215" s="27"/>
      <c r="T215" s="37" t="s">
        <v>2183</v>
      </c>
      <c r="U215" s="27"/>
      <c r="V215" s="26" t="s">
        <v>2182</v>
      </c>
      <c r="W215" s="27"/>
      <c r="X215" s="27"/>
      <c r="Y215" s="26" t="s">
        <v>2182</v>
      </c>
      <c r="Z215" s="27"/>
      <c r="AA215" s="27"/>
      <c r="AB215" s="27"/>
      <c r="AC215" s="27"/>
      <c r="AD215" s="27"/>
      <c r="AE215" s="27"/>
      <c r="AF215" s="27"/>
      <c r="AG215" s="27"/>
    </row>
    <row r="216" spans="1:33" ht="15" customHeight="1">
      <c r="A216" s="8" t="str">
        <f>IF(ISERROR(VLOOKUP($K216,'nCino | Field Mappings'!$C:$M,1,FALSE)), "No", "Yes")</f>
        <v>Yes</v>
      </c>
      <c r="C216" s="37">
        <v>3</v>
      </c>
      <c r="D216" s="27" t="s">
        <v>2179</v>
      </c>
      <c r="E216" s="28" t="s">
        <v>2180</v>
      </c>
      <c r="F216" s="28" t="s">
        <v>2180</v>
      </c>
      <c r="G216" s="32" t="s">
        <v>81</v>
      </c>
      <c r="H216" s="27" t="s">
        <v>80</v>
      </c>
      <c r="I216" s="126" t="s">
        <v>2186</v>
      </c>
      <c r="J216" s="32" t="s">
        <v>151</v>
      </c>
      <c r="K216" s="27" t="str">
        <f>_xlfn.CONCAT(H216,".",J216)</f>
        <v>LLC_BI__Lien__c.CreatedById</v>
      </c>
      <c r="L216" s="36" t="s">
        <v>2187</v>
      </c>
      <c r="M216" s="32" t="s">
        <v>2188</v>
      </c>
      <c r="N216" s="32"/>
      <c r="O216" s="32"/>
      <c r="P216" s="32"/>
      <c r="Q216" s="32"/>
      <c r="R216" s="27"/>
      <c r="S216" s="27"/>
      <c r="T216" s="37" t="s">
        <v>2183</v>
      </c>
      <c r="U216" s="27"/>
      <c r="V216" s="26" t="s">
        <v>2182</v>
      </c>
      <c r="W216" s="27"/>
      <c r="X216" s="27"/>
      <c r="Y216" s="26" t="s">
        <v>2182</v>
      </c>
      <c r="Z216" s="27"/>
      <c r="AA216" s="27"/>
      <c r="AB216" s="27"/>
      <c r="AC216" s="27"/>
      <c r="AD216" s="27"/>
      <c r="AE216" s="27"/>
      <c r="AF216" s="27"/>
      <c r="AG216" s="27"/>
    </row>
    <row r="217" spans="1:33" ht="15" customHeight="1">
      <c r="A217" s="8" t="str">
        <f>IF(ISERROR(VLOOKUP($K217,'nCino | Field Mappings'!$C:$M,1,FALSE)), "No", "Yes")</f>
        <v>Yes</v>
      </c>
      <c r="C217" s="37">
        <v>4</v>
      </c>
      <c r="D217" s="27" t="s">
        <v>2179</v>
      </c>
      <c r="E217" s="28" t="s">
        <v>2180</v>
      </c>
      <c r="F217" s="28" t="s">
        <v>2180</v>
      </c>
      <c r="G217" s="32" t="s">
        <v>81</v>
      </c>
      <c r="H217" s="27" t="s">
        <v>80</v>
      </c>
      <c r="I217" s="126" t="s">
        <v>157</v>
      </c>
      <c r="J217" s="32" t="s">
        <v>156</v>
      </c>
      <c r="K217" s="27" t="str">
        <f>_xlfn.CONCAT(H217,".",J217)</f>
        <v>LLC_BI__Lien__c.LastModifiedDate</v>
      </c>
      <c r="L217" s="36" t="s">
        <v>2189</v>
      </c>
      <c r="M217" s="39" t="s">
        <v>2185</v>
      </c>
      <c r="N217" s="39"/>
      <c r="O217" s="39"/>
      <c r="P217" s="39"/>
      <c r="Q217" s="39"/>
      <c r="R217" s="27"/>
      <c r="S217" s="27"/>
      <c r="T217" s="37" t="s">
        <v>2183</v>
      </c>
      <c r="U217" s="27"/>
      <c r="V217" s="26" t="s">
        <v>2182</v>
      </c>
      <c r="W217" s="27"/>
      <c r="X217" s="27"/>
      <c r="Y217" s="26" t="s">
        <v>2182</v>
      </c>
      <c r="Z217" s="27"/>
      <c r="AA217" s="27"/>
      <c r="AB217" s="27"/>
      <c r="AC217" s="27"/>
      <c r="AD217" s="27"/>
      <c r="AE217" s="27"/>
      <c r="AF217" s="27"/>
      <c r="AG217" s="27"/>
    </row>
    <row r="218" spans="1:33" ht="15" customHeight="1">
      <c r="A218" s="8" t="str">
        <f>IF(ISERROR(VLOOKUP($K218,'nCino | Field Mappings'!$C:$M,1,FALSE)), "No", "Yes")</f>
        <v>Yes</v>
      </c>
      <c r="C218" s="37">
        <v>5</v>
      </c>
      <c r="D218" s="27" t="s">
        <v>2179</v>
      </c>
      <c r="E218" s="28" t="s">
        <v>2180</v>
      </c>
      <c r="F218" s="28" t="s">
        <v>2180</v>
      </c>
      <c r="G218" s="32" t="s">
        <v>81</v>
      </c>
      <c r="H218" s="27" t="s">
        <v>80</v>
      </c>
      <c r="I218" s="126" t="s">
        <v>2190</v>
      </c>
      <c r="J218" s="32" t="s">
        <v>159</v>
      </c>
      <c r="K218" s="27" t="str">
        <f>_xlfn.CONCAT(H218,".",J218)</f>
        <v>LLC_BI__Lien__c.LastModifiedById</v>
      </c>
      <c r="L218" s="36" t="s">
        <v>2191</v>
      </c>
      <c r="M218" s="32" t="s">
        <v>2188</v>
      </c>
      <c r="N218" s="183"/>
      <c r="O218" s="32"/>
      <c r="P218" s="32"/>
      <c r="Q218" s="32"/>
      <c r="R218" s="27"/>
      <c r="S218" s="27"/>
      <c r="T218" s="37" t="s">
        <v>2183</v>
      </c>
      <c r="U218" s="27"/>
      <c r="V218" s="26" t="s">
        <v>2182</v>
      </c>
      <c r="W218" s="27"/>
      <c r="X218" s="27"/>
      <c r="Y218" s="26" t="s">
        <v>2182</v>
      </c>
      <c r="Z218" s="27"/>
      <c r="AA218" s="27"/>
      <c r="AB218" s="27"/>
      <c r="AC218" s="27"/>
      <c r="AD218" s="27"/>
      <c r="AE218" s="27"/>
      <c r="AF218" s="27"/>
      <c r="AG218" s="27"/>
    </row>
    <row r="219" spans="1:33" ht="15" customHeight="1">
      <c r="A219" s="8" t="str">
        <f>IF(ISERROR(VLOOKUP($K219,'nCino | Field Mappings'!$C:$M,1,FALSE)), "No", "Yes")</f>
        <v>Yes</v>
      </c>
      <c r="C219" s="37">
        <v>6</v>
      </c>
      <c r="D219" s="27"/>
      <c r="E219" s="28" t="s">
        <v>2180</v>
      </c>
      <c r="F219" s="28" t="s">
        <v>2180</v>
      </c>
      <c r="G219" s="39" t="s">
        <v>81</v>
      </c>
      <c r="H219" s="27" t="s">
        <v>80</v>
      </c>
      <c r="I219" s="233" t="s">
        <v>51</v>
      </c>
      <c r="J219" s="234" t="s">
        <v>50</v>
      </c>
      <c r="K219" s="27" t="str">
        <f t="shared" si="4"/>
        <v>LLC_BI__Lien__c.LLC_BI__Collateral__c</v>
      </c>
      <c r="L219" s="235" t="s">
        <v>2459</v>
      </c>
      <c r="M219" s="236" t="s">
        <v>2397</v>
      </c>
      <c r="N219" s="236"/>
      <c r="O219" s="236"/>
      <c r="P219" s="236"/>
      <c r="Q219" s="237"/>
      <c r="R219" s="238"/>
      <c r="S219" s="59" t="s">
        <v>1807</v>
      </c>
      <c r="T219" s="37" t="s">
        <v>2183</v>
      </c>
      <c r="U219" s="27"/>
      <c r="V219" s="26" t="s">
        <v>2183</v>
      </c>
      <c r="W219" s="27"/>
      <c r="X219" s="27"/>
      <c r="Y219" s="26" t="s">
        <v>2182</v>
      </c>
      <c r="Z219" s="27"/>
      <c r="AA219" s="27"/>
      <c r="AB219" s="27"/>
      <c r="AC219" s="27"/>
      <c r="AD219" s="27"/>
      <c r="AE219" s="27"/>
      <c r="AF219" s="27"/>
      <c r="AG219" s="27"/>
    </row>
    <row r="220" spans="1:33" ht="15" customHeight="1">
      <c r="A220" s="8" t="str">
        <f>IF(ISERROR(VLOOKUP($K220,'nCino | Field Mappings'!$C:$M,1,FALSE)), "No", "Yes")</f>
        <v>Yes</v>
      </c>
      <c r="B220" t="s">
        <v>2460</v>
      </c>
      <c r="C220" s="37">
        <v>7</v>
      </c>
      <c r="D220" s="27"/>
      <c r="E220" s="28" t="s">
        <v>2180</v>
      </c>
      <c r="F220" s="28" t="s">
        <v>2180</v>
      </c>
      <c r="G220" s="32" t="s">
        <v>81</v>
      </c>
      <c r="H220" s="27" t="s">
        <v>80</v>
      </c>
      <c r="I220" s="239" t="s">
        <v>177</v>
      </c>
      <c r="J220" s="240" t="s">
        <v>176</v>
      </c>
      <c r="K220" s="27" t="str">
        <f t="shared" si="4"/>
        <v>LLC_BI__Lien__c.CCS_Lender__c</v>
      </c>
      <c r="L220" s="237" t="s">
        <v>2456</v>
      </c>
      <c r="M220" s="237" t="s">
        <v>2201</v>
      </c>
      <c r="N220" s="237"/>
      <c r="O220" s="237"/>
      <c r="P220" s="237"/>
      <c r="Q220" s="237"/>
      <c r="R220" s="238"/>
      <c r="S220" s="27" t="s">
        <v>1807</v>
      </c>
      <c r="T220" s="37" t="s">
        <v>2183</v>
      </c>
      <c r="U220" s="27"/>
      <c r="V220" s="26" t="s">
        <v>2183</v>
      </c>
      <c r="W220" s="27"/>
      <c r="X220" s="27"/>
      <c r="Y220" s="26" t="s">
        <v>2182</v>
      </c>
      <c r="Z220" s="27"/>
      <c r="AA220" s="27"/>
      <c r="AB220" s="27"/>
      <c r="AC220" s="27"/>
      <c r="AD220" s="27"/>
      <c r="AE220" s="27"/>
      <c r="AF220" s="27"/>
      <c r="AG220" s="27"/>
    </row>
    <row r="221" spans="1:33" ht="15" customHeight="1">
      <c r="A221" s="8" t="str">
        <f>IF(ISERROR(VLOOKUP($K221,'nCino | Field Mappings'!$C:$M,1,FALSE)), "No", "Yes")</f>
        <v>Yes</v>
      </c>
      <c r="C221" s="37">
        <v>8</v>
      </c>
      <c r="D221" s="27"/>
      <c r="E221" s="28" t="s">
        <v>2180</v>
      </c>
      <c r="F221" s="28" t="s">
        <v>2180</v>
      </c>
      <c r="G221" s="32" t="s">
        <v>81</v>
      </c>
      <c r="H221" s="27" t="s">
        <v>80</v>
      </c>
      <c r="I221" s="239" t="s">
        <v>1248</v>
      </c>
      <c r="J221" s="240" t="s">
        <v>1486</v>
      </c>
      <c r="K221" s="27" t="str">
        <f t="shared" si="4"/>
        <v>LLC_BI__Lien__c.LLC_BI__Position__c</v>
      </c>
      <c r="L221" s="237" t="s">
        <v>2461</v>
      </c>
      <c r="M221" s="237" t="s">
        <v>2201</v>
      </c>
      <c r="N221" s="237"/>
      <c r="O221" s="237"/>
      <c r="P221" s="237"/>
      <c r="Q221" s="237"/>
      <c r="R221" s="238"/>
      <c r="S221" s="27" t="s">
        <v>1807</v>
      </c>
      <c r="T221" s="37" t="s">
        <v>2183</v>
      </c>
      <c r="U221" s="27"/>
      <c r="V221" s="26" t="s">
        <v>2183</v>
      </c>
      <c r="W221" s="27"/>
      <c r="X221" s="27"/>
      <c r="Y221" s="26" t="s">
        <v>2183</v>
      </c>
      <c r="Z221" s="27" t="s">
        <v>2462</v>
      </c>
      <c r="AA221" s="27" t="s">
        <v>2463</v>
      </c>
      <c r="AB221" s="27"/>
      <c r="AC221" s="27"/>
      <c r="AD221" s="27"/>
      <c r="AE221" s="27"/>
      <c r="AF221" s="27"/>
      <c r="AG221" s="27"/>
    </row>
    <row r="222" spans="1:33" ht="15" customHeight="1">
      <c r="A222" s="8" t="str">
        <f>IF(ISERROR(VLOOKUP($K222,'nCino | Field Mappings'!$C:$M,1,FALSE)), "No", "Yes")</f>
        <v>Yes</v>
      </c>
      <c r="B222" t="s">
        <v>2464</v>
      </c>
      <c r="C222" s="37">
        <v>9</v>
      </c>
      <c r="D222" s="27"/>
      <c r="E222" s="28" t="s">
        <v>2180</v>
      </c>
      <c r="F222" s="28" t="s">
        <v>2180</v>
      </c>
      <c r="G222" s="136" t="s">
        <v>81</v>
      </c>
      <c r="H222" s="27" t="s">
        <v>80</v>
      </c>
      <c r="I222" s="241" t="s">
        <v>1356</v>
      </c>
      <c r="J222" s="242" t="s">
        <v>1355</v>
      </c>
      <c r="K222" s="27" t="str">
        <f t="shared" si="4"/>
        <v>LLC_BI__Lien__c.CCS_Date_of_Charge__c</v>
      </c>
      <c r="L222" s="237" t="s">
        <v>2219</v>
      </c>
      <c r="M222" s="237" t="s">
        <v>1</v>
      </c>
      <c r="N222" s="237"/>
      <c r="O222" s="237"/>
      <c r="P222" s="237"/>
      <c r="Q222" s="237"/>
      <c r="R222" s="238"/>
      <c r="S222" s="27" t="s">
        <v>1807</v>
      </c>
      <c r="T222" s="37" t="s">
        <v>2183</v>
      </c>
      <c r="U222" s="42"/>
      <c r="V222" s="26" t="s">
        <v>2183</v>
      </c>
      <c r="W222" s="42"/>
      <c r="X222" s="42"/>
      <c r="Y222" s="73" t="s">
        <v>2183</v>
      </c>
      <c r="Z222" s="42" t="s">
        <v>2465</v>
      </c>
      <c r="AA222" s="42" t="s">
        <v>2221</v>
      </c>
      <c r="AB222" s="42"/>
      <c r="AC222" s="42"/>
      <c r="AD222" s="42"/>
      <c r="AE222" s="42"/>
      <c r="AF222" s="42"/>
      <c r="AG222" s="42"/>
    </row>
    <row r="223" spans="1:33" ht="15" customHeight="1">
      <c r="A223" s="8" t="str">
        <f>IF(ISERROR(VLOOKUP($K223,'nCino | Field Mappings'!$C:$M,1,FALSE)), "No", "Yes")</f>
        <v>Yes</v>
      </c>
      <c r="C223" s="37">
        <v>10</v>
      </c>
      <c r="D223" s="27"/>
      <c r="E223" s="28" t="s">
        <v>2180</v>
      </c>
      <c r="F223" s="28" t="s">
        <v>2180</v>
      </c>
      <c r="G223" s="32" t="s">
        <v>81</v>
      </c>
      <c r="H223" s="27" t="s">
        <v>80</v>
      </c>
      <c r="I223" s="243" t="s">
        <v>2466</v>
      </c>
      <c r="J223" s="240" t="s">
        <v>1466</v>
      </c>
      <c r="K223" s="27" t="str">
        <f t="shared" si="4"/>
        <v>LLC_BI__Lien__c.LLC_BI__Amount__c</v>
      </c>
      <c r="L223" s="237" t="s">
        <v>2467</v>
      </c>
      <c r="M223" s="237" t="s">
        <v>2203</v>
      </c>
      <c r="N223" s="237">
        <v>16</v>
      </c>
      <c r="O223" s="237">
        <v>2</v>
      </c>
      <c r="P223" s="237"/>
      <c r="Q223" s="237"/>
      <c r="R223" s="238"/>
      <c r="S223" s="27" t="s">
        <v>1807</v>
      </c>
      <c r="T223" s="37" t="s">
        <v>2183</v>
      </c>
      <c r="U223" s="27"/>
      <c r="V223" s="26" t="s">
        <v>2183</v>
      </c>
      <c r="W223" s="27"/>
      <c r="X223" s="27"/>
      <c r="Y223" s="26" t="s">
        <v>2183</v>
      </c>
      <c r="Z223" s="27" t="s">
        <v>2468</v>
      </c>
      <c r="AA223" s="27" t="s">
        <v>2469</v>
      </c>
      <c r="AB223" s="27"/>
      <c r="AC223" s="27"/>
      <c r="AD223" s="27"/>
      <c r="AE223" s="27"/>
      <c r="AF223" s="27"/>
      <c r="AG223" s="27"/>
    </row>
    <row r="224" spans="1:33" ht="15" customHeight="1">
      <c r="A224" s="8" t="str">
        <f>IF(ISERROR(VLOOKUP($K224,'nCino | Field Mappings'!$C:$M,1,FALSE)), "No", "Yes")</f>
        <v>Yes</v>
      </c>
      <c r="C224" s="37">
        <v>11</v>
      </c>
      <c r="D224" s="27" t="s">
        <v>2179</v>
      </c>
      <c r="E224" s="28" t="s">
        <v>2180</v>
      </c>
      <c r="F224" s="28" t="s">
        <v>2180</v>
      </c>
      <c r="G224" s="32" t="s">
        <v>81</v>
      </c>
      <c r="H224" s="27" t="s">
        <v>80</v>
      </c>
      <c r="I224" s="126" t="s">
        <v>1453</v>
      </c>
      <c r="J224" s="32" t="s">
        <v>2</v>
      </c>
      <c r="K224" s="27" t="str">
        <f t="shared" si="4"/>
        <v>LLC_BI__Lien__c.Name</v>
      </c>
      <c r="L224" s="36" t="s">
        <v>2470</v>
      </c>
      <c r="M224" s="27" t="s">
        <v>2333</v>
      </c>
      <c r="N224" s="244"/>
      <c r="O224" s="244"/>
      <c r="P224" s="244"/>
      <c r="Q224" s="237"/>
      <c r="R224" s="238"/>
      <c r="S224" s="27" t="s">
        <v>1808</v>
      </c>
      <c r="T224" s="37" t="s">
        <v>2183</v>
      </c>
      <c r="U224" s="27"/>
      <c r="V224" s="26" t="s">
        <v>2182</v>
      </c>
      <c r="W224" s="27"/>
      <c r="X224" s="27"/>
      <c r="Y224" s="26" t="s">
        <v>2182</v>
      </c>
      <c r="Z224" s="27"/>
      <c r="AA224" s="27"/>
      <c r="AB224" s="27"/>
      <c r="AC224" s="27"/>
      <c r="AD224" s="27"/>
      <c r="AE224" s="27"/>
      <c r="AF224" s="27"/>
      <c r="AG224" s="27"/>
    </row>
    <row r="225" spans="1:33" ht="15" customHeight="1">
      <c r="A225" s="8" t="str">
        <f>IF(ISERROR(VLOOKUP($K225,'nCino | Field Mappings'!$C:$M,1,FALSE)), "No", "Yes")</f>
        <v>Yes</v>
      </c>
      <c r="C225" s="37">
        <v>12</v>
      </c>
      <c r="D225" s="27" t="s">
        <v>2179</v>
      </c>
      <c r="E225" s="28" t="s">
        <v>2180</v>
      </c>
      <c r="F225" s="28" t="s">
        <v>2180</v>
      </c>
      <c r="G225" s="32" t="s">
        <v>81</v>
      </c>
      <c r="H225" s="27" t="s">
        <v>80</v>
      </c>
      <c r="I225" s="126" t="s">
        <v>2217</v>
      </c>
      <c r="J225" s="32" t="s">
        <v>142</v>
      </c>
      <c r="K225" s="27" t="str">
        <f t="shared" si="4"/>
        <v>LLC_BI__Lien__c.CurrencyIsoCode</v>
      </c>
      <c r="L225" s="36" t="s">
        <v>2393</v>
      </c>
      <c r="M225" s="27" t="s">
        <v>2201</v>
      </c>
      <c r="N225" s="244"/>
      <c r="O225" s="244"/>
      <c r="P225" s="244"/>
      <c r="Q225" s="244"/>
      <c r="R225" s="245"/>
      <c r="S225" s="27"/>
      <c r="T225" s="37" t="s">
        <v>2183</v>
      </c>
      <c r="U225" s="27"/>
      <c r="V225" s="26" t="s">
        <v>2182</v>
      </c>
      <c r="W225" s="27"/>
      <c r="X225" s="27"/>
      <c r="Y225" s="26" t="s">
        <v>2182</v>
      </c>
      <c r="Z225" s="27"/>
      <c r="AA225" s="27"/>
      <c r="AB225" s="27"/>
      <c r="AC225" s="27"/>
      <c r="AD225" s="27"/>
      <c r="AE225" s="27"/>
      <c r="AF225" s="27"/>
      <c r="AG225" s="27"/>
    </row>
    <row r="226" spans="1:33" ht="15" customHeight="1">
      <c r="A226" s="8" t="str">
        <f>IF(ISERROR(VLOOKUP($K226,'nCino | Field Mappings'!$C:$M,1,FALSE)), "No", "Yes")</f>
        <v>Yes</v>
      </c>
      <c r="C226" s="37">
        <v>13</v>
      </c>
      <c r="D226" s="27"/>
      <c r="E226" s="28" t="s">
        <v>2180</v>
      </c>
      <c r="F226" s="28" t="s">
        <v>2180</v>
      </c>
      <c r="G226" s="32" t="s">
        <v>81</v>
      </c>
      <c r="H226" s="27" t="s">
        <v>80</v>
      </c>
      <c r="I226" s="126" t="s">
        <v>437</v>
      </c>
      <c r="J226" s="32" t="s">
        <v>436</v>
      </c>
      <c r="K226" s="27" t="str">
        <f t="shared" si="4"/>
        <v>LLC_BI__Lien__c.LLC_BI__Expire_Date__c</v>
      </c>
      <c r="L226" s="36" t="s">
        <v>2471</v>
      </c>
      <c r="M226" s="27" t="s">
        <v>1</v>
      </c>
      <c r="N226" s="244"/>
      <c r="O226" s="244"/>
      <c r="P226" s="244"/>
      <c r="Q226" s="244"/>
      <c r="R226" s="245"/>
      <c r="S226" s="27"/>
      <c r="T226" s="37" t="s">
        <v>2183</v>
      </c>
      <c r="U226" s="27"/>
      <c r="V226" s="26" t="s">
        <v>2182</v>
      </c>
      <c r="W226" s="27"/>
      <c r="X226" s="27"/>
      <c r="Y226" s="26" t="s">
        <v>2182</v>
      </c>
      <c r="Z226" s="27"/>
      <c r="AA226" s="27"/>
      <c r="AB226" s="27"/>
      <c r="AC226" s="27"/>
      <c r="AD226" s="27"/>
      <c r="AE226" s="27"/>
      <c r="AF226" s="27"/>
      <c r="AG226" s="27"/>
    </row>
    <row r="227" spans="1:33" ht="15" customHeight="1">
      <c r="A227" s="8" t="str">
        <f>IF(ISERROR(VLOOKUP($K227,'nCino | Field Mappings'!$C:$M,1,FALSE)), "No", "Yes")</f>
        <v>Yes</v>
      </c>
      <c r="C227" s="37">
        <v>14</v>
      </c>
      <c r="D227" s="27"/>
      <c r="E227" s="28" t="s">
        <v>2180</v>
      </c>
      <c r="F227" s="28" t="s">
        <v>2180</v>
      </c>
      <c r="G227" s="32" t="s">
        <v>81</v>
      </c>
      <c r="H227" s="27" t="s">
        <v>80</v>
      </c>
      <c r="I227" s="126" t="s">
        <v>1471</v>
      </c>
      <c r="J227" s="32" t="s">
        <v>1470</v>
      </c>
      <c r="K227" s="27" t="str">
        <f t="shared" si="4"/>
        <v>LLC_BI__Lien__c.LLC_BI__Institution__c</v>
      </c>
      <c r="L227" s="36" t="s">
        <v>2472</v>
      </c>
      <c r="M227" s="27" t="s">
        <v>2473</v>
      </c>
      <c r="N227" s="244">
        <v>255</v>
      </c>
      <c r="O227" s="244"/>
      <c r="P227" s="244"/>
      <c r="Q227" s="244"/>
      <c r="R227" s="245"/>
      <c r="S227" s="27"/>
      <c r="T227" s="37" t="s">
        <v>2183</v>
      </c>
      <c r="U227" s="27"/>
      <c r="V227" s="26" t="s">
        <v>2182</v>
      </c>
      <c r="W227" s="27"/>
      <c r="X227" s="27"/>
      <c r="Y227" s="26" t="s">
        <v>2182</v>
      </c>
      <c r="Z227" s="27"/>
      <c r="AA227" s="27"/>
      <c r="AB227" s="27"/>
      <c r="AC227" s="27"/>
      <c r="AD227" s="27"/>
      <c r="AE227" s="27"/>
      <c r="AF227" s="27"/>
      <c r="AG227" s="27"/>
    </row>
    <row r="228" spans="1:33" ht="15" customHeight="1">
      <c r="A228" s="8" t="str">
        <f>IF(ISERROR(VLOOKUP($K228,'nCino | Field Mappings'!$C:$M,1,FALSE)), "No", "Yes")</f>
        <v>Yes</v>
      </c>
      <c r="C228" s="37">
        <v>15</v>
      </c>
      <c r="D228" s="27" t="s">
        <v>2326</v>
      </c>
      <c r="E228" s="28" t="s">
        <v>2180</v>
      </c>
      <c r="F228" s="28" t="s">
        <v>2180</v>
      </c>
      <c r="G228" s="32" t="s">
        <v>81</v>
      </c>
      <c r="H228" s="27" t="s">
        <v>80</v>
      </c>
      <c r="I228" s="126" t="s">
        <v>1477</v>
      </c>
      <c r="J228" s="32" t="s">
        <v>1476</v>
      </c>
      <c r="K228" s="27" t="str">
        <f t="shared" si="4"/>
        <v>LLC_BI__Lien__c.LLC_BI__Is_Internal__c</v>
      </c>
      <c r="L228" s="36" t="s">
        <v>2474</v>
      </c>
      <c r="M228" s="27" t="s">
        <v>2330</v>
      </c>
      <c r="N228" s="244"/>
      <c r="O228" s="244"/>
      <c r="P228" s="244"/>
      <c r="Q228" s="244"/>
      <c r="R228" s="245"/>
      <c r="S228" s="27"/>
      <c r="T228" s="37" t="s">
        <v>2183</v>
      </c>
      <c r="U228" s="27"/>
      <c r="V228" s="26" t="s">
        <v>2182</v>
      </c>
      <c r="W228" s="27"/>
      <c r="X228" s="27"/>
      <c r="Y228" s="26" t="s">
        <v>2182</v>
      </c>
      <c r="Z228" s="27"/>
      <c r="AA228" s="27"/>
      <c r="AB228" s="27"/>
      <c r="AC228" s="27"/>
      <c r="AD228" s="27"/>
      <c r="AE228" s="27"/>
      <c r="AF228" s="27"/>
      <c r="AG228" s="27"/>
    </row>
    <row r="229" spans="1:33" ht="15" customHeight="1">
      <c r="A229" s="8" t="str">
        <f>IF(ISERROR(VLOOKUP($K229,'nCino | Field Mappings'!$C:$M,1,FALSE)), "No", "Yes")</f>
        <v>Yes</v>
      </c>
      <c r="C229" s="37">
        <v>16</v>
      </c>
      <c r="D229" s="27"/>
      <c r="E229" s="28" t="s">
        <v>2180</v>
      </c>
      <c r="F229" s="28" t="s">
        <v>2180</v>
      </c>
      <c r="G229" s="32" t="s">
        <v>81</v>
      </c>
      <c r="H229" s="27" t="s">
        <v>80</v>
      </c>
      <c r="I229" s="126" t="s">
        <v>2475</v>
      </c>
      <c r="J229" s="32" t="s">
        <v>1488</v>
      </c>
      <c r="K229" s="27" t="str">
        <f t="shared" si="4"/>
        <v>LLC_BI__Lien__c.LLC_BI__Is_Created_From_Collateral__c</v>
      </c>
      <c r="L229" s="36" t="s">
        <v>2476</v>
      </c>
      <c r="M229" s="27" t="s">
        <v>2348</v>
      </c>
      <c r="N229" s="244"/>
      <c r="O229" s="244"/>
      <c r="P229" s="244"/>
      <c r="Q229" s="244"/>
      <c r="R229" s="245"/>
      <c r="S229" s="27"/>
      <c r="T229" s="37" t="s">
        <v>2183</v>
      </c>
      <c r="U229" s="27"/>
      <c r="V229" s="26" t="s">
        <v>2182</v>
      </c>
      <c r="W229" s="27"/>
      <c r="X229" s="27"/>
      <c r="Y229" s="26" t="s">
        <v>2182</v>
      </c>
      <c r="Z229" s="27"/>
      <c r="AA229" s="27"/>
      <c r="AB229" s="27"/>
      <c r="AC229" s="27"/>
      <c r="AD229" s="27"/>
      <c r="AE229" s="27"/>
      <c r="AF229" s="27"/>
      <c r="AG229" s="27"/>
    </row>
    <row r="230" spans="1:33" ht="15" customHeight="1">
      <c r="A230" s="8" t="str">
        <f>IF(ISERROR(VLOOKUP($K230,'nCino | Field Mappings'!$C:$M,1,FALSE)), "No", "Yes")</f>
        <v>Yes</v>
      </c>
      <c r="C230" s="37">
        <v>17</v>
      </c>
      <c r="D230" s="27"/>
      <c r="E230" s="28" t="s">
        <v>2180</v>
      </c>
      <c r="F230" s="28" t="s">
        <v>2180</v>
      </c>
      <c r="G230" s="32" t="s">
        <v>81</v>
      </c>
      <c r="H230" s="27" t="s">
        <v>80</v>
      </c>
      <c r="I230" s="126" t="s">
        <v>1474</v>
      </c>
      <c r="J230" s="32" t="s">
        <v>1473</v>
      </c>
      <c r="K230" s="27" t="str">
        <f t="shared" si="4"/>
        <v>LLC_BI__Lien__c.LLC_BI__Is_Excluded__c</v>
      </c>
      <c r="L230" s="36" t="s">
        <v>2477</v>
      </c>
      <c r="M230" s="27" t="s">
        <v>2348</v>
      </c>
      <c r="N230" s="244"/>
      <c r="O230" s="244"/>
      <c r="P230" s="244"/>
      <c r="Q230" s="244"/>
      <c r="R230" s="245"/>
      <c r="S230" s="27"/>
      <c r="T230" s="37" t="s">
        <v>2183</v>
      </c>
      <c r="U230" s="27"/>
      <c r="V230" s="26" t="s">
        <v>2182</v>
      </c>
      <c r="W230" s="27"/>
      <c r="X230" s="27"/>
      <c r="Y230" s="26" t="s">
        <v>2182</v>
      </c>
      <c r="Z230" s="27"/>
      <c r="AA230" s="27"/>
      <c r="AB230" s="27"/>
      <c r="AC230" s="27"/>
      <c r="AD230" s="27"/>
      <c r="AE230" s="27"/>
      <c r="AF230" s="27"/>
      <c r="AG230" s="27"/>
    </row>
    <row r="231" spans="1:33" ht="15" customHeight="1">
      <c r="A231" s="8" t="str">
        <f>IF(ISERROR(VLOOKUP($K231,'nCino | Field Mappings'!$C:$M,1,FALSE)), "No", "Yes")</f>
        <v>Yes</v>
      </c>
      <c r="C231" s="37">
        <v>18</v>
      </c>
      <c r="D231" s="27"/>
      <c r="E231" s="28" t="s">
        <v>2180</v>
      </c>
      <c r="F231" s="28" t="s">
        <v>2180</v>
      </c>
      <c r="G231" s="32" t="s">
        <v>81</v>
      </c>
      <c r="H231" s="27" t="s">
        <v>80</v>
      </c>
      <c r="I231" s="126" t="s">
        <v>2478</v>
      </c>
      <c r="J231" s="32" t="s">
        <v>1482</v>
      </c>
      <c r="K231" s="27" t="str">
        <f t="shared" si="4"/>
        <v>LLC_BI__Lien__c.LLC_BI__Loan__c</v>
      </c>
      <c r="L231" s="36" t="s">
        <v>2479</v>
      </c>
      <c r="M231" s="27" t="s">
        <v>2480</v>
      </c>
      <c r="N231" s="244"/>
      <c r="O231" s="244"/>
      <c r="P231" s="244"/>
      <c r="Q231" s="244"/>
      <c r="R231" s="245"/>
      <c r="S231" s="27"/>
      <c r="T231" s="37" t="s">
        <v>2183</v>
      </c>
      <c r="U231" s="27"/>
      <c r="V231" s="26" t="s">
        <v>2182</v>
      </c>
      <c r="W231" s="27"/>
      <c r="X231" s="27"/>
      <c r="Y231" s="26" t="s">
        <v>2182</v>
      </c>
      <c r="Z231" s="27"/>
      <c r="AA231" s="27"/>
      <c r="AB231" s="27"/>
      <c r="AC231" s="27"/>
      <c r="AD231" s="27"/>
      <c r="AE231" s="27"/>
      <c r="AF231" s="27"/>
      <c r="AG231" s="27"/>
    </row>
    <row r="232" spans="1:33" ht="15" customHeight="1">
      <c r="A232" s="8" t="str">
        <f>IF(ISERROR(VLOOKUP($K232,'nCino | Field Mappings'!$C:$M,1,FALSE)), "No", "Yes")</f>
        <v>Yes</v>
      </c>
      <c r="C232" s="37">
        <v>19</v>
      </c>
      <c r="D232" s="27" t="s">
        <v>2326</v>
      </c>
      <c r="E232" s="28" t="s">
        <v>2180</v>
      </c>
      <c r="F232" s="28" t="s">
        <v>2180</v>
      </c>
      <c r="G232" s="32" t="s">
        <v>81</v>
      </c>
      <c r="H232" s="27" t="s">
        <v>80</v>
      </c>
      <c r="I232" s="126" t="s">
        <v>2481</v>
      </c>
      <c r="J232" s="32" t="s">
        <v>1479</v>
      </c>
      <c r="K232" s="27" t="str">
        <f t="shared" si="4"/>
        <v>LLC_BI__Lien__c.LLC_BI__Loan_Number__c</v>
      </c>
      <c r="L232" s="36" t="s">
        <v>2482</v>
      </c>
      <c r="M232" s="27" t="s">
        <v>2407</v>
      </c>
      <c r="N232" s="244"/>
      <c r="O232" s="244"/>
      <c r="P232" s="244"/>
      <c r="Q232" s="244"/>
      <c r="R232" s="245"/>
      <c r="S232" s="27"/>
      <c r="T232" s="37" t="s">
        <v>2183</v>
      </c>
      <c r="U232" s="27"/>
      <c r="V232" s="26" t="s">
        <v>2182</v>
      </c>
      <c r="W232" s="27"/>
      <c r="X232" s="27"/>
      <c r="Y232" s="26" t="s">
        <v>2182</v>
      </c>
      <c r="Z232" s="27"/>
      <c r="AA232" s="27"/>
      <c r="AB232" s="27"/>
      <c r="AC232" s="27"/>
      <c r="AD232" s="27"/>
      <c r="AE232" s="27"/>
      <c r="AF232" s="27"/>
      <c r="AG232" s="27"/>
    </row>
    <row r="233" spans="1:33" ht="15" customHeight="1">
      <c r="A233" s="8" t="str">
        <f>IF(ISERROR(VLOOKUP($K233,'nCino | Field Mappings'!$C:$M,1,FALSE)), "No", "Yes")</f>
        <v>Yes</v>
      </c>
      <c r="C233" s="26">
        <v>1</v>
      </c>
      <c r="D233" s="27" t="s">
        <v>2179</v>
      </c>
      <c r="E233" s="28" t="s">
        <v>2180</v>
      </c>
      <c r="F233" s="28" t="s">
        <v>2180</v>
      </c>
      <c r="G233" s="180" t="s">
        <v>87</v>
      </c>
      <c r="H233" s="99" t="s">
        <v>86</v>
      </c>
      <c r="I233" s="178" t="s">
        <v>128</v>
      </c>
      <c r="J233" s="43" t="s">
        <v>128</v>
      </c>
      <c r="K233" s="246" t="str">
        <f t="shared" si="4"/>
        <v>LLC_BI__Loan_Collateral2__c.Id</v>
      </c>
      <c r="L233" s="247" t="s">
        <v>128</v>
      </c>
      <c r="M233" s="248" t="s">
        <v>128</v>
      </c>
      <c r="N233" s="248"/>
      <c r="O233" s="248"/>
      <c r="P233" s="226"/>
      <c r="Q233" s="226"/>
      <c r="R233" s="226" t="s">
        <v>2181</v>
      </c>
      <c r="S233" s="36" t="s">
        <v>1808</v>
      </c>
      <c r="T233" s="37" t="s">
        <v>2183</v>
      </c>
      <c r="U233" s="36"/>
      <c r="V233" s="26" t="s">
        <v>2182</v>
      </c>
      <c r="W233" s="27"/>
      <c r="X233" s="27"/>
      <c r="Y233" s="26" t="s">
        <v>2182</v>
      </c>
      <c r="Z233" s="27"/>
      <c r="AA233" s="27"/>
      <c r="AB233" s="27"/>
      <c r="AC233" s="27"/>
      <c r="AD233" s="27"/>
      <c r="AE233" s="27"/>
      <c r="AF233" s="27"/>
      <c r="AG233" s="27"/>
    </row>
    <row r="234" spans="1:33" ht="15" customHeight="1">
      <c r="A234" s="8" t="str">
        <f>IF(ISERROR(VLOOKUP($K234,'nCino | Field Mappings'!$C:$M,1,FALSE)), "No", "Yes")</f>
        <v>Yes</v>
      </c>
      <c r="C234" s="37">
        <v>2</v>
      </c>
      <c r="D234" s="27" t="s">
        <v>2179</v>
      </c>
      <c r="E234" s="28" t="s">
        <v>2180</v>
      </c>
      <c r="F234" s="28" t="s">
        <v>2180</v>
      </c>
      <c r="G234" s="182" t="s">
        <v>87</v>
      </c>
      <c r="H234" s="181" t="s">
        <v>86</v>
      </c>
      <c r="I234" s="178" t="s">
        <v>148</v>
      </c>
      <c r="J234" s="27" t="s">
        <v>147</v>
      </c>
      <c r="K234" s="36" t="str">
        <f t="shared" si="4"/>
        <v>LLC_BI__Loan_Collateral2__c.CreatedDate</v>
      </c>
      <c r="L234" s="163" t="s">
        <v>2184</v>
      </c>
      <c r="M234" s="164" t="s">
        <v>2185</v>
      </c>
      <c r="N234" s="249"/>
      <c r="O234" s="164"/>
      <c r="P234" s="32"/>
      <c r="Q234" s="32"/>
      <c r="R234" s="27"/>
      <c r="S234" s="27" t="s">
        <v>1808</v>
      </c>
      <c r="T234" s="37" t="s">
        <v>2183</v>
      </c>
      <c r="U234" s="27"/>
      <c r="V234" s="26" t="s">
        <v>2182</v>
      </c>
      <c r="W234" s="27"/>
      <c r="X234" s="27"/>
      <c r="Y234" s="26" t="s">
        <v>2182</v>
      </c>
      <c r="Z234" s="27"/>
      <c r="AA234" s="27"/>
      <c r="AB234" s="27"/>
      <c r="AC234" s="27"/>
      <c r="AD234" s="27"/>
      <c r="AE234" s="27"/>
      <c r="AF234" s="27"/>
      <c r="AG234" s="27"/>
    </row>
    <row r="235" spans="1:33" ht="15" customHeight="1">
      <c r="A235" s="8" t="str">
        <f>IF(ISERROR(VLOOKUP($K235,'nCino | Field Mappings'!$C:$M,1,FALSE)), "No", "Yes")</f>
        <v>Yes</v>
      </c>
      <c r="C235" s="37">
        <v>3</v>
      </c>
      <c r="D235" s="27" t="s">
        <v>2179</v>
      </c>
      <c r="E235" s="28" t="s">
        <v>2180</v>
      </c>
      <c r="F235" s="28" t="s">
        <v>2180</v>
      </c>
      <c r="G235" s="182" t="s">
        <v>87</v>
      </c>
      <c r="H235" s="181" t="s">
        <v>86</v>
      </c>
      <c r="I235" s="178" t="s">
        <v>2186</v>
      </c>
      <c r="J235" s="27" t="s">
        <v>151</v>
      </c>
      <c r="K235" s="36" t="str">
        <f t="shared" si="4"/>
        <v>LLC_BI__Loan_Collateral2__c.CreatedById</v>
      </c>
      <c r="L235" s="163" t="s">
        <v>2187</v>
      </c>
      <c r="M235" s="164" t="s">
        <v>2188</v>
      </c>
      <c r="N235" s="163"/>
      <c r="O235" s="250"/>
      <c r="P235" s="32"/>
      <c r="Q235" s="32"/>
      <c r="R235" s="27"/>
      <c r="S235" s="27" t="s">
        <v>1808</v>
      </c>
      <c r="T235" s="37" t="s">
        <v>2183</v>
      </c>
      <c r="U235" s="27"/>
      <c r="V235" s="26" t="s">
        <v>2182</v>
      </c>
      <c r="W235" s="27"/>
      <c r="X235" s="27"/>
      <c r="Y235" s="26" t="s">
        <v>2182</v>
      </c>
      <c r="Z235" s="27"/>
      <c r="AA235" s="27"/>
      <c r="AB235" s="27"/>
      <c r="AC235" s="27"/>
      <c r="AD235" s="27"/>
      <c r="AE235" s="27"/>
      <c r="AF235" s="27"/>
      <c r="AG235" s="27"/>
    </row>
    <row r="236" spans="1:33" ht="15" customHeight="1">
      <c r="A236" s="8" t="str">
        <f>IF(ISERROR(VLOOKUP($K236,'nCino | Field Mappings'!$C:$M,1,FALSE)), "No", "Yes")</f>
        <v>Yes</v>
      </c>
      <c r="C236" s="37">
        <v>4</v>
      </c>
      <c r="D236" s="27" t="s">
        <v>2179</v>
      </c>
      <c r="E236" s="28" t="s">
        <v>2180</v>
      </c>
      <c r="F236" s="28" t="s">
        <v>2180</v>
      </c>
      <c r="G236" s="182" t="s">
        <v>87</v>
      </c>
      <c r="H236" s="181" t="s">
        <v>86</v>
      </c>
      <c r="I236" s="178" t="s">
        <v>157</v>
      </c>
      <c r="J236" s="27" t="s">
        <v>156</v>
      </c>
      <c r="K236" s="36" t="str">
        <f t="shared" si="4"/>
        <v>LLC_BI__Loan_Collateral2__c.LastModifiedDate</v>
      </c>
      <c r="L236" s="163" t="s">
        <v>2189</v>
      </c>
      <c r="M236" s="166" t="s">
        <v>2185</v>
      </c>
      <c r="N236" s="163"/>
      <c r="O236" s="251"/>
      <c r="P236" s="39"/>
      <c r="Q236" s="39"/>
      <c r="R236" s="27"/>
      <c r="S236" s="27" t="s">
        <v>1808</v>
      </c>
      <c r="T236" s="37" t="s">
        <v>2183</v>
      </c>
      <c r="U236" s="27"/>
      <c r="V236" s="26" t="s">
        <v>2182</v>
      </c>
      <c r="W236" s="27"/>
      <c r="X236" s="27"/>
      <c r="Y236" s="26" t="s">
        <v>2182</v>
      </c>
      <c r="Z236" s="27"/>
      <c r="AA236" s="27"/>
      <c r="AB236" s="27"/>
      <c r="AC236" s="27"/>
      <c r="AD236" s="27"/>
      <c r="AE236" s="27"/>
      <c r="AF236" s="27"/>
      <c r="AG236" s="27"/>
    </row>
    <row r="237" spans="1:33" ht="15" customHeight="1">
      <c r="A237" s="8" t="str">
        <f>IF(ISERROR(VLOOKUP($K237,'nCino | Field Mappings'!$C:$M,1,FALSE)), "No", "Yes")</f>
        <v>Yes</v>
      </c>
      <c r="C237" s="37">
        <v>5</v>
      </c>
      <c r="D237" s="27" t="s">
        <v>2179</v>
      </c>
      <c r="E237" s="28" t="s">
        <v>2180</v>
      </c>
      <c r="F237" s="28" t="s">
        <v>2180</v>
      </c>
      <c r="G237" s="182" t="s">
        <v>87</v>
      </c>
      <c r="H237" s="181" t="s">
        <v>86</v>
      </c>
      <c r="I237" s="178" t="s">
        <v>2190</v>
      </c>
      <c r="J237" s="27" t="s">
        <v>159</v>
      </c>
      <c r="K237" s="36" t="str">
        <f t="shared" ref="K237:K300" si="5">_xlfn.CONCAT(H237,".",J237)</f>
        <v>LLC_BI__Loan_Collateral2__c.LastModifiedById</v>
      </c>
      <c r="L237" s="163" t="s">
        <v>2191</v>
      </c>
      <c r="M237" s="164" t="s">
        <v>2188</v>
      </c>
      <c r="N237" s="167"/>
      <c r="O237" s="250"/>
      <c r="P237" s="32"/>
      <c r="Q237" s="32"/>
      <c r="R237" s="27"/>
      <c r="S237" s="27" t="s">
        <v>1808</v>
      </c>
      <c r="T237" s="37" t="s">
        <v>2183</v>
      </c>
      <c r="U237" s="27"/>
      <c r="V237" s="26" t="s">
        <v>2182</v>
      </c>
      <c r="W237" s="27"/>
      <c r="X237" s="27"/>
      <c r="Y237" s="26" t="s">
        <v>2182</v>
      </c>
      <c r="Z237" s="27"/>
      <c r="AA237" s="27"/>
      <c r="AB237" s="27"/>
      <c r="AC237" s="27"/>
      <c r="AD237" s="27"/>
      <c r="AE237" s="27"/>
      <c r="AF237" s="27"/>
      <c r="AG237" s="27"/>
    </row>
    <row r="238" spans="1:33" ht="15" customHeight="1">
      <c r="A238" s="8" t="str">
        <f>IF(ISERROR(VLOOKUP($K238,'nCino | Field Mappings'!$C:$M,1,FALSE)), "No", "Yes")</f>
        <v>Yes</v>
      </c>
      <c r="C238" s="37">
        <v>6</v>
      </c>
      <c r="D238" s="27"/>
      <c r="E238" s="28" t="s">
        <v>2180</v>
      </c>
      <c r="F238" s="100" t="s">
        <v>2323</v>
      </c>
      <c r="G238" s="180" t="s">
        <v>87</v>
      </c>
      <c r="H238" s="57" t="s">
        <v>86</v>
      </c>
      <c r="I238" s="178" t="s">
        <v>425</v>
      </c>
      <c r="J238" s="150" t="s">
        <v>424</v>
      </c>
      <c r="K238" s="246" t="str">
        <f t="shared" si="5"/>
        <v>LLC_BI__Loan_Collateral2__c.LLC_BI__Active__c</v>
      </c>
      <c r="L238" s="252" t="s">
        <v>2483</v>
      </c>
      <c r="M238" s="253" t="s">
        <v>2348</v>
      </c>
      <c r="N238" s="252"/>
      <c r="O238" s="248"/>
      <c r="P238" s="226"/>
      <c r="Q238" s="226"/>
      <c r="R238" s="226"/>
      <c r="S238" s="27" t="s">
        <v>1807</v>
      </c>
      <c r="T238" s="37" t="s">
        <v>2183</v>
      </c>
      <c r="U238" s="189"/>
      <c r="V238" s="26" t="s">
        <v>2182</v>
      </c>
      <c r="W238" s="27"/>
      <c r="X238" s="27"/>
      <c r="Y238" s="26" t="s">
        <v>2182</v>
      </c>
      <c r="Z238" s="27"/>
      <c r="AA238" s="27"/>
      <c r="AB238" s="27"/>
      <c r="AC238" s="27"/>
      <c r="AD238" s="27"/>
      <c r="AE238" s="27"/>
      <c r="AF238" s="27"/>
      <c r="AG238" s="27"/>
    </row>
    <row r="239" spans="1:33" ht="15" customHeight="1">
      <c r="A239" s="8" t="str">
        <f>IF(ISERROR(VLOOKUP($K239,'nCino | Field Mappings'!$C:$M,1,FALSE)), "No", "Yes")</f>
        <v>Yes</v>
      </c>
      <c r="C239" s="37">
        <v>7</v>
      </c>
      <c r="D239" s="27"/>
      <c r="E239" s="28" t="s">
        <v>2180</v>
      </c>
      <c r="F239" s="100" t="s">
        <v>2323</v>
      </c>
      <c r="G239" s="180" t="s">
        <v>87</v>
      </c>
      <c r="H239" s="57" t="s">
        <v>86</v>
      </c>
      <c r="I239" s="178" t="s">
        <v>211</v>
      </c>
      <c r="J239" s="254" t="s">
        <v>1558</v>
      </c>
      <c r="K239" s="246" t="str">
        <f t="shared" si="5"/>
        <v>LLC_BI__Loan_Collateral2__c.LLC_BI__Collateral_Full_Address_PE__c</v>
      </c>
      <c r="L239" s="252" t="s">
        <v>2484</v>
      </c>
      <c r="M239" s="253" t="s">
        <v>2193</v>
      </c>
      <c r="N239" s="252">
        <v>255</v>
      </c>
      <c r="O239" s="248"/>
      <c r="P239" s="226"/>
      <c r="Q239" s="226"/>
      <c r="R239" s="226"/>
      <c r="S239" s="27" t="s">
        <v>1807</v>
      </c>
      <c r="T239" s="37" t="s">
        <v>2183</v>
      </c>
      <c r="U239" s="189"/>
      <c r="V239" s="26" t="s">
        <v>2182</v>
      </c>
      <c r="W239" s="27"/>
      <c r="X239" s="27"/>
      <c r="Y239" s="26" t="s">
        <v>2182</v>
      </c>
      <c r="Z239" s="27"/>
      <c r="AA239" s="27"/>
      <c r="AB239" s="27"/>
      <c r="AC239" s="27"/>
      <c r="AD239" s="27"/>
      <c r="AE239" s="27"/>
      <c r="AF239" s="27"/>
      <c r="AG239" s="27"/>
    </row>
    <row r="240" spans="1:33" ht="15" customHeight="1">
      <c r="A240" s="8" t="str">
        <f>IF(ISERROR(VLOOKUP($K240,'nCino | Field Mappings'!$C:$M,1,FALSE)), "No", "Yes")</f>
        <v>Yes</v>
      </c>
      <c r="C240" s="37">
        <v>8</v>
      </c>
      <c r="D240" s="27" t="s">
        <v>2326</v>
      </c>
      <c r="E240" s="28" t="s">
        <v>2180</v>
      </c>
      <c r="F240" s="100" t="s">
        <v>2323</v>
      </c>
      <c r="G240" s="180" t="s">
        <v>87</v>
      </c>
      <c r="H240" s="57" t="s">
        <v>86</v>
      </c>
      <c r="I240" s="178" t="s">
        <v>428</v>
      </c>
      <c r="J240" s="254" t="s">
        <v>427</v>
      </c>
      <c r="K240" s="255" t="str">
        <f t="shared" si="5"/>
        <v>LLC_BI__Loan_Collateral2__c.LLC_BI__Advance_Rate__c</v>
      </c>
      <c r="L240" s="252" t="s">
        <v>2485</v>
      </c>
      <c r="M240" s="253" t="s">
        <v>2486</v>
      </c>
      <c r="N240" s="252"/>
      <c r="O240" s="248"/>
      <c r="P240" s="226"/>
      <c r="Q240" s="226"/>
      <c r="R240" s="226"/>
      <c r="S240" s="116" t="s">
        <v>1807</v>
      </c>
      <c r="T240" s="37" t="s">
        <v>2183</v>
      </c>
      <c r="U240" s="189"/>
      <c r="V240" s="26" t="s">
        <v>2182</v>
      </c>
      <c r="W240" s="27"/>
      <c r="X240" s="27"/>
      <c r="Y240" s="26" t="s">
        <v>2182</v>
      </c>
      <c r="Z240" s="27"/>
      <c r="AA240" s="27"/>
      <c r="AB240" s="27"/>
      <c r="AC240" s="27"/>
      <c r="AD240" s="27"/>
      <c r="AE240" s="27"/>
      <c r="AF240" s="27"/>
      <c r="AG240" s="27"/>
    </row>
    <row r="241" spans="1:33" ht="15" customHeight="1">
      <c r="A241" s="8" t="str">
        <f>IF(ISERROR(VLOOKUP($K241,'nCino | Field Mappings'!$C:$M,1,FALSE)), "No", "Yes")</f>
        <v>Yes</v>
      </c>
      <c r="C241" s="37">
        <v>9</v>
      </c>
      <c r="D241" s="27"/>
      <c r="E241" s="28" t="s">
        <v>2180</v>
      </c>
      <c r="F241" s="100" t="s">
        <v>2323</v>
      </c>
      <c r="G241" s="182" t="s">
        <v>87</v>
      </c>
      <c r="H241" s="256" t="s">
        <v>86</v>
      </c>
      <c r="I241" s="178" t="s">
        <v>1512</v>
      </c>
      <c r="J241" s="254" t="s">
        <v>1511</v>
      </c>
      <c r="K241" s="257" t="str">
        <f t="shared" si="5"/>
        <v>LLC_BI__Loan_Collateral2__c.LLC_BI__Advance_Rate_Override__c</v>
      </c>
      <c r="L241" s="252" t="s">
        <v>2487</v>
      </c>
      <c r="M241" s="253" t="s">
        <v>2342</v>
      </c>
      <c r="N241" s="163">
        <v>3</v>
      </c>
      <c r="O241" s="258">
        <v>2</v>
      </c>
      <c r="P241" s="259"/>
      <c r="Q241" s="259"/>
      <c r="R241" s="259"/>
      <c r="S241" s="260"/>
      <c r="T241" s="37" t="s">
        <v>2183</v>
      </c>
      <c r="U241" s="222"/>
      <c r="V241" s="26" t="s">
        <v>2182</v>
      </c>
      <c r="W241" s="42"/>
      <c r="X241" s="42"/>
      <c r="Y241" s="26" t="s">
        <v>2182</v>
      </c>
      <c r="Z241" s="42"/>
      <c r="AA241" s="42"/>
      <c r="AB241" s="42"/>
      <c r="AC241" s="42"/>
      <c r="AD241" s="42"/>
      <c r="AE241" s="42"/>
      <c r="AF241" s="42"/>
      <c r="AG241" s="42"/>
    </row>
    <row r="242" spans="1:33" ht="15" customHeight="1">
      <c r="A242" s="8" t="str">
        <f>IF(ISERROR(VLOOKUP($K242,'nCino | Field Mappings'!$C:$M,1,FALSE)), "No", "Yes")</f>
        <v>Yes</v>
      </c>
      <c r="C242" s="37">
        <v>10</v>
      </c>
      <c r="D242" s="27"/>
      <c r="E242" s="28" t="s">
        <v>2180</v>
      </c>
      <c r="F242" s="100" t="s">
        <v>2323</v>
      </c>
      <c r="G242" s="182" t="s">
        <v>87</v>
      </c>
      <c r="H242" s="256" t="s">
        <v>86</v>
      </c>
      <c r="I242" s="178" t="s">
        <v>1516</v>
      </c>
      <c r="J242" s="254" t="s">
        <v>1515</v>
      </c>
      <c r="K242" s="257" t="str">
        <f t="shared" si="5"/>
        <v>LLC_BI__Loan_Collateral2__c.LLC_BI__Amount_Pledged__c</v>
      </c>
      <c r="L242" s="252" t="s">
        <v>2488</v>
      </c>
      <c r="M242" s="253" t="s">
        <v>2217</v>
      </c>
      <c r="N242" s="163">
        <v>16</v>
      </c>
      <c r="O242" s="163">
        <v>2</v>
      </c>
      <c r="P242" s="27"/>
      <c r="Q242" s="27"/>
      <c r="R242" s="27"/>
      <c r="S242" s="27"/>
      <c r="T242" s="37" t="s">
        <v>2183</v>
      </c>
      <c r="U242" s="27"/>
      <c r="V242" s="26" t="s">
        <v>2182</v>
      </c>
      <c r="W242" s="27"/>
      <c r="X242" s="27"/>
      <c r="Y242" s="26" t="s">
        <v>2182</v>
      </c>
      <c r="Z242" s="32"/>
      <c r="AA242" s="27"/>
      <c r="AB242" s="27"/>
      <c r="AC242" s="27"/>
      <c r="AD242" s="27"/>
      <c r="AE242" s="27"/>
      <c r="AF242" s="27"/>
      <c r="AG242" s="27"/>
    </row>
    <row r="243" spans="1:33" ht="15" customHeight="1">
      <c r="A243" s="8" t="str">
        <f>IF(ISERROR(VLOOKUP($K243,'nCino | Field Mappings'!$C:$M,1,FALSE)), "No", "Yes")</f>
        <v>Yes</v>
      </c>
      <c r="C243" s="37">
        <v>11</v>
      </c>
      <c r="D243" s="27"/>
      <c r="E243" s="28" t="s">
        <v>2180</v>
      </c>
      <c r="F243" s="100" t="s">
        <v>2323</v>
      </c>
      <c r="G243" s="182" t="s">
        <v>87</v>
      </c>
      <c r="H243" s="256" t="s">
        <v>86</v>
      </c>
      <c r="I243" s="178" t="s">
        <v>1519</v>
      </c>
      <c r="J243" s="254" t="s">
        <v>1518</v>
      </c>
      <c r="K243" s="257" t="str">
        <f t="shared" si="5"/>
        <v>LLC_BI__Loan_Collateral2__c.LLC_BI__Authorize__c</v>
      </c>
      <c r="L243" s="252" t="s">
        <v>2489</v>
      </c>
      <c r="M243" s="253" t="s">
        <v>2348</v>
      </c>
      <c r="N243" s="163"/>
      <c r="O243" s="165"/>
      <c r="P243" s="27"/>
      <c r="Q243" s="27"/>
      <c r="R243" s="27"/>
      <c r="S243" s="27"/>
      <c r="T243" s="37" t="s">
        <v>2183</v>
      </c>
      <c r="U243" s="27"/>
      <c r="V243" s="26" t="s">
        <v>2182</v>
      </c>
      <c r="W243" s="27"/>
      <c r="X243" s="27"/>
      <c r="Y243" s="26" t="s">
        <v>2183</v>
      </c>
      <c r="Z243" s="32" t="s">
        <v>2490</v>
      </c>
      <c r="AA243" s="27" t="s">
        <v>2491</v>
      </c>
      <c r="AB243" s="27"/>
      <c r="AC243" s="27"/>
      <c r="AD243" s="27"/>
      <c r="AE243" s="27"/>
      <c r="AF243" s="27"/>
      <c r="AG243" s="27"/>
    </row>
    <row r="244" spans="1:33" ht="15" customHeight="1">
      <c r="A244" s="8" t="str">
        <f>IF(ISERROR(VLOOKUP($K244,'nCino | Field Mappings'!$C:$M,1,FALSE)), "No", "Yes")</f>
        <v>Yes</v>
      </c>
      <c r="C244" s="37">
        <v>12</v>
      </c>
      <c r="D244" s="27"/>
      <c r="E244" s="28" t="s">
        <v>2180</v>
      </c>
      <c r="F244" s="100" t="s">
        <v>2323</v>
      </c>
      <c r="G244" s="182" t="s">
        <v>87</v>
      </c>
      <c r="H244" s="256" t="s">
        <v>86</v>
      </c>
      <c r="I244" s="178" t="s">
        <v>1586</v>
      </c>
      <c r="J244" s="254" t="s">
        <v>1585</v>
      </c>
      <c r="K244" s="257" t="str">
        <f t="shared" si="5"/>
        <v>LLC_BI__Loan_Collateral2__c.LLC_BI__Auto_Applied_Advance_Rate__c</v>
      </c>
      <c r="L244" s="252" t="s">
        <v>2492</v>
      </c>
      <c r="M244" s="253" t="s">
        <v>2342</v>
      </c>
      <c r="N244" s="163">
        <v>16</v>
      </c>
      <c r="O244" s="165">
        <v>2</v>
      </c>
      <c r="P244" s="27"/>
      <c r="Q244" s="27"/>
      <c r="R244" s="27"/>
      <c r="S244" s="27"/>
      <c r="T244" s="37" t="s">
        <v>2183</v>
      </c>
      <c r="U244" s="27"/>
      <c r="V244" s="26" t="s">
        <v>2182</v>
      </c>
      <c r="W244" s="27"/>
      <c r="X244" s="27"/>
      <c r="Y244" s="26" t="s">
        <v>2182</v>
      </c>
      <c r="Z244" s="32"/>
      <c r="AA244" s="27"/>
      <c r="AB244" s="27"/>
      <c r="AC244" s="27"/>
      <c r="AD244" s="27"/>
      <c r="AE244" s="27"/>
      <c r="AF244" s="27"/>
      <c r="AG244" s="27"/>
    </row>
    <row r="245" spans="1:33" ht="15" customHeight="1">
      <c r="A245" s="8" t="str">
        <f>IF(ISERROR(VLOOKUP($K245,'nCino | Field Mappings'!$C:$M,1,FALSE)), "No", "Yes")</f>
        <v>Yes</v>
      </c>
      <c r="C245" s="37">
        <v>13</v>
      </c>
      <c r="D245" s="27"/>
      <c r="E245" s="28" t="s">
        <v>2180</v>
      </c>
      <c r="F245" s="100" t="s">
        <v>2323</v>
      </c>
      <c r="G245" s="182" t="s">
        <v>87</v>
      </c>
      <c r="H245" s="256" t="s">
        <v>86</v>
      </c>
      <c r="I245" s="178" t="s">
        <v>51</v>
      </c>
      <c r="J245" s="254" t="s">
        <v>50</v>
      </c>
      <c r="K245" s="257" t="str">
        <f t="shared" si="5"/>
        <v>LLC_BI__Loan_Collateral2__c.LLC_BI__Collateral__c</v>
      </c>
      <c r="L245" s="252" t="s">
        <v>2493</v>
      </c>
      <c r="M245" s="253" t="s">
        <v>2494</v>
      </c>
      <c r="N245" s="163"/>
      <c r="O245" s="165"/>
      <c r="P245" s="27"/>
      <c r="Q245" s="27"/>
      <c r="R245" s="27"/>
      <c r="S245" s="27"/>
      <c r="T245" s="37" t="s">
        <v>2183</v>
      </c>
      <c r="U245" s="27"/>
      <c r="V245" s="26" t="s">
        <v>2183</v>
      </c>
      <c r="W245" s="27"/>
      <c r="X245" s="27"/>
      <c r="Y245" s="26" t="s">
        <v>2182</v>
      </c>
      <c r="Z245" s="32"/>
      <c r="AA245" s="27"/>
      <c r="AB245" s="27"/>
      <c r="AC245" s="27"/>
      <c r="AD245" s="27"/>
      <c r="AE245" s="27"/>
      <c r="AF245" s="27"/>
      <c r="AG245" s="27"/>
    </row>
    <row r="246" spans="1:33" ht="15" customHeight="1">
      <c r="A246" s="8" t="str">
        <f>IF(ISERROR(VLOOKUP($K246,'nCino | Field Mappings'!$C:$M,1,FALSE)), "No", "Yes")</f>
        <v>Yes</v>
      </c>
      <c r="C246" s="37">
        <v>14</v>
      </c>
      <c r="D246" s="27" t="s">
        <v>2326</v>
      </c>
      <c r="E246" s="28" t="s">
        <v>2180</v>
      </c>
      <c r="F246" s="100" t="s">
        <v>2323</v>
      </c>
      <c r="G246" s="182" t="s">
        <v>87</v>
      </c>
      <c r="H246" s="256" t="s">
        <v>86</v>
      </c>
      <c r="I246" s="178" t="s">
        <v>2495</v>
      </c>
      <c r="J246" s="254" t="s">
        <v>1521</v>
      </c>
      <c r="K246" s="257" t="str">
        <f t="shared" si="5"/>
        <v>LLC_BI__Loan_Collateral2__c.LLC_BI__Collateral_Full_Address__c</v>
      </c>
      <c r="L246" s="252" t="s">
        <v>2496</v>
      </c>
      <c r="M246" s="253" t="s">
        <v>2407</v>
      </c>
      <c r="N246" s="261"/>
      <c r="O246" s="163"/>
      <c r="P246" s="27"/>
      <c r="Q246" s="27"/>
      <c r="R246" s="27"/>
      <c r="S246" s="27"/>
      <c r="T246" s="37" t="s">
        <v>2183</v>
      </c>
      <c r="U246" s="27"/>
      <c r="V246" s="26" t="s">
        <v>2182</v>
      </c>
      <c r="W246" s="27"/>
      <c r="X246" s="27"/>
      <c r="Y246" s="26" t="s">
        <v>2182</v>
      </c>
      <c r="Z246" s="32"/>
      <c r="AA246" s="27"/>
      <c r="AB246" s="27"/>
      <c r="AC246" s="27"/>
      <c r="AD246" s="27"/>
      <c r="AE246" s="27"/>
      <c r="AF246" s="27"/>
      <c r="AG246" s="27"/>
    </row>
    <row r="247" spans="1:33" ht="15" customHeight="1">
      <c r="A247" s="8" t="str">
        <f>IF(ISERROR(VLOOKUP($K247,'nCino | Field Mappings'!$C:$M,1,FALSE)), "No", "Yes")</f>
        <v>Yes</v>
      </c>
      <c r="C247" s="37">
        <v>15</v>
      </c>
      <c r="D247" s="27" t="s">
        <v>2326</v>
      </c>
      <c r="E247" s="28" t="s">
        <v>2180</v>
      </c>
      <c r="F247" s="100" t="s">
        <v>2323</v>
      </c>
      <c r="G247" s="182" t="s">
        <v>87</v>
      </c>
      <c r="H247" s="256" t="s">
        <v>86</v>
      </c>
      <c r="I247" s="178" t="s">
        <v>2353</v>
      </c>
      <c r="J247" s="254" t="s">
        <v>56</v>
      </c>
      <c r="K247" s="257" t="str">
        <f t="shared" si="5"/>
        <v>LLC_BI__Loan_Collateral2__c.LLC_BI__Collateral_Type__c</v>
      </c>
      <c r="L247" s="252" t="s">
        <v>2497</v>
      </c>
      <c r="M247" s="253" t="s">
        <v>2407</v>
      </c>
      <c r="N247" s="163"/>
      <c r="O247" s="163"/>
      <c r="P247" s="27"/>
      <c r="Q247" s="27"/>
      <c r="R247" s="27"/>
      <c r="S247" s="27"/>
      <c r="T247" s="37" t="s">
        <v>2183</v>
      </c>
      <c r="U247" s="27"/>
      <c r="V247" s="26" t="s">
        <v>2182</v>
      </c>
      <c r="W247" s="27"/>
      <c r="X247" s="27"/>
      <c r="Y247" s="26" t="s">
        <v>2182</v>
      </c>
      <c r="Z247" s="32"/>
      <c r="AA247" s="27"/>
      <c r="AB247" s="27"/>
      <c r="AC247" s="27"/>
      <c r="AD247" s="27"/>
      <c r="AE247" s="27"/>
      <c r="AF247" s="27"/>
      <c r="AG247" s="27"/>
    </row>
    <row r="248" spans="1:33" ht="15" customHeight="1">
      <c r="A248" s="8" t="str">
        <f>IF(ISERROR(VLOOKUP($K248,'nCino | Field Mappings'!$C:$M,1,FALSE)), "No", "Yes")</f>
        <v>Yes</v>
      </c>
      <c r="C248" s="37">
        <v>16</v>
      </c>
      <c r="D248" s="27" t="s">
        <v>2179</v>
      </c>
      <c r="E248" s="28" t="s">
        <v>2180</v>
      </c>
      <c r="F248" s="100" t="s">
        <v>2323</v>
      </c>
      <c r="G248" s="182" t="s">
        <v>87</v>
      </c>
      <c r="H248" s="256" t="s">
        <v>86</v>
      </c>
      <c r="I248" s="178" t="s">
        <v>2440</v>
      </c>
      <c r="J248" s="254" t="s">
        <v>1525</v>
      </c>
      <c r="K248" s="257" t="str">
        <f t="shared" si="5"/>
        <v>LLC_BI__Loan_Collateral2__c.LLC_BI__Collateral_Value__c</v>
      </c>
      <c r="L248" s="252" t="s">
        <v>2498</v>
      </c>
      <c r="M248" s="253" t="s">
        <v>2217</v>
      </c>
      <c r="N248" s="163">
        <v>16</v>
      </c>
      <c r="O248" s="163">
        <v>2</v>
      </c>
      <c r="P248" s="27"/>
      <c r="Q248" s="27"/>
      <c r="R248" s="27"/>
      <c r="S248" s="27"/>
      <c r="T248" s="37" t="s">
        <v>2183</v>
      </c>
      <c r="U248" s="27"/>
      <c r="V248" s="26" t="s">
        <v>2182</v>
      </c>
      <c r="W248" s="27"/>
      <c r="X248" s="27"/>
      <c r="Y248" s="26" t="s">
        <v>2182</v>
      </c>
      <c r="Z248" s="32"/>
      <c r="AA248" s="27"/>
      <c r="AB248" s="27"/>
      <c r="AC248" s="27"/>
      <c r="AD248" s="27"/>
      <c r="AE248" s="27"/>
      <c r="AF248" s="27"/>
      <c r="AG248" s="27"/>
    </row>
    <row r="249" spans="1:33" ht="15" customHeight="1">
      <c r="A249" s="8" t="str">
        <f>IF(ISERROR(VLOOKUP($K249,'nCino | Field Mappings'!$C:$M,1,FALSE)), "No", "Yes")</f>
        <v>Yes</v>
      </c>
      <c r="C249" s="37">
        <v>17</v>
      </c>
      <c r="D249" s="27"/>
      <c r="E249" s="28" t="s">
        <v>2180</v>
      </c>
      <c r="F249" s="100" t="s">
        <v>2323</v>
      </c>
      <c r="G249" s="182" t="s">
        <v>87</v>
      </c>
      <c r="H249" s="256" t="s">
        <v>86</v>
      </c>
      <c r="I249" s="178" t="s">
        <v>1528</v>
      </c>
      <c r="J249" s="254" t="s">
        <v>1527</v>
      </c>
      <c r="K249" s="257" t="str">
        <f t="shared" si="5"/>
        <v>LLC_BI__Loan_Collateral2__c.LLC_BI__Current_Lendable_Value__c</v>
      </c>
      <c r="L249" s="252" t="s">
        <v>2499</v>
      </c>
      <c r="M249" s="253" t="s">
        <v>2217</v>
      </c>
      <c r="N249" s="163">
        <v>16</v>
      </c>
      <c r="O249" s="163">
        <v>2</v>
      </c>
      <c r="P249" s="27"/>
      <c r="Q249" s="27"/>
      <c r="R249" s="27"/>
      <c r="S249" s="27"/>
      <c r="T249" s="37" t="s">
        <v>2183</v>
      </c>
      <c r="U249" s="27"/>
      <c r="V249" s="26" t="s">
        <v>2182</v>
      </c>
      <c r="W249" s="27"/>
      <c r="X249" s="27"/>
      <c r="Y249" s="26" t="s">
        <v>2182</v>
      </c>
      <c r="Z249" s="32"/>
      <c r="AA249" s="27"/>
      <c r="AB249" s="27"/>
      <c r="AC249" s="27"/>
      <c r="AD249" s="27"/>
      <c r="AE249" s="27"/>
      <c r="AF249" s="27"/>
      <c r="AG249" s="27"/>
    </row>
    <row r="250" spans="1:33" ht="15" customHeight="1">
      <c r="A250" s="8" t="str">
        <f>IF(ISERROR(VLOOKUP($K250,'nCino | Field Mappings'!$C:$M,1,FALSE)), "No", "Yes")</f>
        <v>Yes</v>
      </c>
      <c r="C250" s="37">
        <v>18</v>
      </c>
      <c r="D250" s="27"/>
      <c r="E250" s="28" t="s">
        <v>2180</v>
      </c>
      <c r="F250" s="100" t="s">
        <v>2323</v>
      </c>
      <c r="G250" s="182" t="s">
        <v>87</v>
      </c>
      <c r="H250" s="256" t="s">
        <v>86</v>
      </c>
      <c r="I250" s="178" t="s">
        <v>363</v>
      </c>
      <c r="J250" s="254" t="s">
        <v>362</v>
      </c>
      <c r="K250" s="257" t="str">
        <f t="shared" si="5"/>
        <v>LLC_BI__Loan_Collateral2__c.LLC_BI__End_Date__c</v>
      </c>
      <c r="L250" s="252" t="s">
        <v>2500</v>
      </c>
      <c r="M250" s="253" t="s">
        <v>1</v>
      </c>
      <c r="N250" s="163"/>
      <c r="O250" s="163"/>
      <c r="P250" s="27"/>
      <c r="Q250" s="27"/>
      <c r="R250" s="27"/>
      <c r="S250" s="27"/>
      <c r="T250" s="37" t="s">
        <v>2183</v>
      </c>
      <c r="U250" s="27"/>
      <c r="V250" s="26" t="s">
        <v>2182</v>
      </c>
      <c r="W250" s="27"/>
      <c r="X250" s="27"/>
      <c r="Y250" s="26" t="s">
        <v>2182</v>
      </c>
      <c r="Z250" s="32"/>
      <c r="AA250" s="27"/>
      <c r="AB250" s="27"/>
      <c r="AC250" s="27"/>
      <c r="AD250" s="27"/>
      <c r="AE250" s="27"/>
      <c r="AF250" s="27"/>
      <c r="AG250" s="27"/>
    </row>
    <row r="251" spans="1:33" ht="15" customHeight="1">
      <c r="A251" s="8" t="str">
        <f>IF(ISERROR(VLOOKUP($K251,'nCino | Field Mappings'!$C:$M,1,FALSE)), "No", "Yes")</f>
        <v>Yes</v>
      </c>
      <c r="C251" s="37">
        <v>19</v>
      </c>
      <c r="D251" s="27"/>
      <c r="E251" s="28" t="s">
        <v>2180</v>
      </c>
      <c r="F251" s="100" t="s">
        <v>2323</v>
      </c>
      <c r="G251" s="182" t="s">
        <v>87</v>
      </c>
      <c r="H251" s="256" t="s">
        <v>86</v>
      </c>
      <c r="I251" s="178" t="s">
        <v>940</v>
      </c>
      <c r="J251" s="254" t="s">
        <v>939</v>
      </c>
      <c r="K251" s="257" t="str">
        <f t="shared" si="5"/>
        <v>LLC_BI__Loan_Collateral2__c.LLC_BI__First_Lien_Position_Value__c</v>
      </c>
      <c r="L251" s="252" t="s">
        <v>2501</v>
      </c>
      <c r="M251" s="253" t="s">
        <v>2217</v>
      </c>
      <c r="N251" s="163">
        <v>16</v>
      </c>
      <c r="O251" s="163">
        <v>2</v>
      </c>
      <c r="P251" s="27"/>
      <c r="Q251" s="27"/>
      <c r="R251" s="27"/>
      <c r="S251" s="27"/>
      <c r="T251" s="37" t="s">
        <v>2183</v>
      </c>
      <c r="U251" s="27"/>
      <c r="V251" s="26" t="s">
        <v>2182</v>
      </c>
      <c r="W251" s="27"/>
      <c r="X251" s="27"/>
      <c r="Y251" s="26" t="s">
        <v>2182</v>
      </c>
      <c r="Z251" s="32"/>
      <c r="AA251" s="27"/>
      <c r="AB251" s="27"/>
      <c r="AC251" s="27"/>
      <c r="AD251" s="27"/>
      <c r="AE251" s="27"/>
      <c r="AF251" s="27"/>
      <c r="AG251" s="27"/>
    </row>
    <row r="252" spans="1:33" ht="15" customHeight="1">
      <c r="A252" s="8" t="str">
        <f>IF(ISERROR(VLOOKUP($K252,'nCino | Field Mappings'!$C:$M,1,FALSE)), "No", "Yes")</f>
        <v>Yes</v>
      </c>
      <c r="C252" s="37">
        <v>20</v>
      </c>
      <c r="D252" s="27" t="s">
        <v>2326</v>
      </c>
      <c r="E252" s="28" t="s">
        <v>2180</v>
      </c>
      <c r="F252" s="100" t="s">
        <v>2323</v>
      </c>
      <c r="G252" s="182" t="s">
        <v>87</v>
      </c>
      <c r="H252" s="256" t="s">
        <v>86</v>
      </c>
      <c r="I252" s="178" t="s">
        <v>2502</v>
      </c>
      <c r="J252" s="254" t="s">
        <v>1579</v>
      </c>
      <c r="K252" s="257" t="str">
        <f t="shared" si="5"/>
        <v>LLC_BI__Loan_Collateral2__c.LLC_BI__Is_Collateral_Count_Rollup_Eligible__c</v>
      </c>
      <c r="L252" s="252" t="s">
        <v>2503</v>
      </c>
      <c r="M252" s="253" t="s">
        <v>2330</v>
      </c>
      <c r="N252" s="163"/>
      <c r="O252" s="163"/>
      <c r="P252" s="27"/>
      <c r="Q252" s="27"/>
      <c r="R252" s="27"/>
      <c r="S252" s="27"/>
      <c r="T252" s="37" t="s">
        <v>2183</v>
      </c>
      <c r="U252" s="27"/>
      <c r="V252" s="26" t="s">
        <v>2182</v>
      </c>
      <c r="W252" s="27"/>
      <c r="X252" s="27"/>
      <c r="Y252" s="26" t="s">
        <v>2182</v>
      </c>
      <c r="Z252" s="32"/>
      <c r="AA252" s="27"/>
      <c r="AB252" s="27"/>
      <c r="AC252" s="27"/>
      <c r="AD252" s="27"/>
      <c r="AE252" s="27"/>
      <c r="AF252" s="27"/>
      <c r="AG252" s="27"/>
    </row>
    <row r="253" spans="1:33" ht="15" customHeight="1">
      <c r="A253" s="8" t="str">
        <f>IF(ISERROR(VLOOKUP($K253,'nCino | Field Mappings'!$C:$M,1,FALSE)), "No", "Yes")</f>
        <v>Yes</v>
      </c>
      <c r="C253" s="37">
        <v>21</v>
      </c>
      <c r="D253" s="27" t="s">
        <v>2326</v>
      </c>
      <c r="E253" s="28" t="s">
        <v>2180</v>
      </c>
      <c r="F253" s="100" t="s">
        <v>2323</v>
      </c>
      <c r="G253" s="182" t="s">
        <v>87</v>
      </c>
      <c r="H253" s="256" t="s">
        <v>86</v>
      </c>
      <c r="I253" s="178" t="s">
        <v>2504</v>
      </c>
      <c r="J253" s="254" t="s">
        <v>1582</v>
      </c>
      <c r="K253" s="257" t="str">
        <f t="shared" si="5"/>
        <v>LLC_BI__Loan_Collateral2__c.LLC_BI__Is_Collateral_Value_Rollup_Eligible__c</v>
      </c>
      <c r="L253" s="252" t="s">
        <v>2505</v>
      </c>
      <c r="M253" s="253" t="s">
        <v>2330</v>
      </c>
      <c r="N253" s="163"/>
      <c r="O253" s="163"/>
      <c r="P253" s="27"/>
      <c r="Q253" s="27"/>
      <c r="R253" s="27"/>
      <c r="S253" s="27"/>
      <c r="T253" s="37" t="s">
        <v>2183</v>
      </c>
      <c r="U253" s="27"/>
      <c r="V253" s="26" t="s">
        <v>2182</v>
      </c>
      <c r="W253" s="27"/>
      <c r="X253" s="27"/>
      <c r="Y253" s="26" t="s">
        <v>2182</v>
      </c>
      <c r="Z253" s="32"/>
      <c r="AA253" s="27"/>
      <c r="AB253" s="27"/>
      <c r="AC253" s="27"/>
      <c r="AD253" s="27"/>
      <c r="AE253" s="27"/>
      <c r="AF253" s="27"/>
      <c r="AG253" s="27"/>
    </row>
    <row r="254" spans="1:33" ht="15" customHeight="1">
      <c r="A254" s="8" t="str">
        <f>IF(ISERROR(VLOOKUP($K254,'nCino | Field Mappings'!$C:$M,1,FALSE)), "No", "Yes")</f>
        <v>Yes</v>
      </c>
      <c r="C254" s="37">
        <v>22</v>
      </c>
      <c r="D254" s="27"/>
      <c r="E254" s="28" t="s">
        <v>2180</v>
      </c>
      <c r="F254" s="100" t="s">
        <v>2323</v>
      </c>
      <c r="G254" s="182" t="s">
        <v>87</v>
      </c>
      <c r="H254" s="256" t="s">
        <v>86</v>
      </c>
      <c r="I254" s="178" t="s">
        <v>1474</v>
      </c>
      <c r="J254" s="254" t="s">
        <v>1473</v>
      </c>
      <c r="K254" s="257" t="str">
        <f t="shared" si="5"/>
        <v>LLC_BI__Loan_Collateral2__c.LLC_BI__Is_Excluded__c</v>
      </c>
      <c r="L254" s="252" t="s">
        <v>2506</v>
      </c>
      <c r="M254" s="253" t="s">
        <v>2348</v>
      </c>
      <c r="N254" s="163"/>
      <c r="O254" s="163"/>
      <c r="P254" s="27"/>
      <c r="Q254" s="27"/>
      <c r="R254" s="27"/>
      <c r="S254" s="27"/>
      <c r="T254" s="37" t="s">
        <v>2183</v>
      </c>
      <c r="U254" s="27"/>
      <c r="V254" s="26" t="s">
        <v>2182</v>
      </c>
      <c r="W254" s="27"/>
      <c r="X254" s="27"/>
      <c r="Y254" s="26" t="s">
        <v>2182</v>
      </c>
      <c r="Z254" s="32"/>
      <c r="AA254" s="27"/>
      <c r="AB254" s="27"/>
      <c r="AC254" s="27"/>
      <c r="AD254" s="27"/>
      <c r="AE254" s="27"/>
      <c r="AF254" s="27"/>
      <c r="AG254" s="27"/>
    </row>
    <row r="255" spans="1:33" ht="15" customHeight="1">
      <c r="A255" s="8" t="str">
        <f>IF(ISERROR(VLOOKUP($K255,'nCino | Field Mappings'!$C:$M,1,FALSE)), "No", "Yes")</f>
        <v>Yes</v>
      </c>
      <c r="C255" s="37">
        <v>23</v>
      </c>
      <c r="D255" s="27"/>
      <c r="E255" s="28" t="s">
        <v>2180</v>
      </c>
      <c r="F255" s="100" t="s">
        <v>2323</v>
      </c>
      <c r="G255" s="182" t="s">
        <v>87</v>
      </c>
      <c r="H255" s="256" t="s">
        <v>86</v>
      </c>
      <c r="I255" s="178" t="s">
        <v>1049</v>
      </c>
      <c r="J255" s="254" t="s">
        <v>1048</v>
      </c>
      <c r="K255" s="257" t="str">
        <f t="shared" si="5"/>
        <v>LLC_BI__Loan_Collateral2__c.LLC_BI__Is_Leased_Asset__c</v>
      </c>
      <c r="L255" s="252" t="s">
        <v>2507</v>
      </c>
      <c r="M255" s="253" t="s">
        <v>2348</v>
      </c>
      <c r="N255" s="163"/>
      <c r="O255" s="163"/>
      <c r="P255" s="27"/>
      <c r="Q255" s="27"/>
      <c r="R255" s="27"/>
      <c r="S255" s="27"/>
      <c r="T255" s="37" t="s">
        <v>2183</v>
      </c>
      <c r="U255" s="27"/>
      <c r="V255" s="26" t="s">
        <v>2182</v>
      </c>
      <c r="W255" s="27"/>
      <c r="X255" s="27"/>
      <c r="Y255" s="26" t="s">
        <v>2182</v>
      </c>
      <c r="Z255" s="32"/>
      <c r="AA255" s="27"/>
      <c r="AB255" s="27"/>
      <c r="AC255" s="27"/>
      <c r="AD255" s="27"/>
      <c r="AE255" s="27"/>
      <c r="AF255" s="27"/>
      <c r="AG255" s="27"/>
    </row>
    <row r="256" spans="1:33" ht="15" customHeight="1">
      <c r="A256" s="8" t="str">
        <f>IF(ISERROR(VLOOKUP($K256,'nCino | Field Mappings'!$C:$M,1,FALSE)), "No", "Yes")</f>
        <v>Yes</v>
      </c>
      <c r="C256" s="37">
        <v>24</v>
      </c>
      <c r="D256" s="27"/>
      <c r="E256" s="28" t="s">
        <v>2180</v>
      </c>
      <c r="F256" s="100" t="s">
        <v>2323</v>
      </c>
      <c r="G256" s="182" t="s">
        <v>87</v>
      </c>
      <c r="H256" s="256" t="s">
        <v>86</v>
      </c>
      <c r="I256" s="178" t="s">
        <v>1534</v>
      </c>
      <c r="J256" s="254" t="s">
        <v>1533</v>
      </c>
      <c r="K256" s="257" t="str">
        <f t="shared" si="5"/>
        <v>LLC_BI__Loan_Collateral2__c.LLC_BI__Lien_Position__c</v>
      </c>
      <c r="L256" s="252" t="s">
        <v>2508</v>
      </c>
      <c r="M256" s="253" t="s">
        <v>2201</v>
      </c>
      <c r="N256" s="163"/>
      <c r="O256" s="163"/>
      <c r="P256" s="27"/>
      <c r="Q256" s="27"/>
      <c r="R256" s="27"/>
      <c r="S256" s="27"/>
      <c r="T256" s="37" t="s">
        <v>2183</v>
      </c>
      <c r="U256" s="27"/>
      <c r="V256" s="26" t="s">
        <v>2182</v>
      </c>
      <c r="W256" s="27"/>
      <c r="X256" s="27"/>
      <c r="Y256" s="26" t="s">
        <v>2182</v>
      </c>
      <c r="Z256" s="32"/>
      <c r="AA256" s="27"/>
      <c r="AB256" s="27"/>
      <c r="AC256" s="27"/>
      <c r="AD256" s="27"/>
      <c r="AE256" s="27"/>
      <c r="AF256" s="27"/>
      <c r="AG256" s="27"/>
    </row>
    <row r="257" spans="1:33" ht="15" customHeight="1">
      <c r="A257" s="8" t="str">
        <f>IF(ISERROR(VLOOKUP($K257,'nCino | Field Mappings'!$C:$M,1,FALSE)), "No", "Yes")</f>
        <v>Yes</v>
      </c>
      <c r="C257" s="37">
        <v>25</v>
      </c>
      <c r="D257" s="27"/>
      <c r="E257" s="28" t="s">
        <v>2180</v>
      </c>
      <c r="F257" s="100" t="s">
        <v>2323</v>
      </c>
      <c r="G257" s="182" t="s">
        <v>87</v>
      </c>
      <c r="H257" s="256" t="s">
        <v>86</v>
      </c>
      <c r="I257" s="178" t="s">
        <v>1483</v>
      </c>
      <c r="J257" s="254" t="s">
        <v>1482</v>
      </c>
      <c r="K257" s="257" t="str">
        <f t="shared" si="5"/>
        <v>LLC_BI__Loan_Collateral2__c.LLC_BI__Loan__c</v>
      </c>
      <c r="L257" s="252" t="s">
        <v>2509</v>
      </c>
      <c r="M257" s="253" t="s">
        <v>2480</v>
      </c>
      <c r="N257" s="163"/>
      <c r="O257" s="163"/>
      <c r="P257" s="27"/>
      <c r="Q257" s="27"/>
      <c r="R257" s="27"/>
      <c r="S257" s="27"/>
      <c r="T257" s="37" t="s">
        <v>2183</v>
      </c>
      <c r="U257" s="27"/>
      <c r="V257" s="26" t="s">
        <v>2183</v>
      </c>
      <c r="W257" s="27"/>
      <c r="X257" s="27"/>
      <c r="Y257" s="26" t="s">
        <v>2182</v>
      </c>
      <c r="Z257" s="32"/>
      <c r="AA257" s="27"/>
      <c r="AB257" s="27"/>
      <c r="AC257" s="27"/>
      <c r="AD257" s="27"/>
      <c r="AE257" s="27"/>
      <c r="AF257" s="27"/>
      <c r="AG257" s="27"/>
    </row>
    <row r="258" spans="1:33" ht="15" customHeight="1">
      <c r="A258" s="8" t="str">
        <f>IF(ISERROR(VLOOKUP($K258,'nCino | Field Mappings'!$C:$M,1,FALSE)), "No", "Yes")</f>
        <v>Yes</v>
      </c>
      <c r="C258" s="37">
        <v>26</v>
      </c>
      <c r="D258" s="27"/>
      <c r="E258" s="28" t="s">
        <v>2180</v>
      </c>
      <c r="F258" s="100" t="s">
        <v>2323</v>
      </c>
      <c r="G258" s="182" t="s">
        <v>87</v>
      </c>
      <c r="H258" s="256" t="s">
        <v>86</v>
      </c>
      <c r="I258" s="178" t="s">
        <v>2510</v>
      </c>
      <c r="J258" s="254" t="s">
        <v>92</v>
      </c>
      <c r="K258" s="257" t="str">
        <f t="shared" si="5"/>
        <v>LLC_BI__Loan_Collateral2__c.LLC_BI__Loan_Collateral_Aggregate__c</v>
      </c>
      <c r="L258" s="252" t="s">
        <v>2511</v>
      </c>
      <c r="M258" s="253" t="s">
        <v>2512</v>
      </c>
      <c r="N258" s="163"/>
      <c r="O258" s="163"/>
      <c r="P258" s="27"/>
      <c r="Q258" s="27"/>
      <c r="R258" s="27"/>
      <c r="S258" s="27"/>
      <c r="T258" s="37" t="s">
        <v>2183</v>
      </c>
      <c r="U258" s="27"/>
      <c r="V258" s="26" t="s">
        <v>2183</v>
      </c>
      <c r="W258" s="27"/>
      <c r="X258" s="27"/>
      <c r="Y258" s="26" t="s">
        <v>2182</v>
      </c>
      <c r="Z258" s="32"/>
      <c r="AA258" s="27"/>
      <c r="AB258" s="27"/>
      <c r="AC258" s="27"/>
      <c r="AD258" s="27"/>
      <c r="AE258" s="27"/>
      <c r="AF258" s="27"/>
      <c r="AG258" s="27"/>
    </row>
    <row r="259" spans="1:33" ht="15" customHeight="1">
      <c r="A259" s="8" t="str">
        <f>IF(ISERROR(VLOOKUP($K259,'nCino | Field Mappings'!$C:$M,1,FALSE)), "No", "Yes")</f>
        <v>Yes</v>
      </c>
      <c r="C259" s="37">
        <v>27</v>
      </c>
      <c r="D259" s="27"/>
      <c r="E259" s="28" t="s">
        <v>2180</v>
      </c>
      <c r="F259" s="100" t="s">
        <v>2323</v>
      </c>
      <c r="G259" s="182" t="s">
        <v>87</v>
      </c>
      <c r="H259" s="256" t="s">
        <v>86</v>
      </c>
      <c r="I259" s="178" t="s">
        <v>1561</v>
      </c>
      <c r="J259" s="254" t="s">
        <v>1560</v>
      </c>
      <c r="K259" s="257" t="str">
        <f t="shared" si="5"/>
        <v>LLC_BI__Loan_Collateral2__c.LLC_BI__LookupKey__c</v>
      </c>
      <c r="L259" s="262" t="s">
        <v>2513</v>
      </c>
      <c r="M259" s="253" t="s">
        <v>2193</v>
      </c>
      <c r="N259" s="163">
        <v>255</v>
      </c>
      <c r="O259" s="163"/>
      <c r="P259" s="27"/>
      <c r="Q259" s="27"/>
      <c r="R259" s="27"/>
      <c r="S259" s="27"/>
      <c r="T259" s="37" t="s">
        <v>2183</v>
      </c>
      <c r="U259" s="27"/>
      <c r="V259" s="26" t="s">
        <v>2182</v>
      </c>
      <c r="W259" s="27"/>
      <c r="X259" s="27"/>
      <c r="Y259" s="26" t="s">
        <v>2182</v>
      </c>
      <c r="Z259" s="32"/>
      <c r="AA259" s="27"/>
      <c r="AB259" s="27"/>
      <c r="AC259" s="27"/>
      <c r="AD259" s="27"/>
      <c r="AE259" s="27"/>
      <c r="AF259" s="27"/>
      <c r="AG259" s="27"/>
    </row>
    <row r="260" spans="1:33" ht="15" customHeight="1">
      <c r="A260" s="8" t="str">
        <f>IF(ISERROR(VLOOKUP($K260,'nCino | Field Mappings'!$C:$M,1,FALSE)), "No", "Yes")</f>
        <v>Yes</v>
      </c>
      <c r="C260" s="37">
        <v>28</v>
      </c>
      <c r="D260" s="27"/>
      <c r="E260" s="28" t="s">
        <v>2180</v>
      </c>
      <c r="F260" s="100" t="s">
        <v>2323</v>
      </c>
      <c r="G260" s="182" t="s">
        <v>87</v>
      </c>
      <c r="H260" s="256" t="s">
        <v>86</v>
      </c>
      <c r="I260" s="178" t="s">
        <v>1589</v>
      </c>
      <c r="J260" s="254" t="s">
        <v>1588</v>
      </c>
      <c r="K260" s="257" t="str">
        <f t="shared" si="5"/>
        <v>LLC_BI__Loan_Collateral2__c.LLC_BI__Matrix_ID__c</v>
      </c>
      <c r="L260" s="252" t="s">
        <v>2514</v>
      </c>
      <c r="M260" s="253" t="s">
        <v>2193</v>
      </c>
      <c r="N260" s="163">
        <v>18</v>
      </c>
      <c r="O260" s="163"/>
      <c r="P260" s="27"/>
      <c r="Q260" s="27"/>
      <c r="R260" s="27"/>
      <c r="S260" s="27"/>
      <c r="T260" s="37" t="s">
        <v>2183</v>
      </c>
      <c r="U260" s="27"/>
      <c r="V260" s="26" t="s">
        <v>2182</v>
      </c>
      <c r="W260" s="27"/>
      <c r="X260" s="27"/>
      <c r="Y260" s="26" t="s">
        <v>2182</v>
      </c>
      <c r="Z260" s="32"/>
      <c r="AA260" s="27"/>
      <c r="AB260" s="27"/>
      <c r="AC260" s="27"/>
      <c r="AD260" s="27"/>
      <c r="AE260" s="27"/>
      <c r="AF260" s="27"/>
      <c r="AG260" s="27"/>
    </row>
    <row r="261" spans="1:33" ht="15" customHeight="1">
      <c r="A261" s="8" t="str">
        <f>IF(ISERROR(VLOOKUP($K261,'nCino | Field Mappings'!$C:$M,1,FALSE)), "No", "Yes")</f>
        <v>Yes</v>
      </c>
      <c r="C261" s="37">
        <v>29</v>
      </c>
      <c r="D261" s="27"/>
      <c r="E261" s="28" t="s">
        <v>2180</v>
      </c>
      <c r="F261" s="100" t="s">
        <v>2323</v>
      </c>
      <c r="G261" s="182" t="s">
        <v>87</v>
      </c>
      <c r="H261" s="256" t="s">
        <v>86</v>
      </c>
      <c r="I261" s="178" t="s">
        <v>1592</v>
      </c>
      <c r="J261" s="254" t="s">
        <v>1591</v>
      </c>
      <c r="K261" s="257" t="str">
        <f t="shared" si="5"/>
        <v>LLC_BI__Loan_Collateral2__c.LLC_BI__Matrix_Version__c</v>
      </c>
      <c r="L261" s="252" t="s">
        <v>2515</v>
      </c>
      <c r="M261" s="253" t="s">
        <v>2193</v>
      </c>
      <c r="N261" s="163">
        <v>18</v>
      </c>
      <c r="O261" s="163"/>
      <c r="P261" s="27"/>
      <c r="Q261" s="27"/>
      <c r="R261" s="27"/>
      <c r="S261" s="27"/>
      <c r="T261" s="37" t="s">
        <v>2183</v>
      </c>
      <c r="U261" s="27"/>
      <c r="V261" s="26" t="s">
        <v>2182</v>
      </c>
      <c r="W261" s="27"/>
      <c r="X261" s="27"/>
      <c r="Y261" s="26" t="s">
        <v>2182</v>
      </c>
      <c r="Z261" s="32"/>
      <c r="AA261" s="27"/>
      <c r="AB261" s="27"/>
      <c r="AC261" s="27"/>
      <c r="AD261" s="27"/>
      <c r="AE261" s="27"/>
      <c r="AF261" s="27"/>
      <c r="AG261" s="27"/>
    </row>
    <row r="262" spans="1:33" ht="15" customHeight="1">
      <c r="A262" s="8" t="str">
        <f>IF(ISERROR(VLOOKUP($K262,'nCino | Field Mappings'!$C:$M,1,FALSE)), "No", "Yes")</f>
        <v>Yes</v>
      </c>
      <c r="C262" s="37">
        <v>30</v>
      </c>
      <c r="D262" s="27"/>
      <c r="E262" s="28" t="s">
        <v>2180</v>
      </c>
      <c r="F262" s="100" t="s">
        <v>2323</v>
      </c>
      <c r="G262" s="182" t="s">
        <v>87</v>
      </c>
      <c r="H262" s="256" t="s">
        <v>86</v>
      </c>
      <c r="I262" s="178" t="s">
        <v>1538</v>
      </c>
      <c r="J262" s="254" t="s">
        <v>1537</v>
      </c>
      <c r="K262" s="257" t="str">
        <f t="shared" si="5"/>
        <v>LLC_BI__Loan_Collateral2__c.LLC_BI__Original_Lendable_Value__c</v>
      </c>
      <c r="L262" s="252" t="s">
        <v>2516</v>
      </c>
      <c r="M262" s="263" t="s">
        <v>2217</v>
      </c>
      <c r="N262" s="174">
        <v>16</v>
      </c>
      <c r="O262" s="163">
        <v>2</v>
      </c>
      <c r="P262" s="27"/>
      <c r="Q262" s="27"/>
      <c r="R262" s="27"/>
      <c r="S262" s="27"/>
      <c r="T262" s="37" t="s">
        <v>2183</v>
      </c>
      <c r="U262" s="27"/>
      <c r="V262" s="26" t="s">
        <v>2182</v>
      </c>
      <c r="W262" s="27"/>
      <c r="X262" s="27"/>
      <c r="Y262" s="26" t="s">
        <v>2182</v>
      </c>
      <c r="Z262" s="32"/>
      <c r="AA262" s="27"/>
      <c r="AB262" s="27"/>
      <c r="AC262" s="27"/>
      <c r="AD262" s="27"/>
      <c r="AE262" s="27"/>
      <c r="AF262" s="27"/>
      <c r="AG262" s="27"/>
    </row>
    <row r="263" spans="1:33" ht="15" customHeight="1">
      <c r="A263" s="8" t="str">
        <f>IF(ISERROR(VLOOKUP($K263,'nCino | Field Mappings'!$C:$M,1,FALSE)), "No", "Yes")</f>
        <v>Yes</v>
      </c>
      <c r="C263" s="37">
        <v>31</v>
      </c>
      <c r="D263" s="27"/>
      <c r="E263" s="28" t="s">
        <v>2180</v>
      </c>
      <c r="F263" s="100" t="s">
        <v>2323</v>
      </c>
      <c r="G263" s="182" t="s">
        <v>87</v>
      </c>
      <c r="H263" s="256" t="s">
        <v>86</v>
      </c>
      <c r="I263" s="178" t="s">
        <v>2517</v>
      </c>
      <c r="J263" s="254" t="s">
        <v>1576</v>
      </c>
      <c r="K263" s="257" t="str">
        <f t="shared" si="5"/>
        <v>LLC_BI__Loan_Collateral2__c.LLC_BI__Original_Loan_Amount__c</v>
      </c>
      <c r="L263" s="264" t="s">
        <v>2518</v>
      </c>
      <c r="M263" s="265" t="s">
        <v>2217</v>
      </c>
      <c r="N263" s="266"/>
      <c r="O263" s="165">
        <v>2</v>
      </c>
      <c r="P263" s="27"/>
      <c r="Q263" s="27"/>
      <c r="R263" s="27"/>
      <c r="S263" s="27"/>
      <c r="T263" s="37" t="s">
        <v>2183</v>
      </c>
      <c r="U263" s="27"/>
      <c r="V263" s="26" t="s">
        <v>2182</v>
      </c>
      <c r="W263" s="27"/>
      <c r="X263" s="27"/>
      <c r="Y263" s="26" t="s">
        <v>2182</v>
      </c>
      <c r="Z263" s="32"/>
      <c r="AA263" s="27"/>
      <c r="AB263" s="27"/>
      <c r="AC263" s="27"/>
      <c r="AD263" s="27"/>
      <c r="AE263" s="27"/>
      <c r="AF263" s="27"/>
      <c r="AG263" s="27"/>
    </row>
    <row r="264" spans="1:33" ht="15" customHeight="1">
      <c r="A264" s="8" t="str">
        <f>IF(ISERROR(VLOOKUP($K264,'nCino | Field Mappings'!$C:$M,1,FALSE)), "No", "Yes")</f>
        <v>Yes</v>
      </c>
      <c r="C264" s="37">
        <v>32</v>
      </c>
      <c r="D264" s="27"/>
      <c r="E264" s="28" t="s">
        <v>2180</v>
      </c>
      <c r="F264" s="100" t="s">
        <v>2323</v>
      </c>
      <c r="G264" s="182" t="s">
        <v>87</v>
      </c>
      <c r="H264" s="256" t="s">
        <v>86</v>
      </c>
      <c r="I264" s="178" t="s">
        <v>943</v>
      </c>
      <c r="J264" s="254" t="s">
        <v>942</v>
      </c>
      <c r="K264" s="257" t="str">
        <f t="shared" si="5"/>
        <v>LLC_BI__Loan_Collateral2__c.LLC_BI__Other_Lien_Position_Value__c</v>
      </c>
      <c r="L264" s="252" t="s">
        <v>2519</v>
      </c>
      <c r="M264" s="169" t="s">
        <v>2217</v>
      </c>
      <c r="N264" s="267">
        <v>16</v>
      </c>
      <c r="O264" s="163">
        <v>2</v>
      </c>
      <c r="P264" s="27"/>
      <c r="Q264" s="27"/>
      <c r="R264" s="27"/>
      <c r="S264" s="27"/>
      <c r="T264" s="37" t="s">
        <v>2183</v>
      </c>
      <c r="U264" s="27"/>
      <c r="V264" s="26" t="s">
        <v>2182</v>
      </c>
      <c r="W264" s="27"/>
      <c r="X264" s="27"/>
      <c r="Y264" s="26" t="s">
        <v>2182</v>
      </c>
      <c r="Z264" s="32"/>
      <c r="AA264" s="27"/>
      <c r="AB264" s="27"/>
      <c r="AC264" s="27"/>
      <c r="AD264" s="27"/>
      <c r="AE264" s="27"/>
      <c r="AF264" s="27"/>
      <c r="AG264" s="27"/>
    </row>
    <row r="265" spans="1:33" ht="15" customHeight="1">
      <c r="A265" s="8" t="str">
        <f>IF(ISERROR(VLOOKUP($K265,'nCino | Field Mappings'!$C:$M,1,FALSE)), "No", "Yes")</f>
        <v>Yes</v>
      </c>
      <c r="C265" s="37">
        <v>33</v>
      </c>
      <c r="D265" s="27"/>
      <c r="E265" s="28" t="s">
        <v>2180</v>
      </c>
      <c r="F265" s="100" t="s">
        <v>2323</v>
      </c>
      <c r="G265" s="182" t="s">
        <v>87</v>
      </c>
      <c r="H265" s="256" t="s">
        <v>86</v>
      </c>
      <c r="I265" s="178" t="s">
        <v>1542</v>
      </c>
      <c r="J265" s="254" t="s">
        <v>1541</v>
      </c>
      <c r="K265" s="257" t="str">
        <f t="shared" si="5"/>
        <v>LLC_BI__Loan_Collateral2__c.LLC_BI__Override_Reason__c</v>
      </c>
      <c r="L265" s="252" t="s">
        <v>2520</v>
      </c>
      <c r="M265" s="253" t="s">
        <v>2521</v>
      </c>
      <c r="N265" s="163">
        <v>32768</v>
      </c>
      <c r="O265" s="163"/>
      <c r="P265" s="27"/>
      <c r="Q265" s="27"/>
      <c r="R265" s="27"/>
      <c r="S265" s="27"/>
      <c r="T265" s="37" t="s">
        <v>2183</v>
      </c>
      <c r="U265" s="27"/>
      <c r="V265" s="26" t="s">
        <v>2182</v>
      </c>
      <c r="W265" s="27"/>
      <c r="X265" s="27"/>
      <c r="Y265" s="26" t="s">
        <v>2183</v>
      </c>
      <c r="Z265" s="32" t="s">
        <v>2522</v>
      </c>
      <c r="AA265" s="27" t="s">
        <v>2523</v>
      </c>
      <c r="AB265" s="27"/>
      <c r="AC265" s="27"/>
      <c r="AD265" s="27"/>
      <c r="AE265" s="27"/>
      <c r="AF265" s="27"/>
      <c r="AG265" s="27"/>
    </row>
    <row r="266" spans="1:33" ht="15" customHeight="1">
      <c r="A266" s="8" t="str">
        <f>IF(ISERROR(VLOOKUP($K266,'nCino | Field Mappings'!$C:$M,1,FALSE)), "No", "Yes")</f>
        <v>Yes</v>
      </c>
      <c r="C266" s="37">
        <v>34</v>
      </c>
      <c r="D266" s="27"/>
      <c r="E266" s="28" t="s">
        <v>2180</v>
      </c>
      <c r="F266" s="100" t="s">
        <v>2323</v>
      </c>
      <c r="G266" s="182" t="s">
        <v>87</v>
      </c>
      <c r="H266" s="256" t="s">
        <v>86</v>
      </c>
      <c r="I266" s="178" t="s">
        <v>1564</v>
      </c>
      <c r="J266" s="254" t="s">
        <v>1563</v>
      </c>
      <c r="K266" s="257" t="str">
        <f t="shared" si="5"/>
        <v>LLC_BI__Loan_Collateral2__c.LLC_BI__Pledged_Rollup_Count__c</v>
      </c>
      <c r="L266" s="252" t="s">
        <v>2520</v>
      </c>
      <c r="M266" s="253" t="s">
        <v>2199</v>
      </c>
      <c r="N266" s="163">
        <v>18</v>
      </c>
      <c r="O266" s="163">
        <v>0</v>
      </c>
      <c r="P266" s="27"/>
      <c r="Q266" s="27"/>
      <c r="R266" s="27"/>
      <c r="S266" s="27"/>
      <c r="T266" s="37" t="s">
        <v>2183</v>
      </c>
      <c r="U266" s="27"/>
      <c r="V266" s="26" t="s">
        <v>2182</v>
      </c>
      <c r="W266" s="27"/>
      <c r="X266" s="27"/>
      <c r="Y266" s="26" t="s">
        <v>2182</v>
      </c>
      <c r="Z266" s="32"/>
      <c r="AA266" s="27"/>
      <c r="AB266" s="27"/>
      <c r="AC266" s="27"/>
      <c r="AD266" s="27"/>
      <c r="AE266" s="27"/>
      <c r="AF266" s="27"/>
      <c r="AG266" s="27"/>
    </row>
    <row r="267" spans="1:33" ht="15" customHeight="1">
      <c r="A267" s="8" t="str">
        <f>IF(ISERROR(VLOOKUP($K267,'nCino | Field Mappings'!$C:$M,1,FALSE)), "No", "Yes")</f>
        <v>Yes</v>
      </c>
      <c r="C267" s="37">
        <v>35</v>
      </c>
      <c r="D267" s="27"/>
      <c r="E267" s="28" t="s">
        <v>2180</v>
      </c>
      <c r="F267" s="100" t="s">
        <v>2323</v>
      </c>
      <c r="G267" s="182" t="s">
        <v>87</v>
      </c>
      <c r="H267" s="256" t="s">
        <v>86</v>
      </c>
      <c r="I267" s="178" t="s">
        <v>1567</v>
      </c>
      <c r="J267" s="254" t="s">
        <v>1566</v>
      </c>
      <c r="K267" s="257" t="str">
        <f t="shared" si="5"/>
        <v>LLC_BI__Loan_Collateral2__c.LLC_BI__Pledged_Status__c</v>
      </c>
      <c r="L267" s="252" t="s">
        <v>2524</v>
      </c>
      <c r="M267" s="253" t="s">
        <v>2201</v>
      </c>
      <c r="N267" s="163"/>
      <c r="O267" s="163"/>
      <c r="P267" s="27"/>
      <c r="Q267" s="27"/>
      <c r="R267" s="27"/>
      <c r="S267" s="27"/>
      <c r="T267" s="37" t="s">
        <v>2183</v>
      </c>
      <c r="U267" s="27"/>
      <c r="V267" s="26" t="s">
        <v>2182</v>
      </c>
      <c r="W267" s="27"/>
      <c r="X267" s="27"/>
      <c r="Y267" s="26" t="s">
        <v>2182</v>
      </c>
      <c r="Z267" s="32"/>
      <c r="AA267" s="27"/>
      <c r="AB267" s="27"/>
      <c r="AC267" s="27"/>
      <c r="AD267" s="27"/>
      <c r="AE267" s="27"/>
      <c r="AF267" s="27"/>
      <c r="AG267" s="27"/>
    </row>
    <row r="268" spans="1:33" ht="15" customHeight="1">
      <c r="A268" s="8" t="str">
        <f>IF(ISERROR(VLOOKUP($K268,'nCino | Field Mappings'!$C:$M,1,FALSE)), "No", "Yes")</f>
        <v>Yes</v>
      </c>
      <c r="C268" s="37">
        <v>36</v>
      </c>
      <c r="D268" s="27"/>
      <c r="E268" s="28" t="s">
        <v>2180</v>
      </c>
      <c r="F268" s="100" t="s">
        <v>2323</v>
      </c>
      <c r="G268" s="182" t="s">
        <v>87</v>
      </c>
      <c r="H268" s="256" t="s">
        <v>86</v>
      </c>
      <c r="I268" s="178" t="s">
        <v>130</v>
      </c>
      <c r="J268" s="254" t="s">
        <v>1556</v>
      </c>
      <c r="K268" s="257" t="str">
        <f t="shared" si="5"/>
        <v>LLC_BI__Loan_Collateral2__c.LLC_BI__Is_Primary__c</v>
      </c>
      <c r="L268" s="252" t="s">
        <v>2525</v>
      </c>
      <c r="M268" s="253" t="s">
        <v>2348</v>
      </c>
      <c r="N268" s="163"/>
      <c r="O268" s="163"/>
      <c r="P268" s="27"/>
      <c r="Q268" s="27"/>
      <c r="R268" s="27"/>
      <c r="S268" s="27"/>
      <c r="T268" s="37" t="s">
        <v>2183</v>
      </c>
      <c r="U268" s="27"/>
      <c r="V268" s="26" t="s">
        <v>2182</v>
      </c>
      <c r="W268" s="27"/>
      <c r="X268" s="27"/>
      <c r="Y268" s="26" t="s">
        <v>2182</v>
      </c>
      <c r="Z268" s="32"/>
      <c r="AA268" s="27"/>
      <c r="AB268" s="27"/>
      <c r="AC268" s="27"/>
      <c r="AD268" s="27"/>
      <c r="AE268" s="27"/>
      <c r="AF268" s="27"/>
      <c r="AG268" s="27"/>
    </row>
    <row r="269" spans="1:33" ht="15" customHeight="1">
      <c r="A269" s="8" t="str">
        <f>IF(ISERROR(VLOOKUP($K269,'nCino | Field Mappings'!$C:$M,1,FALSE)), "No", "Yes")</f>
        <v>Yes</v>
      </c>
      <c r="C269" s="37">
        <v>37</v>
      </c>
      <c r="D269" s="27"/>
      <c r="E269" s="28" t="s">
        <v>2180</v>
      </c>
      <c r="F269" s="100" t="s">
        <v>2323</v>
      </c>
      <c r="G269" s="182" t="s">
        <v>87</v>
      </c>
      <c r="H269" s="256" t="s">
        <v>86</v>
      </c>
      <c r="I269" s="178" t="s">
        <v>946</v>
      </c>
      <c r="J269" s="254" t="s">
        <v>945</v>
      </c>
      <c r="K269" s="257" t="str">
        <f t="shared" si="5"/>
        <v>LLC_BI__Loan_Collateral2__c.LLC_BI__Second_Lien_Position_Value__c</v>
      </c>
      <c r="L269" s="252" t="s">
        <v>2526</v>
      </c>
      <c r="M269" s="253" t="s">
        <v>2217</v>
      </c>
      <c r="N269" s="163">
        <v>16</v>
      </c>
      <c r="O269" s="163">
        <v>2</v>
      </c>
      <c r="P269" s="27"/>
      <c r="Q269" s="27"/>
      <c r="R269" s="27"/>
      <c r="S269" s="27"/>
      <c r="T269" s="37" t="s">
        <v>2183</v>
      </c>
      <c r="U269" s="27"/>
      <c r="V269" s="26" t="s">
        <v>2182</v>
      </c>
      <c r="W269" s="27"/>
      <c r="X269" s="27"/>
      <c r="Y269" s="26" t="s">
        <v>2182</v>
      </c>
      <c r="Z269" s="32"/>
      <c r="AA269" s="27"/>
      <c r="AB269" s="27"/>
      <c r="AC269" s="27"/>
      <c r="AD269" s="27"/>
      <c r="AE269" s="27"/>
      <c r="AF269" s="27"/>
      <c r="AG269" s="27"/>
    </row>
    <row r="270" spans="1:33" ht="15" customHeight="1">
      <c r="A270" s="8" t="str">
        <f>IF(ISERROR(VLOOKUP($K270,'nCino | Field Mappings'!$C:$M,1,FALSE)), "No", "Yes")</f>
        <v>Yes</v>
      </c>
      <c r="C270" s="37">
        <v>38</v>
      </c>
      <c r="D270" s="27"/>
      <c r="E270" s="28" t="s">
        <v>2180</v>
      </c>
      <c r="F270" s="100" t="s">
        <v>2323</v>
      </c>
      <c r="G270" s="182" t="s">
        <v>87</v>
      </c>
      <c r="H270" s="256" t="s">
        <v>86</v>
      </c>
      <c r="I270" s="178" t="s">
        <v>375</v>
      </c>
      <c r="J270" s="254" t="s">
        <v>374</v>
      </c>
      <c r="K270" s="257" t="str">
        <f t="shared" si="5"/>
        <v>LLC_BI__Loan_Collateral2__c.LLC_BI__Start_Date__c</v>
      </c>
      <c r="L270" s="252" t="s">
        <v>2527</v>
      </c>
      <c r="M270" s="253" t="s">
        <v>1</v>
      </c>
      <c r="N270" s="163"/>
      <c r="O270" s="163"/>
      <c r="P270" s="27"/>
      <c r="Q270" s="27"/>
      <c r="R270" s="27"/>
      <c r="S270" s="27"/>
      <c r="T270" s="37" t="s">
        <v>2183</v>
      </c>
      <c r="U270" s="27"/>
      <c r="V270" s="26" t="s">
        <v>2182</v>
      </c>
      <c r="W270" s="27"/>
      <c r="X270" s="27"/>
      <c r="Y270" s="26" t="s">
        <v>2182</v>
      </c>
      <c r="Z270" s="32"/>
      <c r="AA270" s="27"/>
      <c r="AB270" s="27"/>
      <c r="AC270" s="27"/>
      <c r="AD270" s="27"/>
      <c r="AE270" s="27"/>
      <c r="AF270" s="27"/>
      <c r="AG270" s="27"/>
    </row>
    <row r="271" spans="1:33" ht="15" customHeight="1">
      <c r="A271" s="8" t="str">
        <f>IF(ISERROR(VLOOKUP($K271,'nCino | Field Mappings'!$C:$M,1,FALSE)), "No", "Yes")</f>
        <v>Yes</v>
      </c>
      <c r="C271" s="37">
        <v>39</v>
      </c>
      <c r="D271" s="27"/>
      <c r="E271" s="28" t="s">
        <v>2180</v>
      </c>
      <c r="F271" s="100" t="s">
        <v>2323</v>
      </c>
      <c r="G271" s="182" t="s">
        <v>87</v>
      </c>
      <c r="H271" s="256" t="s">
        <v>86</v>
      </c>
      <c r="I271" s="178" t="s">
        <v>949</v>
      </c>
      <c r="J271" s="254" t="s">
        <v>948</v>
      </c>
      <c r="K271" s="257" t="str">
        <f t="shared" si="5"/>
        <v>LLC_BI__Loan_Collateral2__c.LLC_BI__Third_Lien_Position_Value__c</v>
      </c>
      <c r="L271" s="252" t="s">
        <v>2528</v>
      </c>
      <c r="M271" s="253" t="s">
        <v>2217</v>
      </c>
      <c r="N271" s="163">
        <v>16</v>
      </c>
      <c r="O271" s="163">
        <v>2</v>
      </c>
      <c r="P271" s="27"/>
      <c r="Q271" s="27"/>
      <c r="R271" s="27"/>
      <c r="S271" s="27"/>
      <c r="T271" s="37" t="s">
        <v>2183</v>
      </c>
      <c r="U271" s="27"/>
      <c r="V271" s="26" t="s">
        <v>2182</v>
      </c>
      <c r="W271" s="27"/>
      <c r="X271" s="27"/>
      <c r="Y271" s="26" t="s">
        <v>2182</v>
      </c>
      <c r="Z271" s="32"/>
      <c r="AA271" s="27"/>
      <c r="AB271" s="27"/>
      <c r="AC271" s="27"/>
      <c r="AD271" s="27"/>
      <c r="AE271" s="27"/>
      <c r="AF271" s="27"/>
      <c r="AG271" s="27"/>
    </row>
    <row r="272" spans="1:33" ht="15" customHeight="1">
      <c r="A272" s="8" t="str">
        <f>IF(ISERROR(VLOOKUP($K272,'nCino | Field Mappings'!$C:$M,1,FALSE)), "No", "Yes")</f>
        <v>Yes</v>
      </c>
      <c r="C272" s="37">
        <v>40</v>
      </c>
      <c r="D272" s="27"/>
      <c r="E272" s="28" t="s">
        <v>2180</v>
      </c>
      <c r="F272" s="100" t="s">
        <v>2323</v>
      </c>
      <c r="G272" s="182" t="s">
        <v>87</v>
      </c>
      <c r="H272" s="256" t="s">
        <v>86</v>
      </c>
      <c r="I272" s="178" t="s">
        <v>1570</v>
      </c>
      <c r="J272" s="254" t="s">
        <v>1569</v>
      </c>
      <c r="K272" s="257" t="str">
        <f t="shared" si="5"/>
        <v>LLC_BI__Loan_Collateral2__c.LLC_BI__Total_Pledged_Rollup_Lendable_Value__c</v>
      </c>
      <c r="L272" s="252" t="s">
        <v>2529</v>
      </c>
      <c r="M272" s="253" t="s">
        <v>2217</v>
      </c>
      <c r="N272" s="163">
        <v>16</v>
      </c>
      <c r="O272" s="163">
        <v>2</v>
      </c>
      <c r="P272" s="27"/>
      <c r="Q272" s="27"/>
      <c r="R272" s="27"/>
      <c r="S272" s="27"/>
      <c r="T272" s="37" t="s">
        <v>2183</v>
      </c>
      <c r="U272" s="27"/>
      <c r="V272" s="26" t="s">
        <v>2182</v>
      </c>
      <c r="W272" s="27"/>
      <c r="X272" s="27"/>
      <c r="Y272" s="26" t="s">
        <v>2182</v>
      </c>
      <c r="Z272" s="32"/>
      <c r="AA272" s="27"/>
      <c r="AB272" s="27"/>
      <c r="AC272" s="27"/>
      <c r="AD272" s="27"/>
      <c r="AE272" s="27"/>
      <c r="AF272" s="27"/>
      <c r="AG272" s="27"/>
    </row>
    <row r="273" spans="1:33" ht="15" customHeight="1">
      <c r="A273" s="8" t="str">
        <f>IF(ISERROR(VLOOKUP($K273,'nCino | Field Mappings'!$C:$M,1,FALSE)), "No", "Yes")</f>
        <v>Yes</v>
      </c>
      <c r="C273" s="37">
        <v>41</v>
      </c>
      <c r="D273" s="27" t="s">
        <v>2326</v>
      </c>
      <c r="E273" s="28" t="s">
        <v>2180</v>
      </c>
      <c r="F273" s="100" t="s">
        <v>2323</v>
      </c>
      <c r="G273" s="182" t="s">
        <v>87</v>
      </c>
      <c r="H273" s="256" t="s">
        <v>86</v>
      </c>
      <c r="I273" s="178" t="s">
        <v>1573</v>
      </c>
      <c r="J273" s="254" t="s">
        <v>1572</v>
      </c>
      <c r="K273" s="257" t="str">
        <f t="shared" si="5"/>
        <v>LLC_BI__Loan_Collateral2__c.LLC_BI__Total_Pledged_Rollup_Value__c</v>
      </c>
      <c r="L273" s="252" t="s">
        <v>2530</v>
      </c>
      <c r="M273" s="253" t="s">
        <v>2217</v>
      </c>
      <c r="N273" s="163">
        <v>16</v>
      </c>
      <c r="O273" s="163">
        <v>2</v>
      </c>
      <c r="P273" s="27"/>
      <c r="Q273" s="27"/>
      <c r="R273" s="27"/>
      <c r="S273" s="27"/>
      <c r="T273" s="37" t="s">
        <v>2183</v>
      </c>
      <c r="U273" s="27"/>
      <c r="V273" s="26" t="s">
        <v>2182</v>
      </c>
      <c r="W273" s="27"/>
      <c r="X273" s="27"/>
      <c r="Y273" s="26" t="s">
        <v>2182</v>
      </c>
      <c r="Z273" s="32"/>
      <c r="AA273" s="27"/>
      <c r="AB273" s="27"/>
      <c r="AC273" s="27"/>
      <c r="AD273" s="27"/>
      <c r="AE273" s="27"/>
      <c r="AF273" s="27"/>
      <c r="AG273" s="27"/>
    </row>
    <row r="274" spans="1:33" ht="15" customHeight="1">
      <c r="A274" s="8" t="str">
        <f>IF(ISERROR(VLOOKUP($K274,'nCino | Field Mappings'!$C:$M,1,FALSE)), "No", "Yes")</f>
        <v>Yes</v>
      </c>
      <c r="C274" s="37">
        <v>42</v>
      </c>
      <c r="D274" s="27" t="s">
        <v>2326</v>
      </c>
      <c r="E274" s="28" t="s">
        <v>2180</v>
      </c>
      <c r="F274" s="100" t="s">
        <v>2323</v>
      </c>
      <c r="G274" s="182" t="s">
        <v>87</v>
      </c>
      <c r="H274" s="256" t="s">
        <v>86</v>
      </c>
      <c r="I274" s="178" t="s">
        <v>1548</v>
      </c>
      <c r="J274" s="254" t="s">
        <v>1547</v>
      </c>
      <c r="K274" s="257" t="str">
        <f t="shared" si="5"/>
        <v>LLC_BI__Loan_Collateral2__c.LLC_BI__Total_Prior_Lien_Amount__c</v>
      </c>
      <c r="L274" s="252" t="s">
        <v>2531</v>
      </c>
      <c r="M274" s="253" t="s">
        <v>2217</v>
      </c>
      <c r="N274" s="163">
        <v>16</v>
      </c>
      <c r="O274" s="163">
        <v>2</v>
      </c>
      <c r="P274" s="27"/>
      <c r="Q274" s="27"/>
      <c r="R274" s="27"/>
      <c r="S274" s="27"/>
      <c r="T274" s="37" t="s">
        <v>2183</v>
      </c>
      <c r="U274" s="27"/>
      <c r="V274" s="26" t="s">
        <v>2182</v>
      </c>
      <c r="W274" s="27"/>
      <c r="X274" s="27"/>
      <c r="Y274" s="26" t="s">
        <v>2182</v>
      </c>
      <c r="Z274" s="32"/>
      <c r="AA274" s="27"/>
      <c r="AB274" s="27"/>
      <c r="AC274" s="27"/>
      <c r="AD274" s="27"/>
      <c r="AE274" s="27"/>
      <c r="AF274" s="27"/>
      <c r="AG274" s="27"/>
    </row>
    <row r="275" spans="1:33" ht="15" customHeight="1">
      <c r="A275" s="8" t="str">
        <f>IF(ISERROR(VLOOKUP($K275,'nCino | Field Mappings'!$C:$M,1,FALSE)), "No", "Yes")</f>
        <v>Yes</v>
      </c>
      <c r="C275" s="37">
        <v>43</v>
      </c>
      <c r="D275" s="27" t="s">
        <v>2326</v>
      </c>
      <c r="E275" s="28" t="s">
        <v>2180</v>
      </c>
      <c r="F275" s="100" t="s">
        <v>2323</v>
      </c>
      <c r="G275" s="182" t="s">
        <v>87</v>
      </c>
      <c r="H275" s="256" t="s">
        <v>86</v>
      </c>
      <c r="I275" s="178" t="s">
        <v>1551</v>
      </c>
      <c r="J275" s="254" t="s">
        <v>1550</v>
      </c>
      <c r="K275" s="257" t="str">
        <f t="shared" si="5"/>
        <v>LLC_BI__Loan_Collateral2__c.LLC_BI__Total_Superior_Lien_Amount__c</v>
      </c>
      <c r="L275" s="252" t="s">
        <v>2532</v>
      </c>
      <c r="M275" s="253" t="s">
        <v>2345</v>
      </c>
      <c r="N275" s="174"/>
      <c r="O275" s="174"/>
      <c r="P275" s="42"/>
      <c r="Q275" s="42"/>
      <c r="R275" s="42"/>
      <c r="S275" s="42"/>
      <c r="T275" s="37" t="s">
        <v>2183</v>
      </c>
      <c r="U275" s="42"/>
      <c r="V275" s="26" t="s">
        <v>2182</v>
      </c>
      <c r="W275" s="42"/>
      <c r="X275" s="42"/>
      <c r="Y275" s="26" t="s">
        <v>2182</v>
      </c>
      <c r="Z275" s="136"/>
      <c r="AA275" s="27"/>
      <c r="AB275" s="27"/>
      <c r="AC275" s="27"/>
      <c r="AD275" s="27"/>
      <c r="AE275" s="27"/>
      <c r="AF275" s="27"/>
      <c r="AG275" s="27"/>
    </row>
    <row r="276" spans="1:33" ht="15" customHeight="1">
      <c r="A276" s="8" t="str">
        <f>IF(ISERROR(VLOOKUP($K276,'nCino | Field Mappings'!$C:$M,1,FALSE)), "No", "Yes")</f>
        <v>Yes</v>
      </c>
      <c r="C276" s="37">
        <v>44</v>
      </c>
      <c r="D276" s="182"/>
      <c r="E276" s="28" t="s">
        <v>2180</v>
      </c>
      <c r="F276" s="100" t="s">
        <v>2323</v>
      </c>
      <c r="G276" s="182" t="s">
        <v>87</v>
      </c>
      <c r="H276" s="182" t="s">
        <v>86</v>
      </c>
      <c r="I276" s="268" t="s">
        <v>402</v>
      </c>
      <c r="J276" s="182" t="s">
        <v>401</v>
      </c>
      <c r="K276" s="182" t="str">
        <f t="shared" si="5"/>
        <v>LLC_BI__Loan_Collateral2__c.CCS_Migration_Id__c</v>
      </c>
      <c r="L276" s="182" t="s">
        <v>402</v>
      </c>
      <c r="M276" s="184" t="s">
        <v>2193</v>
      </c>
      <c r="N276" s="269">
        <v>255</v>
      </c>
      <c r="O276" s="269">
        <v>0</v>
      </c>
      <c r="P276" s="270"/>
      <c r="Q276" s="270"/>
      <c r="R276" s="270"/>
      <c r="S276" s="270"/>
      <c r="T276" s="37" t="s">
        <v>2183</v>
      </c>
      <c r="U276" s="270"/>
      <c r="V276" s="26" t="s">
        <v>2182</v>
      </c>
      <c r="W276" s="270"/>
      <c r="X276" s="270"/>
      <c r="Y276" s="26" t="s">
        <v>2182</v>
      </c>
      <c r="Z276" s="271"/>
      <c r="AA276" s="27"/>
      <c r="AB276" s="27"/>
      <c r="AC276" s="27"/>
      <c r="AD276" s="27"/>
      <c r="AE276" s="27"/>
      <c r="AF276" s="27"/>
      <c r="AG276" s="27"/>
    </row>
    <row r="277" spans="1:33" ht="15" customHeight="1">
      <c r="A277" s="8" t="str">
        <f>IF(ISERROR(VLOOKUP($K277,'nCino | Field Mappings'!$C:$M,1,FALSE)), "No", "Yes")</f>
        <v>Yes</v>
      </c>
      <c r="C277" s="26">
        <v>1</v>
      </c>
      <c r="D277" s="27" t="s">
        <v>2179</v>
      </c>
      <c r="E277" s="28" t="s">
        <v>2180</v>
      </c>
      <c r="F277" s="28" t="s">
        <v>2180</v>
      </c>
      <c r="G277" s="72" t="s">
        <v>93</v>
      </c>
      <c r="H277" s="72" t="s">
        <v>92</v>
      </c>
      <c r="I277" s="272" t="s">
        <v>128</v>
      </c>
      <c r="J277" s="273" t="s">
        <v>128</v>
      </c>
      <c r="K277" s="274" t="str">
        <f t="shared" si="5"/>
        <v>LLC_BI__Loan_Collateral_Aggregate__c.Id</v>
      </c>
      <c r="L277" s="275" t="s">
        <v>128</v>
      </c>
      <c r="M277" s="275" t="s">
        <v>128</v>
      </c>
      <c r="N277" s="275"/>
      <c r="O277" s="275"/>
      <c r="P277" s="275" t="s">
        <v>1808</v>
      </c>
      <c r="Q277" s="275" t="s">
        <v>1808</v>
      </c>
      <c r="R277" s="275" t="s">
        <v>2181</v>
      </c>
      <c r="S277" s="276" t="s">
        <v>1808</v>
      </c>
      <c r="T277" s="37" t="s">
        <v>2183</v>
      </c>
      <c r="U277" s="36"/>
      <c r="V277" s="26" t="s">
        <v>2182</v>
      </c>
      <c r="W277" s="27"/>
      <c r="X277" s="27"/>
      <c r="Y277" s="26" t="s">
        <v>2182</v>
      </c>
      <c r="Z277" s="27"/>
      <c r="AA277" s="27"/>
      <c r="AB277" s="27"/>
      <c r="AC277" s="27"/>
      <c r="AD277" s="27"/>
      <c r="AE277" s="27"/>
      <c r="AF277" s="27"/>
      <c r="AG277" s="27"/>
    </row>
    <row r="278" spans="1:33" ht="15" customHeight="1">
      <c r="A278" s="8" t="str">
        <f>IF(ISERROR(VLOOKUP($K278,'nCino | Field Mappings'!$C:$M,1,FALSE)), "No", "Yes")</f>
        <v>Yes</v>
      </c>
      <c r="C278" s="37">
        <v>2</v>
      </c>
      <c r="D278" s="27" t="s">
        <v>2179</v>
      </c>
      <c r="E278" s="28" t="s">
        <v>2180</v>
      </c>
      <c r="F278" s="28" t="s">
        <v>2180</v>
      </c>
      <c r="G278" s="72" t="s">
        <v>93</v>
      </c>
      <c r="H278" s="72" t="s">
        <v>92</v>
      </c>
      <c r="I278" s="31" t="s">
        <v>148</v>
      </c>
      <c r="J278" s="32" t="s">
        <v>147</v>
      </c>
      <c r="K278" s="27" t="str">
        <f>_xlfn.CONCAT(H278,".",J278)</f>
        <v>LLC_BI__Loan_Collateral_Aggregate__c.CreatedDate</v>
      </c>
      <c r="L278" s="36" t="s">
        <v>2184</v>
      </c>
      <c r="M278" s="32" t="s">
        <v>2185</v>
      </c>
      <c r="N278" s="32"/>
      <c r="O278" s="32"/>
      <c r="P278" s="32"/>
      <c r="Q278" s="32"/>
      <c r="R278" s="27"/>
      <c r="S278" s="27"/>
      <c r="T278" s="37" t="s">
        <v>2183</v>
      </c>
      <c r="U278" s="27"/>
      <c r="V278" s="26" t="s">
        <v>2182</v>
      </c>
      <c r="W278" s="27"/>
      <c r="X278" s="27"/>
      <c r="Y278" s="26" t="s">
        <v>2182</v>
      </c>
      <c r="Z278" s="27"/>
      <c r="AA278" s="27"/>
      <c r="AB278" s="27"/>
      <c r="AC278" s="27"/>
      <c r="AD278" s="27"/>
      <c r="AE278" s="27"/>
      <c r="AF278" s="27"/>
      <c r="AG278" s="27"/>
    </row>
    <row r="279" spans="1:33" ht="15" customHeight="1">
      <c r="A279" s="8" t="str">
        <f>IF(ISERROR(VLOOKUP($K279,'nCino | Field Mappings'!$C:$M,1,FALSE)), "No", "Yes")</f>
        <v>Yes</v>
      </c>
      <c r="C279" s="37">
        <v>3</v>
      </c>
      <c r="D279" s="27" t="s">
        <v>2179</v>
      </c>
      <c r="E279" s="28" t="s">
        <v>2180</v>
      </c>
      <c r="F279" s="28" t="s">
        <v>2180</v>
      </c>
      <c r="G279" s="72" t="s">
        <v>93</v>
      </c>
      <c r="H279" s="72" t="s">
        <v>92</v>
      </c>
      <c r="I279" s="31" t="s">
        <v>2186</v>
      </c>
      <c r="J279" s="32" t="s">
        <v>151</v>
      </c>
      <c r="K279" s="27" t="str">
        <f>_xlfn.CONCAT(H279,".",J279)</f>
        <v>LLC_BI__Loan_Collateral_Aggregate__c.CreatedById</v>
      </c>
      <c r="L279" s="36" t="s">
        <v>2187</v>
      </c>
      <c r="M279" s="32" t="s">
        <v>2188</v>
      </c>
      <c r="N279" s="32"/>
      <c r="O279" s="32"/>
      <c r="P279" s="32"/>
      <c r="Q279" s="32"/>
      <c r="R279" s="27"/>
      <c r="S279" s="27"/>
      <c r="T279" s="37" t="s">
        <v>2183</v>
      </c>
      <c r="U279" s="27"/>
      <c r="V279" s="26" t="s">
        <v>2182</v>
      </c>
      <c r="W279" s="27"/>
      <c r="X279" s="27"/>
      <c r="Y279" s="26" t="s">
        <v>2182</v>
      </c>
      <c r="Z279" s="27"/>
      <c r="AA279" s="27"/>
      <c r="AB279" s="27"/>
      <c r="AC279" s="27"/>
      <c r="AD279" s="27"/>
      <c r="AE279" s="27"/>
      <c r="AF279" s="27"/>
      <c r="AG279" s="27"/>
    </row>
    <row r="280" spans="1:33" ht="15" customHeight="1">
      <c r="A280" s="8" t="str">
        <f>IF(ISERROR(VLOOKUP($K280,'nCino | Field Mappings'!$C:$M,1,FALSE)), "No", "Yes")</f>
        <v>Yes</v>
      </c>
      <c r="C280" s="37">
        <v>4</v>
      </c>
      <c r="D280" s="27" t="s">
        <v>2179</v>
      </c>
      <c r="E280" s="28" t="s">
        <v>2180</v>
      </c>
      <c r="F280" s="28" t="s">
        <v>2180</v>
      </c>
      <c r="G280" s="72" t="s">
        <v>93</v>
      </c>
      <c r="H280" s="72" t="s">
        <v>92</v>
      </c>
      <c r="I280" s="31" t="s">
        <v>157</v>
      </c>
      <c r="J280" s="32" t="s">
        <v>156</v>
      </c>
      <c r="K280" s="27" t="str">
        <f>_xlfn.CONCAT(H280,".",J280)</f>
        <v>LLC_BI__Loan_Collateral_Aggregate__c.LastModifiedDate</v>
      </c>
      <c r="L280" s="36" t="s">
        <v>2189</v>
      </c>
      <c r="M280" s="39" t="s">
        <v>2185</v>
      </c>
      <c r="N280" s="39"/>
      <c r="O280" s="39"/>
      <c r="P280" s="39"/>
      <c r="Q280" s="39"/>
      <c r="R280" s="27"/>
      <c r="S280" s="27"/>
      <c r="T280" s="37" t="s">
        <v>2183</v>
      </c>
      <c r="U280" s="27"/>
      <c r="V280" s="26" t="s">
        <v>2182</v>
      </c>
      <c r="W280" s="27"/>
      <c r="X280" s="27"/>
      <c r="Y280" s="26" t="s">
        <v>2182</v>
      </c>
      <c r="Z280" s="27"/>
      <c r="AA280" s="27"/>
      <c r="AB280" s="27"/>
      <c r="AC280" s="27"/>
      <c r="AD280" s="27"/>
      <c r="AE280" s="27"/>
      <c r="AF280" s="27"/>
      <c r="AG280" s="27"/>
    </row>
    <row r="281" spans="1:33" ht="15" customHeight="1">
      <c r="A281" s="8" t="str">
        <f>IF(ISERROR(VLOOKUP($K281,'nCino | Field Mappings'!$C:$M,1,FALSE)), "No", "Yes")</f>
        <v>Yes</v>
      </c>
      <c r="C281" s="37">
        <v>5</v>
      </c>
      <c r="D281" s="27" t="s">
        <v>2179</v>
      </c>
      <c r="E281" s="28" t="s">
        <v>2180</v>
      </c>
      <c r="F281" s="28" t="s">
        <v>2180</v>
      </c>
      <c r="G281" s="72" t="s">
        <v>93</v>
      </c>
      <c r="H281" s="72" t="s">
        <v>92</v>
      </c>
      <c r="I281" s="31" t="s">
        <v>2190</v>
      </c>
      <c r="J281" s="32" t="s">
        <v>159</v>
      </c>
      <c r="K281" s="27" t="str">
        <f>_xlfn.CONCAT(H281,".",J281)</f>
        <v>LLC_BI__Loan_Collateral_Aggregate__c.LastModifiedById</v>
      </c>
      <c r="L281" s="36" t="s">
        <v>2191</v>
      </c>
      <c r="M281" s="32" t="s">
        <v>2188</v>
      </c>
      <c r="N281" s="183"/>
      <c r="O281" s="32"/>
      <c r="P281" s="32"/>
      <c r="Q281" s="32"/>
      <c r="R281" s="27"/>
      <c r="S281" s="27"/>
      <c r="T281" s="37" t="s">
        <v>2183</v>
      </c>
      <c r="U281" s="27"/>
      <c r="V281" s="26" t="s">
        <v>2182</v>
      </c>
      <c r="W281" s="27"/>
      <c r="X281" s="27"/>
      <c r="Y281" s="26" t="s">
        <v>2182</v>
      </c>
      <c r="Z281" s="27"/>
      <c r="AA281" s="27"/>
      <c r="AB281" s="27"/>
      <c r="AC281" s="27"/>
      <c r="AD281" s="27"/>
      <c r="AE281" s="27"/>
      <c r="AF281" s="27"/>
      <c r="AG281" s="27"/>
    </row>
    <row r="282" spans="1:33" ht="15" customHeight="1">
      <c r="A282" s="8" t="str">
        <f>IF(ISERROR(VLOOKUP($K282,'nCino | Field Mappings'!$C:$M,1,FALSE)), "No", "Yes")</f>
        <v>Yes</v>
      </c>
      <c r="C282" s="37">
        <v>2</v>
      </c>
      <c r="D282" s="27" t="s">
        <v>2326</v>
      </c>
      <c r="E282" s="28" t="s">
        <v>2180</v>
      </c>
      <c r="F282" s="100" t="s">
        <v>2323</v>
      </c>
      <c r="G282" s="72" t="s">
        <v>93</v>
      </c>
      <c r="H282" s="72" t="s">
        <v>92</v>
      </c>
      <c r="I282" s="272" t="s">
        <v>1622</v>
      </c>
      <c r="J282" s="254" t="s">
        <v>1621</v>
      </c>
      <c r="K282" s="274" t="str">
        <f t="shared" si="5"/>
        <v>LLC_BI__Loan_Collateral_Aggregate__c.LLC_BI__Collateral_Pledged_Count__c</v>
      </c>
      <c r="L282" s="277" t="s">
        <v>2533</v>
      </c>
      <c r="M282" s="254" t="s">
        <v>2534</v>
      </c>
      <c r="N282" s="278"/>
      <c r="O282" s="278"/>
      <c r="P282" s="32"/>
      <c r="Q282" s="32"/>
      <c r="R282" s="254"/>
      <c r="S282" s="276" t="s">
        <v>1808</v>
      </c>
      <c r="T282" s="37" t="s">
        <v>2183</v>
      </c>
      <c r="U282" s="27"/>
      <c r="V282" s="26" t="s">
        <v>2182</v>
      </c>
      <c r="W282" s="27"/>
      <c r="X282" s="27"/>
      <c r="Y282" s="26" t="s">
        <v>2182</v>
      </c>
      <c r="Z282" s="27"/>
      <c r="AA282" s="27"/>
      <c r="AB282" s="27"/>
      <c r="AC282" s="27"/>
      <c r="AD282" s="27"/>
      <c r="AE282" s="27"/>
      <c r="AF282" s="27"/>
      <c r="AG282" s="27"/>
    </row>
    <row r="283" spans="1:33" ht="15" customHeight="1">
      <c r="A283" s="8" t="str">
        <f>IF(ISERROR(VLOOKUP($K283,'nCino | Field Mappings'!$C:$M,1,FALSE)), "No", "Yes")</f>
        <v>Yes</v>
      </c>
      <c r="C283" s="37">
        <v>3</v>
      </c>
      <c r="D283" s="27"/>
      <c r="E283" s="28" t="s">
        <v>2180</v>
      </c>
      <c r="F283" s="100" t="s">
        <v>2323</v>
      </c>
      <c r="G283" s="72" t="s">
        <v>93</v>
      </c>
      <c r="H283" s="72" t="s">
        <v>92</v>
      </c>
      <c r="I283" s="272" t="s">
        <v>1609</v>
      </c>
      <c r="J283" s="254" t="s">
        <v>1608</v>
      </c>
      <c r="K283" s="274" t="str">
        <f t="shared" si="5"/>
        <v>LLC_BI__Loan_Collateral_Aggregate__c.LLC_BI__Current_Total_Lendable_Value__c</v>
      </c>
      <c r="L283" s="277" t="s">
        <v>2535</v>
      </c>
      <c r="M283" s="254" t="s">
        <v>2536</v>
      </c>
      <c r="N283" s="278"/>
      <c r="O283" s="278"/>
      <c r="P283" s="32"/>
      <c r="Q283" s="32"/>
      <c r="R283" s="254"/>
      <c r="S283" s="276" t="s">
        <v>1808</v>
      </c>
      <c r="T283" s="37" t="s">
        <v>2183</v>
      </c>
      <c r="U283" s="27"/>
      <c r="V283" s="26" t="s">
        <v>2182</v>
      </c>
      <c r="W283" s="27"/>
      <c r="X283" s="27"/>
      <c r="Y283" s="26" t="s">
        <v>2182</v>
      </c>
      <c r="Z283" s="27"/>
      <c r="AA283" s="27"/>
      <c r="AB283" s="27"/>
      <c r="AC283" s="27"/>
      <c r="AD283" s="27"/>
      <c r="AE283" s="27"/>
      <c r="AF283" s="27"/>
      <c r="AG283" s="27"/>
    </row>
    <row r="284" spans="1:33" ht="15" customHeight="1">
      <c r="A284" s="8" t="str">
        <f>IF(ISERROR(VLOOKUP($K284,'nCino | Field Mappings'!$C:$M,1,FALSE)), "No", "Yes")</f>
        <v>Yes</v>
      </c>
      <c r="C284" s="37">
        <v>4</v>
      </c>
      <c r="D284" s="27" t="s">
        <v>2326</v>
      </c>
      <c r="E284" s="28" t="s">
        <v>2180</v>
      </c>
      <c r="F284" s="100" t="s">
        <v>2323</v>
      </c>
      <c r="G284" s="72" t="s">
        <v>93</v>
      </c>
      <c r="H284" s="72" t="s">
        <v>92</v>
      </c>
      <c r="I284" s="272" t="s">
        <v>469</v>
      </c>
      <c r="J284" s="254" t="s">
        <v>468</v>
      </c>
      <c r="K284" s="274" t="str">
        <f t="shared" si="5"/>
        <v>LLC_BI__Loan_Collateral_Aggregate__c.LLC_BI__lookupKey__c</v>
      </c>
      <c r="L284" s="277" t="s">
        <v>2537</v>
      </c>
      <c r="M284" s="254" t="s">
        <v>2538</v>
      </c>
      <c r="N284" s="278">
        <v>255</v>
      </c>
      <c r="O284" s="278"/>
      <c r="P284" s="32"/>
      <c r="Q284" s="32"/>
      <c r="R284" s="254"/>
      <c r="S284" s="276" t="s">
        <v>1808</v>
      </c>
      <c r="T284" s="37" t="s">
        <v>2183</v>
      </c>
      <c r="U284" s="27"/>
      <c r="V284" s="26" t="s">
        <v>2182</v>
      </c>
      <c r="W284" s="27"/>
      <c r="X284" s="27"/>
      <c r="Y284" s="26" t="s">
        <v>2182</v>
      </c>
      <c r="Z284" s="27"/>
      <c r="AA284" s="27"/>
      <c r="AB284" s="27"/>
      <c r="AC284" s="27"/>
      <c r="AD284" s="27"/>
      <c r="AE284" s="27"/>
      <c r="AF284" s="27"/>
      <c r="AG284" s="27"/>
    </row>
    <row r="285" spans="1:33" ht="15" customHeight="1">
      <c r="A285" s="8" t="str">
        <f>IF(ISERROR(VLOOKUP($K285,'nCino | Field Mappings'!$C:$M,1,FALSE)), "No", "Yes")</f>
        <v>Yes</v>
      </c>
      <c r="C285" s="37">
        <v>5</v>
      </c>
      <c r="D285" s="27" t="s">
        <v>2326</v>
      </c>
      <c r="E285" s="28" t="s">
        <v>2180</v>
      </c>
      <c r="F285" s="100" t="s">
        <v>2323</v>
      </c>
      <c r="G285" s="72" t="s">
        <v>93</v>
      </c>
      <c r="H285" s="72" t="s">
        <v>92</v>
      </c>
      <c r="I285" s="272" t="s">
        <v>1612</v>
      </c>
      <c r="J285" s="254" t="s">
        <v>1611</v>
      </c>
      <c r="K285" s="274" t="str">
        <f t="shared" si="5"/>
        <v>LLC_BI__Loan_Collateral_Aggregate__c.LLC_BI__Total_Collateral_Pledged__c</v>
      </c>
      <c r="L285" s="277" t="s">
        <v>2539</v>
      </c>
      <c r="M285" s="254" t="s">
        <v>2536</v>
      </c>
      <c r="N285" s="278"/>
      <c r="O285" s="278"/>
      <c r="P285" s="32"/>
      <c r="Q285" s="32"/>
      <c r="R285" s="254"/>
      <c r="S285" s="276" t="s">
        <v>1808</v>
      </c>
      <c r="T285" s="37" t="s">
        <v>2183</v>
      </c>
      <c r="U285" s="27"/>
      <c r="V285" s="26" t="s">
        <v>2182</v>
      </c>
      <c r="W285" s="27"/>
      <c r="X285" s="27"/>
      <c r="Y285" s="26" t="s">
        <v>2182</v>
      </c>
      <c r="Z285" s="27"/>
      <c r="AA285" s="27"/>
      <c r="AB285" s="27"/>
      <c r="AC285" s="27"/>
      <c r="AD285" s="27"/>
      <c r="AE285" s="27"/>
      <c r="AF285" s="27"/>
      <c r="AG285" s="27"/>
    </row>
    <row r="286" spans="1:33" ht="15" customHeight="1">
      <c r="A286" s="8" t="str">
        <f>IF(ISERROR(VLOOKUP($K286,'nCino | Field Mappings'!$C:$M,1,FALSE)), "No", "Yes")</f>
        <v>Yes</v>
      </c>
      <c r="C286" s="37">
        <v>6</v>
      </c>
      <c r="D286" s="27" t="s">
        <v>2326</v>
      </c>
      <c r="E286" s="28" t="s">
        <v>2180</v>
      </c>
      <c r="F286" s="100" t="s">
        <v>2323</v>
      </c>
      <c r="G286" s="72" t="s">
        <v>93</v>
      </c>
      <c r="H286" s="72" t="s">
        <v>92</v>
      </c>
      <c r="I286" s="272" t="s">
        <v>1615</v>
      </c>
      <c r="J286" s="254" t="s">
        <v>1614</v>
      </c>
      <c r="K286" s="274" t="str">
        <f t="shared" si="5"/>
        <v>LLC_BI__Loan_Collateral_Aggregate__c.LLC_BI__Total_Collateral_Value__c</v>
      </c>
      <c r="L286" s="277" t="s">
        <v>2540</v>
      </c>
      <c r="M286" s="254" t="s">
        <v>2536</v>
      </c>
      <c r="N286" s="278"/>
      <c r="O286" s="278"/>
      <c r="P286" s="32"/>
      <c r="Q286" s="32"/>
      <c r="R286" s="254"/>
      <c r="S286" s="276" t="s">
        <v>1808</v>
      </c>
      <c r="T286" s="37" t="s">
        <v>2183</v>
      </c>
      <c r="U286" s="27"/>
      <c r="V286" s="26" t="s">
        <v>2182</v>
      </c>
      <c r="W286" s="27"/>
      <c r="X286" s="27"/>
      <c r="Y286" s="26" t="s">
        <v>2182</v>
      </c>
      <c r="Z286" s="27"/>
      <c r="AA286" s="27"/>
      <c r="AB286" s="27"/>
      <c r="AC286" s="27"/>
      <c r="AD286" s="27"/>
      <c r="AE286" s="27"/>
      <c r="AF286" s="27"/>
      <c r="AG286" s="27"/>
    </row>
    <row r="287" spans="1:33" ht="15" customHeight="1">
      <c r="A287" s="8" t="str">
        <f>IF(ISERROR(VLOOKUP($K287,'nCino | Field Mappings'!$C:$M,1,FALSE)), "No", "Yes")</f>
        <v>Yes</v>
      </c>
      <c r="C287" s="37">
        <v>7</v>
      </c>
      <c r="D287" s="27" t="s">
        <v>2326</v>
      </c>
      <c r="E287" s="28" t="s">
        <v>2180</v>
      </c>
      <c r="F287" s="100" t="s">
        <v>2323</v>
      </c>
      <c r="G287" s="72" t="s">
        <v>93</v>
      </c>
      <c r="H287" s="72" t="s">
        <v>92</v>
      </c>
      <c r="I287" s="272" t="s">
        <v>1618</v>
      </c>
      <c r="J287" s="254" t="s">
        <v>1617</v>
      </c>
      <c r="K287" s="274" t="str">
        <f t="shared" si="5"/>
        <v>LLC_BI__Loan_Collateral_Aggregate__c.LLC_BI__Total_Current_Lien_Amount__c</v>
      </c>
      <c r="L287" s="277" t="s">
        <v>2541</v>
      </c>
      <c r="M287" s="254" t="s">
        <v>2536</v>
      </c>
      <c r="N287" s="278"/>
      <c r="O287" s="278"/>
      <c r="P287" s="32"/>
      <c r="Q287" s="32"/>
      <c r="R287" s="254"/>
      <c r="S287" s="276" t="s">
        <v>1808</v>
      </c>
      <c r="T287" s="37" t="s">
        <v>2183</v>
      </c>
      <c r="U287" s="27"/>
      <c r="V287" s="26" t="s">
        <v>2182</v>
      </c>
      <c r="W287" s="27"/>
      <c r="X287" s="27"/>
      <c r="Y287" s="26" t="s">
        <v>2182</v>
      </c>
      <c r="Z287" s="27"/>
      <c r="AA287" s="27"/>
      <c r="AB287" s="27"/>
      <c r="AC287" s="27"/>
      <c r="AD287" s="27"/>
      <c r="AE287" s="27"/>
      <c r="AF287" s="27"/>
      <c r="AG287" s="27"/>
    </row>
    <row r="288" spans="1:33" ht="15" customHeight="1">
      <c r="A288" s="8" t="str">
        <f>IF(ISERROR(VLOOKUP($K288,'nCino | Field Mappings'!$C:$M,1,FALSE)), "No", "Yes")</f>
        <v>Yes</v>
      </c>
      <c r="C288" s="37">
        <v>8</v>
      </c>
      <c r="D288" s="27" t="s">
        <v>2326</v>
      </c>
      <c r="E288" s="28" t="s">
        <v>2180</v>
      </c>
      <c r="F288" s="100" t="s">
        <v>2323</v>
      </c>
      <c r="G288" s="72" t="s">
        <v>93</v>
      </c>
      <c r="H288" s="72" t="s">
        <v>92</v>
      </c>
      <c r="I288" s="272" t="s">
        <v>1551</v>
      </c>
      <c r="J288" s="254" t="s">
        <v>1550</v>
      </c>
      <c r="K288" s="274" t="str">
        <f t="shared" si="5"/>
        <v>LLC_BI__Loan_Collateral_Aggregate__c.LLC_BI__Total_Superior_Lien_Amount__c</v>
      </c>
      <c r="L288" s="277" t="s">
        <v>2542</v>
      </c>
      <c r="M288" s="254" t="s">
        <v>2536</v>
      </c>
      <c r="N288" s="278"/>
      <c r="O288" s="278"/>
      <c r="P288" s="32"/>
      <c r="Q288" s="32"/>
      <c r="R288" s="254"/>
      <c r="S288" s="276" t="s">
        <v>1808</v>
      </c>
      <c r="T288" s="37" t="s">
        <v>2183</v>
      </c>
      <c r="U288" s="27"/>
      <c r="V288" s="26" t="s">
        <v>2182</v>
      </c>
      <c r="W288" s="27"/>
      <c r="X288" s="27"/>
      <c r="Y288" s="26" t="s">
        <v>2182</v>
      </c>
      <c r="Z288" s="27"/>
      <c r="AA288" s="27"/>
      <c r="AB288" s="27"/>
      <c r="AC288" s="27"/>
      <c r="AD288" s="27"/>
      <c r="AE288" s="27"/>
      <c r="AF288" s="27"/>
      <c r="AG288" s="27"/>
    </row>
    <row r="289" spans="1:33" ht="15" customHeight="1">
      <c r="A289" s="8" t="str">
        <f>IF(ISERROR(VLOOKUP($K289,'nCino | Field Mappings'!$C:$M,1,FALSE)), "No", "Yes")</f>
        <v>Yes</v>
      </c>
      <c r="C289" s="26">
        <v>1</v>
      </c>
      <c r="D289" s="27" t="s">
        <v>2179</v>
      </c>
      <c r="E289" s="279" t="s">
        <v>2180</v>
      </c>
      <c r="F289" s="28" t="s">
        <v>2180</v>
      </c>
      <c r="G289" s="72" t="s">
        <v>99</v>
      </c>
      <c r="H289" s="72" t="s">
        <v>98</v>
      </c>
      <c r="I289" s="272" t="s">
        <v>128</v>
      </c>
      <c r="J289" s="273" t="s">
        <v>128</v>
      </c>
      <c r="K289" s="274" t="str">
        <f t="shared" si="5"/>
        <v>CCS_Security_Case__c.Id</v>
      </c>
      <c r="L289" s="252" t="s">
        <v>128</v>
      </c>
      <c r="M289" s="280" t="s">
        <v>128</v>
      </c>
      <c r="N289" s="280"/>
      <c r="O289" s="280"/>
      <c r="P289" s="275" t="s">
        <v>1808</v>
      </c>
      <c r="Q289" s="275" t="s">
        <v>1808</v>
      </c>
      <c r="R289" s="275" t="s">
        <v>2181</v>
      </c>
      <c r="S289" s="276" t="s">
        <v>1808</v>
      </c>
      <c r="T289" s="37" t="s">
        <v>2183</v>
      </c>
      <c r="U289" s="36"/>
      <c r="V289" s="26" t="s">
        <v>2182</v>
      </c>
      <c r="W289" s="27"/>
      <c r="X289" s="27"/>
      <c r="Y289" s="26" t="s">
        <v>2182</v>
      </c>
      <c r="Z289" s="27"/>
      <c r="AA289" s="27"/>
      <c r="AB289" s="27"/>
      <c r="AC289" s="27"/>
      <c r="AD289" s="27"/>
      <c r="AE289" s="27"/>
      <c r="AF289" s="27"/>
      <c r="AG289" s="27"/>
    </row>
    <row r="290" spans="1:33" ht="15" customHeight="1">
      <c r="A290" s="8" t="str">
        <f>IF(ISERROR(VLOOKUP($K290,'nCino | Field Mappings'!$C:$M,1,FALSE)), "No", "Yes")</f>
        <v>Yes</v>
      </c>
      <c r="C290" s="37">
        <v>2</v>
      </c>
      <c r="D290" s="27" t="s">
        <v>2179</v>
      </c>
      <c r="E290" s="279" t="s">
        <v>2180</v>
      </c>
      <c r="F290" s="28" t="s">
        <v>2180</v>
      </c>
      <c r="G290" s="72" t="s">
        <v>99</v>
      </c>
      <c r="H290" s="72" t="s">
        <v>98</v>
      </c>
      <c r="I290" s="31" t="s">
        <v>148</v>
      </c>
      <c r="J290" s="32" t="s">
        <v>147</v>
      </c>
      <c r="K290" s="121" t="str">
        <f t="shared" si="5"/>
        <v>CCS_Security_Case__c.CreatedDate</v>
      </c>
      <c r="L290" s="163" t="s">
        <v>2184</v>
      </c>
      <c r="M290" s="164" t="s">
        <v>2185</v>
      </c>
      <c r="N290" s="164"/>
      <c r="O290" s="164"/>
      <c r="P290" s="32"/>
      <c r="Q290" s="32"/>
      <c r="R290" s="27"/>
      <c r="S290" s="27"/>
      <c r="T290" s="37" t="s">
        <v>2183</v>
      </c>
      <c r="U290" s="27"/>
      <c r="V290" s="26" t="s">
        <v>2182</v>
      </c>
      <c r="W290" s="27"/>
      <c r="X290" s="27"/>
      <c r="Y290" s="26" t="s">
        <v>2182</v>
      </c>
      <c r="Z290" s="27"/>
      <c r="AA290" s="27"/>
      <c r="AB290" s="27"/>
      <c r="AC290" s="27"/>
      <c r="AD290" s="27"/>
      <c r="AE290" s="27"/>
      <c r="AF290" s="27"/>
      <c r="AG290" s="27"/>
    </row>
    <row r="291" spans="1:33" ht="15" customHeight="1">
      <c r="A291" s="8" t="str">
        <f>IF(ISERROR(VLOOKUP($K291,'nCino | Field Mappings'!$C:$M,1,FALSE)), "No", "Yes")</f>
        <v>Yes</v>
      </c>
      <c r="C291" s="37">
        <v>3</v>
      </c>
      <c r="D291" s="27" t="s">
        <v>2179</v>
      </c>
      <c r="E291" s="279" t="s">
        <v>2180</v>
      </c>
      <c r="F291" s="28" t="s">
        <v>2180</v>
      </c>
      <c r="G291" s="72" t="s">
        <v>99</v>
      </c>
      <c r="H291" s="72" t="s">
        <v>98</v>
      </c>
      <c r="I291" s="31" t="s">
        <v>2186</v>
      </c>
      <c r="J291" s="32" t="s">
        <v>151</v>
      </c>
      <c r="K291" s="121" t="str">
        <f t="shared" si="5"/>
        <v>CCS_Security_Case__c.CreatedById</v>
      </c>
      <c r="L291" s="163" t="s">
        <v>2187</v>
      </c>
      <c r="M291" s="164" t="s">
        <v>2188</v>
      </c>
      <c r="N291" s="164"/>
      <c r="O291" s="164"/>
      <c r="P291" s="32"/>
      <c r="Q291" s="32"/>
      <c r="R291" s="27"/>
      <c r="S291" s="27"/>
      <c r="T291" s="37" t="s">
        <v>2183</v>
      </c>
      <c r="U291" s="27"/>
      <c r="V291" s="26" t="s">
        <v>2182</v>
      </c>
      <c r="W291" s="27"/>
      <c r="X291" s="27"/>
      <c r="Y291" s="26" t="s">
        <v>2182</v>
      </c>
      <c r="Z291" s="27"/>
      <c r="AA291" s="27"/>
      <c r="AB291" s="27"/>
      <c r="AC291" s="27"/>
      <c r="AD291" s="27"/>
      <c r="AE291" s="27"/>
      <c r="AF291" s="27"/>
      <c r="AG291" s="27"/>
    </row>
    <row r="292" spans="1:33" ht="15" customHeight="1">
      <c r="A292" s="8" t="str">
        <f>IF(ISERROR(VLOOKUP($K292,'nCino | Field Mappings'!$C:$M,1,FALSE)), "No", "Yes")</f>
        <v>Yes</v>
      </c>
      <c r="C292" s="37">
        <v>4</v>
      </c>
      <c r="D292" s="27" t="s">
        <v>2179</v>
      </c>
      <c r="E292" s="279" t="s">
        <v>2180</v>
      </c>
      <c r="F292" s="28" t="s">
        <v>2180</v>
      </c>
      <c r="G292" s="72" t="s">
        <v>99</v>
      </c>
      <c r="H292" s="72" t="s">
        <v>98</v>
      </c>
      <c r="I292" s="31" t="s">
        <v>157</v>
      </c>
      <c r="J292" s="32" t="s">
        <v>156</v>
      </c>
      <c r="K292" s="72" t="str">
        <f t="shared" si="5"/>
        <v>CCS_Security_Case__c.LastModifiedDate</v>
      </c>
      <c r="L292" s="163" t="s">
        <v>2189</v>
      </c>
      <c r="M292" s="166" t="s">
        <v>2185</v>
      </c>
      <c r="N292" s="166"/>
      <c r="O292" s="166"/>
      <c r="P292" s="39"/>
      <c r="Q292" s="39"/>
      <c r="R292" s="27"/>
      <c r="S292" s="27"/>
      <c r="T292" s="37" t="s">
        <v>2183</v>
      </c>
      <c r="U292" s="27"/>
      <c r="V292" s="26" t="s">
        <v>2182</v>
      </c>
      <c r="W292" s="27"/>
      <c r="X292" s="27"/>
      <c r="Y292" s="26" t="s">
        <v>2182</v>
      </c>
      <c r="Z292" s="27"/>
      <c r="AA292" s="27"/>
      <c r="AB292" s="27"/>
      <c r="AC292" s="27"/>
      <c r="AD292" s="27"/>
      <c r="AE292" s="27"/>
      <c r="AF292" s="27"/>
      <c r="AG292" s="27"/>
    </row>
    <row r="293" spans="1:33" ht="15" customHeight="1">
      <c r="A293" s="8" t="str">
        <f>IF(ISERROR(VLOOKUP($K293,'nCino | Field Mappings'!$C:$M,1,FALSE)), "No", "Yes")</f>
        <v>Yes</v>
      </c>
      <c r="C293" s="37">
        <v>5</v>
      </c>
      <c r="D293" s="27" t="s">
        <v>2179</v>
      </c>
      <c r="E293" s="281" t="s">
        <v>2180</v>
      </c>
      <c r="F293" s="123" t="s">
        <v>2180</v>
      </c>
      <c r="G293" s="72" t="s">
        <v>99</v>
      </c>
      <c r="H293" s="72" t="s">
        <v>98</v>
      </c>
      <c r="I293" s="31" t="s">
        <v>2190</v>
      </c>
      <c r="J293" s="27" t="s">
        <v>159</v>
      </c>
      <c r="K293" s="121" t="str">
        <f t="shared" si="5"/>
        <v>CCS_Security_Case__c.LastModifiedById</v>
      </c>
      <c r="L293" s="163" t="s">
        <v>2191</v>
      </c>
      <c r="M293" s="164" t="s">
        <v>2188</v>
      </c>
      <c r="N293" s="167"/>
      <c r="O293" s="164"/>
      <c r="P293" s="32"/>
      <c r="Q293" s="32"/>
      <c r="R293" s="27"/>
      <c r="S293" s="27"/>
      <c r="T293" s="37" t="s">
        <v>2183</v>
      </c>
      <c r="U293" s="27"/>
      <c r="V293" s="26" t="s">
        <v>2182</v>
      </c>
      <c r="W293" s="27"/>
      <c r="X293" s="27"/>
      <c r="Y293" s="26" t="s">
        <v>2182</v>
      </c>
      <c r="Z293" s="27"/>
      <c r="AA293" s="27"/>
      <c r="AB293" s="27"/>
      <c r="AC293" s="27"/>
      <c r="AD293" s="27"/>
      <c r="AE293" s="27"/>
      <c r="AF293" s="27"/>
      <c r="AG293" s="27"/>
    </row>
    <row r="294" spans="1:33" ht="15" customHeight="1">
      <c r="A294" s="8" t="str">
        <f>IF(ISERROR(VLOOKUP($K294,'nCino | Field Mappings'!$C:$M,1,FALSE)), "No", "Yes")</f>
        <v>Yes</v>
      </c>
      <c r="C294" s="26">
        <v>6</v>
      </c>
      <c r="D294" s="27"/>
      <c r="E294" s="279" t="s">
        <v>2180</v>
      </c>
      <c r="F294" s="282" t="s">
        <v>2323</v>
      </c>
      <c r="G294" s="72" t="s">
        <v>99</v>
      </c>
      <c r="H294" s="72" t="s">
        <v>98</v>
      </c>
      <c r="I294" s="272" t="s">
        <v>207</v>
      </c>
      <c r="J294" s="273" t="s">
        <v>206</v>
      </c>
      <c r="K294" s="283" t="str">
        <f t="shared" si="5"/>
        <v>CCS_Security_Case__c.CCS_Additional_Information__c</v>
      </c>
      <c r="L294" s="179" t="s">
        <v>2543</v>
      </c>
      <c r="M294" s="171" t="s">
        <v>2473</v>
      </c>
      <c r="N294" s="280">
        <v>255</v>
      </c>
      <c r="O294" s="280"/>
      <c r="P294" s="275"/>
      <c r="Q294" s="275"/>
      <c r="R294" s="275"/>
      <c r="S294" s="276"/>
      <c r="T294" s="37" t="s">
        <v>2183</v>
      </c>
      <c r="U294" s="36"/>
      <c r="V294" s="26" t="s">
        <v>2182</v>
      </c>
      <c r="W294" s="27"/>
      <c r="X294" s="27"/>
      <c r="Y294" s="26" t="s">
        <v>2182</v>
      </c>
      <c r="Z294" s="27"/>
      <c r="AA294" s="27"/>
      <c r="AB294" s="27"/>
      <c r="AC294" s="27"/>
      <c r="AD294" s="27"/>
      <c r="AE294" s="27"/>
      <c r="AF294" s="27"/>
      <c r="AG294" s="27"/>
    </row>
    <row r="295" spans="1:33" ht="15" customHeight="1">
      <c r="A295" s="8" t="str">
        <f>IF(ISERROR(VLOOKUP($K295,'nCino | Field Mappings'!$C:$M,1,FALSE)), "No", "Yes")</f>
        <v>Yes</v>
      </c>
      <c r="C295" s="37">
        <v>7</v>
      </c>
      <c r="D295" s="27"/>
      <c r="E295" s="279" t="s">
        <v>2180</v>
      </c>
      <c r="F295" s="282" t="s">
        <v>2323</v>
      </c>
      <c r="G295" s="72" t="s">
        <v>99</v>
      </c>
      <c r="H295" s="72" t="s">
        <v>98</v>
      </c>
      <c r="I295" s="272" t="s">
        <v>211</v>
      </c>
      <c r="J295" s="273" t="s">
        <v>210</v>
      </c>
      <c r="K295" s="283" t="str">
        <f t="shared" si="5"/>
        <v>CCS_Security_Case__c.CCS_Address__c</v>
      </c>
      <c r="L295" s="179" t="s">
        <v>2544</v>
      </c>
      <c r="M295" s="171" t="s">
        <v>2473</v>
      </c>
      <c r="N295" s="280">
        <v>255</v>
      </c>
      <c r="O295" s="280"/>
      <c r="P295" s="275"/>
      <c r="Q295" s="275"/>
      <c r="R295" s="275"/>
      <c r="S295" s="276"/>
      <c r="T295" s="37" t="s">
        <v>2183</v>
      </c>
      <c r="U295" s="36"/>
      <c r="V295" s="26" t="s">
        <v>2182</v>
      </c>
      <c r="W295" s="27"/>
      <c r="X295" s="27"/>
      <c r="Y295" s="26" t="s">
        <v>2182</v>
      </c>
      <c r="Z295" s="27"/>
      <c r="AA295" s="27"/>
      <c r="AB295" s="27"/>
      <c r="AC295" s="27"/>
      <c r="AD295" s="27"/>
      <c r="AE295" s="27"/>
      <c r="AF295" s="27"/>
      <c r="AG295" s="27"/>
    </row>
    <row r="296" spans="1:33" ht="15" customHeight="1">
      <c r="A296" s="8" t="str">
        <f>IF(ISERROR(VLOOKUP($K296,'nCino | Field Mappings'!$C:$M,1,FALSE)), "No", "Yes")</f>
        <v>Yes</v>
      </c>
      <c r="C296" s="37">
        <v>8</v>
      </c>
      <c r="D296" s="27"/>
      <c r="E296" s="279" t="s">
        <v>2180</v>
      </c>
      <c r="F296" s="282" t="s">
        <v>2323</v>
      </c>
      <c r="G296" s="72" t="s">
        <v>99</v>
      </c>
      <c r="H296" s="72" t="s">
        <v>98</v>
      </c>
      <c r="I296" s="272" t="s">
        <v>214</v>
      </c>
      <c r="J296" s="273" t="s">
        <v>213</v>
      </c>
      <c r="K296" s="283" t="str">
        <f t="shared" si="5"/>
        <v>CCS_Security_Case__c.CCS_Amount_of_Upfront_Fee_Taken__c</v>
      </c>
      <c r="L296" s="179" t="s">
        <v>2545</v>
      </c>
      <c r="M296" s="171" t="s">
        <v>2217</v>
      </c>
      <c r="N296" s="280">
        <v>18</v>
      </c>
      <c r="O296" s="280">
        <v>0</v>
      </c>
      <c r="P296" s="275"/>
      <c r="Q296" s="275"/>
      <c r="R296" s="275"/>
      <c r="S296" s="276"/>
      <c r="T296" s="37" t="s">
        <v>2183</v>
      </c>
      <c r="U296" s="36"/>
      <c r="V296" s="26" t="s">
        <v>2182</v>
      </c>
      <c r="W296" s="27"/>
      <c r="X296" s="27"/>
      <c r="Y296" s="26" t="s">
        <v>2182</v>
      </c>
      <c r="Z296" s="27"/>
      <c r="AA296" s="27"/>
      <c r="AB296" s="27"/>
      <c r="AC296" s="27"/>
      <c r="AD296" s="27"/>
      <c r="AE296" s="27"/>
      <c r="AF296" s="27"/>
      <c r="AG296" s="27"/>
    </row>
    <row r="297" spans="1:33" ht="15" customHeight="1">
      <c r="A297" s="8" t="str">
        <f>IF(ISERROR(VLOOKUP($K297,'nCino | Field Mappings'!$C:$M,1,FALSE)), "No", "Yes")</f>
        <v>Yes</v>
      </c>
      <c r="C297" s="223">
        <v>9</v>
      </c>
      <c r="D297" s="27"/>
      <c r="E297" s="284" t="s">
        <v>2180</v>
      </c>
      <c r="F297" s="282" t="s">
        <v>2323</v>
      </c>
      <c r="G297" s="285" t="s">
        <v>99</v>
      </c>
      <c r="H297" s="72" t="s">
        <v>98</v>
      </c>
      <c r="I297" s="272" t="s">
        <v>218</v>
      </c>
      <c r="J297" s="273" t="s">
        <v>217</v>
      </c>
      <c r="K297" s="283" t="str">
        <f t="shared" si="5"/>
        <v>CCS_Security_Case__c.CCS_Amount_to_be_Recovered__c</v>
      </c>
      <c r="L297" s="179" t="s">
        <v>2546</v>
      </c>
      <c r="M297" s="171" t="s">
        <v>2217</v>
      </c>
      <c r="N297" s="280">
        <v>18</v>
      </c>
      <c r="O297" s="280">
        <v>0</v>
      </c>
      <c r="P297" s="275"/>
      <c r="Q297" s="275"/>
      <c r="R297" s="275"/>
      <c r="S297" s="276"/>
      <c r="T297" s="37" t="s">
        <v>2183</v>
      </c>
      <c r="U297" s="36"/>
      <c r="V297" s="26" t="s">
        <v>2182</v>
      </c>
      <c r="W297" s="27"/>
      <c r="X297" s="27"/>
      <c r="Y297" s="26" t="s">
        <v>2182</v>
      </c>
      <c r="Z297" s="27"/>
      <c r="AA297" s="27"/>
      <c r="AB297" s="27"/>
      <c r="AC297" s="27"/>
      <c r="AD297" s="27"/>
      <c r="AE297" s="27"/>
      <c r="AF297" s="27"/>
      <c r="AG297" s="27"/>
    </row>
    <row r="298" spans="1:33" ht="15" customHeight="1">
      <c r="A298" s="8" t="str">
        <f>IF(ISERROR(VLOOKUP($K298,'nCino | Field Mappings'!$C:$M,1,FALSE)), "No", "Yes")</f>
        <v>Yes</v>
      </c>
      <c r="C298" s="37">
        <v>10</v>
      </c>
      <c r="D298" s="27"/>
      <c r="E298" s="281" t="s">
        <v>2180</v>
      </c>
      <c r="F298" s="282" t="s">
        <v>2323</v>
      </c>
      <c r="G298" s="72" t="s">
        <v>99</v>
      </c>
      <c r="H298" s="72" t="s">
        <v>98</v>
      </c>
      <c r="I298" s="272" t="s">
        <v>221</v>
      </c>
      <c r="J298" s="273" t="s">
        <v>220</v>
      </c>
      <c r="K298" s="283" t="str">
        <f t="shared" si="5"/>
        <v>CCS_Security_Case__c.CCS_Application__c</v>
      </c>
      <c r="L298" s="179" t="s">
        <v>2547</v>
      </c>
      <c r="M298" s="171" t="s">
        <v>2548</v>
      </c>
      <c r="N298" s="280"/>
      <c r="O298" s="280"/>
      <c r="P298" s="275"/>
      <c r="Q298" s="275"/>
      <c r="R298" s="275"/>
      <c r="S298" s="276"/>
      <c r="T298" s="37" t="s">
        <v>2183</v>
      </c>
      <c r="U298" s="36"/>
      <c r="V298" s="26" t="s">
        <v>2182</v>
      </c>
      <c r="W298" s="27"/>
      <c r="X298" s="27"/>
      <c r="Y298" s="26" t="s">
        <v>2182</v>
      </c>
      <c r="Z298" s="27"/>
      <c r="AA298" s="27"/>
      <c r="AB298" s="27"/>
      <c r="AC298" s="27"/>
      <c r="AD298" s="27"/>
      <c r="AE298" s="27"/>
      <c r="AF298" s="27"/>
      <c r="AG298" s="27"/>
    </row>
    <row r="299" spans="1:33" ht="15" customHeight="1">
      <c r="A299" s="8" t="str">
        <f>IF(ISERROR(VLOOKUP($K299,'nCino | Field Mappings'!$C:$M,1,FALSE)), "No", "Yes")</f>
        <v>Yes</v>
      </c>
      <c r="C299" s="26">
        <v>11</v>
      </c>
      <c r="D299" s="27"/>
      <c r="E299" s="279" t="s">
        <v>2180</v>
      </c>
      <c r="F299" s="282" t="s">
        <v>2323</v>
      </c>
      <c r="G299" s="72" t="s">
        <v>99</v>
      </c>
      <c r="H299" s="72" t="s">
        <v>98</v>
      </c>
      <c r="I299" s="272" t="s">
        <v>225</v>
      </c>
      <c r="J299" s="273" t="s">
        <v>224</v>
      </c>
      <c r="K299" s="283" t="str">
        <f t="shared" si="5"/>
        <v>CCS_Security_Case__c.CCS_Bank__c</v>
      </c>
      <c r="L299" s="179" t="s">
        <v>2549</v>
      </c>
      <c r="M299" s="171" t="s">
        <v>2201</v>
      </c>
      <c r="N299" s="280"/>
      <c r="O299" s="280"/>
      <c r="P299" s="275"/>
      <c r="Q299" s="275"/>
      <c r="R299" s="275"/>
      <c r="S299" s="276"/>
      <c r="T299" s="37" t="s">
        <v>2183</v>
      </c>
      <c r="U299" s="36"/>
      <c r="V299" s="26" t="s">
        <v>2182</v>
      </c>
      <c r="W299" s="27"/>
      <c r="X299" s="27"/>
      <c r="Y299" s="26" t="s">
        <v>2182</v>
      </c>
      <c r="Z299" s="27"/>
      <c r="AA299" s="27"/>
      <c r="AB299" s="27"/>
      <c r="AC299" s="27"/>
      <c r="AD299" s="27"/>
      <c r="AE299" s="27"/>
      <c r="AF299" s="27"/>
      <c r="AG299" s="27"/>
    </row>
    <row r="300" spans="1:33" ht="15" customHeight="1">
      <c r="A300" s="8" t="str">
        <f>IF(ISERROR(VLOOKUP($K300,'nCino | Field Mappings'!$C:$M,1,FALSE)), "No", "Yes")</f>
        <v>Yes</v>
      </c>
      <c r="C300" s="37">
        <v>12</v>
      </c>
      <c r="D300" s="27"/>
      <c r="E300" s="279" t="s">
        <v>2180</v>
      </c>
      <c r="F300" s="282" t="s">
        <v>2323</v>
      </c>
      <c r="G300" s="72" t="s">
        <v>99</v>
      </c>
      <c r="H300" s="72" t="s">
        <v>98</v>
      </c>
      <c r="I300" s="272" t="s">
        <v>228</v>
      </c>
      <c r="J300" s="273" t="s">
        <v>227</v>
      </c>
      <c r="K300" s="283" t="str">
        <f t="shared" si="5"/>
        <v>CCS_Security_Case__c.CCS_Checklist_Stage__c</v>
      </c>
      <c r="L300" s="179" t="s">
        <v>2550</v>
      </c>
      <c r="M300" s="171" t="s">
        <v>2201</v>
      </c>
      <c r="N300" s="280"/>
      <c r="O300" s="280"/>
      <c r="P300" s="275"/>
      <c r="Q300" s="275"/>
      <c r="R300" s="275"/>
      <c r="S300" s="276"/>
      <c r="T300" s="37" t="s">
        <v>2183</v>
      </c>
      <c r="U300" s="36"/>
      <c r="V300" s="26" t="s">
        <v>2182</v>
      </c>
      <c r="W300" s="27"/>
      <c r="X300" s="27"/>
      <c r="Y300" s="26" t="s">
        <v>2182</v>
      </c>
      <c r="Z300" s="27"/>
      <c r="AA300" s="27"/>
      <c r="AB300" s="27"/>
      <c r="AC300" s="27"/>
      <c r="AD300" s="27"/>
      <c r="AE300" s="27"/>
      <c r="AF300" s="27"/>
      <c r="AG300" s="27"/>
    </row>
    <row r="301" spans="1:33" ht="15" customHeight="1">
      <c r="A301" s="8" t="str">
        <f>IF(ISERROR(VLOOKUP($K301,'nCino | Field Mappings'!$C:$M,1,FALSE)), "No", "Yes")</f>
        <v>Yes</v>
      </c>
      <c r="C301" s="37">
        <v>13</v>
      </c>
      <c r="D301" s="27"/>
      <c r="E301" s="279" t="s">
        <v>2180</v>
      </c>
      <c r="F301" s="282" t="s">
        <v>2323</v>
      </c>
      <c r="G301" s="72" t="s">
        <v>99</v>
      </c>
      <c r="H301" s="72" t="s">
        <v>98</v>
      </c>
      <c r="I301" s="272" t="s">
        <v>257</v>
      </c>
      <c r="J301" s="273" t="s">
        <v>256</v>
      </c>
      <c r="K301" s="283" t="str">
        <f t="shared" ref="K301:K337" si="6">_xlfn.CONCAT(H301,".",J301)</f>
        <v>CCS_Security_Case__c.CCS_Chosen_Sep_Rep_Solicitor__c</v>
      </c>
      <c r="L301" s="179" t="s">
        <v>2551</v>
      </c>
      <c r="M301" s="171" t="s">
        <v>2201</v>
      </c>
      <c r="N301" s="280"/>
      <c r="O301" s="280"/>
      <c r="P301" s="275"/>
      <c r="Q301" s="275"/>
      <c r="R301" s="275"/>
      <c r="S301" s="276"/>
      <c r="T301" s="37" t="s">
        <v>2183</v>
      </c>
      <c r="U301" s="36"/>
      <c r="V301" s="26" t="s">
        <v>2182</v>
      </c>
      <c r="W301" s="27"/>
      <c r="X301" s="27"/>
      <c r="Y301" s="26" t="s">
        <v>2182</v>
      </c>
      <c r="Z301" s="27"/>
      <c r="AA301" s="27"/>
      <c r="AB301" s="27"/>
      <c r="AC301" s="27"/>
      <c r="AD301" s="27"/>
      <c r="AE301" s="27"/>
      <c r="AF301" s="27"/>
      <c r="AG301" s="27"/>
    </row>
    <row r="302" spans="1:33" ht="15" customHeight="1">
      <c r="A302" s="8" t="str">
        <f>IF(ISERROR(VLOOKUP($K302,'nCino | Field Mappings'!$C:$M,1,FALSE)), "No", "Yes")</f>
        <v>Yes</v>
      </c>
      <c r="C302" s="223">
        <v>14</v>
      </c>
      <c r="D302" s="27"/>
      <c r="E302" s="284" t="s">
        <v>2180</v>
      </c>
      <c r="F302" s="282" t="s">
        <v>2323</v>
      </c>
      <c r="G302" s="285" t="s">
        <v>99</v>
      </c>
      <c r="H302" s="72" t="s">
        <v>98</v>
      </c>
      <c r="I302" s="272" t="s">
        <v>234</v>
      </c>
      <c r="J302" s="273" t="s">
        <v>233</v>
      </c>
      <c r="K302" s="283" t="str">
        <f t="shared" si="6"/>
        <v>CCS_Security_Case__c.CCS_Chosen_Sep_Rep_Solicitor_City__c</v>
      </c>
      <c r="L302" s="179" t="s">
        <v>2552</v>
      </c>
      <c r="M302" s="171" t="s">
        <v>2193</v>
      </c>
      <c r="N302" s="280">
        <v>255</v>
      </c>
      <c r="O302" s="280"/>
      <c r="P302" s="275"/>
      <c r="Q302" s="275"/>
      <c r="R302" s="275"/>
      <c r="S302" s="276"/>
      <c r="T302" s="37" t="s">
        <v>2183</v>
      </c>
      <c r="U302" s="36"/>
      <c r="V302" s="26" t="s">
        <v>2182</v>
      </c>
      <c r="W302" s="27"/>
      <c r="X302" s="27"/>
      <c r="Y302" s="26" t="s">
        <v>2182</v>
      </c>
      <c r="Z302" s="27"/>
      <c r="AA302" s="27"/>
      <c r="AB302" s="27"/>
      <c r="AC302" s="27"/>
      <c r="AD302" s="27"/>
      <c r="AE302" s="27"/>
      <c r="AF302" s="27"/>
      <c r="AG302" s="27"/>
    </row>
    <row r="303" spans="1:33" ht="15" customHeight="1">
      <c r="A303" s="8" t="str">
        <f>IF(ISERROR(VLOOKUP($K303,'nCino | Field Mappings'!$C:$M,1,FALSE)), "No", "Yes")</f>
        <v>Yes</v>
      </c>
      <c r="C303" s="37">
        <v>15</v>
      </c>
      <c r="D303" s="27"/>
      <c r="E303" s="281" t="s">
        <v>2180</v>
      </c>
      <c r="F303" s="282" t="s">
        <v>2323</v>
      </c>
      <c r="G303" s="72" t="s">
        <v>99</v>
      </c>
      <c r="H303" s="72" t="s">
        <v>98</v>
      </c>
      <c r="I303" s="272" t="s">
        <v>237</v>
      </c>
      <c r="J303" s="273" t="s">
        <v>236</v>
      </c>
      <c r="K303" s="283" t="str">
        <f t="shared" si="6"/>
        <v>CCS_Security_Case__c.CCS_Chosen_Sep_Rep_Solicitor_Contact__c</v>
      </c>
      <c r="L303" s="179" t="s">
        <v>2553</v>
      </c>
      <c r="M303" s="171" t="s">
        <v>2429</v>
      </c>
      <c r="N303" s="280"/>
      <c r="O303" s="280"/>
      <c r="P303" s="275"/>
      <c r="Q303" s="275"/>
      <c r="R303" s="275"/>
      <c r="S303" s="276"/>
      <c r="T303" s="37" t="s">
        <v>2183</v>
      </c>
      <c r="U303" s="36"/>
      <c r="V303" s="26" t="s">
        <v>2182</v>
      </c>
      <c r="W303" s="27"/>
      <c r="X303" s="27"/>
      <c r="Y303" s="26" t="s">
        <v>2182</v>
      </c>
      <c r="Z303" s="27"/>
      <c r="AA303" s="27"/>
      <c r="AB303" s="27"/>
      <c r="AC303" s="27"/>
      <c r="AD303" s="27"/>
      <c r="AE303" s="27"/>
      <c r="AF303" s="27"/>
      <c r="AG303" s="27"/>
    </row>
    <row r="304" spans="1:33" ht="15" customHeight="1">
      <c r="A304" s="8" t="str">
        <f>IF(ISERROR(VLOOKUP($K304,'nCino | Field Mappings'!$C:$M,1,FALSE)), "No", "Yes")</f>
        <v>Yes</v>
      </c>
      <c r="C304" s="26">
        <v>16</v>
      </c>
      <c r="D304" s="27"/>
      <c r="E304" s="279" t="s">
        <v>2180</v>
      </c>
      <c r="F304" s="282" t="s">
        <v>2323</v>
      </c>
      <c r="G304" s="72" t="s">
        <v>99</v>
      </c>
      <c r="H304" s="72" t="s">
        <v>98</v>
      </c>
      <c r="I304" s="272" t="s">
        <v>250</v>
      </c>
      <c r="J304" s="273" t="s">
        <v>249</v>
      </c>
      <c r="K304" s="283" t="str">
        <f t="shared" si="6"/>
        <v>CCS_Security_Case__c.CCS_Chosen_Sep_Rep_Solicitor_Phone__c</v>
      </c>
      <c r="L304" s="179" t="s">
        <v>2554</v>
      </c>
      <c r="M304" s="171" t="s">
        <v>2433</v>
      </c>
      <c r="N304" s="280"/>
      <c r="O304" s="280"/>
      <c r="P304" s="275"/>
      <c r="Q304" s="275"/>
      <c r="R304" s="275"/>
      <c r="S304" s="276"/>
      <c r="T304" s="37" t="s">
        <v>2183</v>
      </c>
      <c r="U304" s="36"/>
      <c r="V304" s="26" t="s">
        <v>2182</v>
      </c>
      <c r="W304" s="27"/>
      <c r="X304" s="27"/>
      <c r="Y304" s="26" t="s">
        <v>2182</v>
      </c>
      <c r="Z304" s="27"/>
      <c r="AA304" s="27"/>
      <c r="AB304" s="27"/>
      <c r="AC304" s="27"/>
      <c r="AD304" s="27"/>
      <c r="AE304" s="27"/>
      <c r="AF304" s="27"/>
      <c r="AG304" s="27"/>
    </row>
    <row r="305" spans="1:33" ht="15" customHeight="1">
      <c r="A305" s="8" t="str">
        <f>IF(ISERROR(VLOOKUP($K305,'nCino | Field Mappings'!$C:$M,1,FALSE)), "No", "Yes")</f>
        <v>Yes</v>
      </c>
      <c r="C305" s="37">
        <v>17</v>
      </c>
      <c r="D305" s="27"/>
      <c r="E305" s="279" t="s">
        <v>2180</v>
      </c>
      <c r="F305" s="282" t="s">
        <v>2323</v>
      </c>
      <c r="G305" s="72" t="s">
        <v>99</v>
      </c>
      <c r="H305" s="72" t="s">
        <v>98</v>
      </c>
      <c r="I305" s="272" t="s">
        <v>241</v>
      </c>
      <c r="J305" s="273" t="s">
        <v>240</v>
      </c>
      <c r="K305" s="283" t="str">
        <f t="shared" si="6"/>
        <v>CCS_Security_Case__c.CCS_Chosen_Sep_Rep_Solicitor_Email__c</v>
      </c>
      <c r="L305" s="179" t="s">
        <v>2555</v>
      </c>
      <c r="M305" s="171" t="s">
        <v>2429</v>
      </c>
      <c r="N305" s="280"/>
      <c r="O305" s="280"/>
      <c r="P305" s="275"/>
      <c r="Q305" s="275"/>
      <c r="R305" s="275"/>
      <c r="S305" s="276"/>
      <c r="T305" s="37" t="s">
        <v>2183</v>
      </c>
      <c r="U305" s="36"/>
      <c r="V305" s="26" t="s">
        <v>2182</v>
      </c>
      <c r="W305" s="27"/>
      <c r="X305" s="27"/>
      <c r="Y305" s="26" t="s">
        <v>2182</v>
      </c>
      <c r="Z305" s="27"/>
      <c r="AA305" s="27"/>
      <c r="AB305" s="27"/>
      <c r="AC305" s="27"/>
      <c r="AD305" s="27"/>
      <c r="AE305" s="27"/>
      <c r="AF305" s="27"/>
      <c r="AG305" s="27"/>
    </row>
    <row r="306" spans="1:33" ht="15" customHeight="1">
      <c r="A306" s="8" t="str">
        <f>IF(ISERROR(VLOOKUP($K306,'nCino | Field Mappings'!$C:$M,1,FALSE)), "No", "Yes")</f>
        <v>Yes</v>
      </c>
      <c r="C306" s="37">
        <v>18</v>
      </c>
      <c r="D306" s="27"/>
      <c r="E306" s="279" t="s">
        <v>2180</v>
      </c>
      <c r="F306" s="282" t="s">
        <v>2323</v>
      </c>
      <c r="G306" s="72" t="s">
        <v>99</v>
      </c>
      <c r="H306" s="72" t="s">
        <v>98</v>
      </c>
      <c r="I306" s="272" t="s">
        <v>244</v>
      </c>
      <c r="J306" s="273" t="s">
        <v>243</v>
      </c>
      <c r="K306" s="283" t="str">
        <f t="shared" si="6"/>
        <v>CCS_Security_Case__c.CCS_Chosen_Sep_Rep_Solicitor_Firm_Name__c</v>
      </c>
      <c r="L306" s="179" t="s">
        <v>2556</v>
      </c>
      <c r="M306" s="171" t="s">
        <v>2193</v>
      </c>
      <c r="N306" s="280">
        <v>255</v>
      </c>
      <c r="O306" s="280"/>
      <c r="P306" s="275"/>
      <c r="Q306" s="275"/>
      <c r="R306" s="275"/>
      <c r="S306" s="276"/>
      <c r="T306" s="37" t="s">
        <v>2183</v>
      </c>
      <c r="U306" s="36"/>
      <c r="V306" s="26" t="s">
        <v>2182</v>
      </c>
      <c r="W306" s="27"/>
      <c r="X306" s="27"/>
      <c r="Y306" s="26" t="s">
        <v>2182</v>
      </c>
      <c r="Z306" s="27"/>
      <c r="AA306" s="27"/>
      <c r="AB306" s="27"/>
      <c r="AC306" s="27"/>
      <c r="AD306" s="27"/>
      <c r="AE306" s="27"/>
      <c r="AF306" s="27"/>
      <c r="AG306" s="27"/>
    </row>
    <row r="307" spans="1:33" ht="15" customHeight="1">
      <c r="A307" s="8" t="str">
        <f>IF(ISERROR(VLOOKUP($K307,'nCino | Field Mappings'!$C:$M,1,FALSE)), "No", "Yes")</f>
        <v>Yes</v>
      </c>
      <c r="C307" s="223">
        <v>19</v>
      </c>
      <c r="D307" s="27"/>
      <c r="E307" s="284" t="s">
        <v>2180</v>
      </c>
      <c r="F307" s="282" t="s">
        <v>2323</v>
      </c>
      <c r="G307" s="285" t="s">
        <v>99</v>
      </c>
      <c r="H307" s="72" t="s">
        <v>98</v>
      </c>
      <c r="I307" s="272" t="s">
        <v>247</v>
      </c>
      <c r="J307" s="273" t="s">
        <v>246</v>
      </c>
      <c r="K307" s="283" t="str">
        <f t="shared" si="6"/>
        <v>CCS_Security_Case__c.CCS_Chosen_Sep_Rep_Solicitor_Name__c</v>
      </c>
      <c r="L307" s="179" t="s">
        <v>2557</v>
      </c>
      <c r="M307" s="171" t="s">
        <v>2193</v>
      </c>
      <c r="N307" s="280">
        <v>255</v>
      </c>
      <c r="O307" s="280"/>
      <c r="P307" s="275"/>
      <c r="Q307" s="275"/>
      <c r="R307" s="275"/>
      <c r="S307" s="276"/>
      <c r="T307" s="37" t="s">
        <v>2183</v>
      </c>
      <c r="U307" s="36"/>
      <c r="V307" s="26" t="s">
        <v>2182</v>
      </c>
      <c r="W307" s="27"/>
      <c r="X307" s="27"/>
      <c r="Y307" s="26" t="s">
        <v>2182</v>
      </c>
      <c r="Z307" s="27"/>
      <c r="AA307" s="27"/>
      <c r="AB307" s="27"/>
      <c r="AC307" s="27"/>
      <c r="AD307" s="27"/>
      <c r="AE307" s="27"/>
      <c r="AF307" s="27"/>
      <c r="AG307" s="27"/>
    </row>
    <row r="308" spans="1:33" ht="15" customHeight="1">
      <c r="A308" s="8" t="str">
        <f>IF(ISERROR(VLOOKUP($K308,'nCino | Field Mappings'!$C:$M,1,FALSE)), "No", "Yes")</f>
        <v>Yes</v>
      </c>
      <c r="C308" s="37">
        <v>20</v>
      </c>
      <c r="D308" s="27"/>
      <c r="E308" s="281" t="s">
        <v>2180</v>
      </c>
      <c r="F308" s="282" t="s">
        <v>2323</v>
      </c>
      <c r="G308" s="72" t="s">
        <v>99</v>
      </c>
      <c r="H308" s="72" t="s">
        <v>98</v>
      </c>
      <c r="I308" s="272" t="s">
        <v>254</v>
      </c>
      <c r="J308" s="273" t="s">
        <v>253</v>
      </c>
      <c r="K308" s="283" t="str">
        <f t="shared" si="6"/>
        <v>CCS_Security_Case__c.CCS_Chosen_Sep_Rep_Solicitor_Postcode__c</v>
      </c>
      <c r="L308" s="179" t="s">
        <v>2558</v>
      </c>
      <c r="M308" s="171" t="s">
        <v>2193</v>
      </c>
      <c r="N308" s="280">
        <v>255</v>
      </c>
      <c r="O308" s="280"/>
      <c r="P308" s="275"/>
      <c r="Q308" s="275"/>
      <c r="R308" s="275"/>
      <c r="S308" s="276"/>
      <c r="T308" s="37" t="s">
        <v>2183</v>
      </c>
      <c r="U308" s="36"/>
      <c r="V308" s="26" t="s">
        <v>2182</v>
      </c>
      <c r="W308" s="27"/>
      <c r="X308" s="27"/>
      <c r="Y308" s="26" t="s">
        <v>2182</v>
      </c>
      <c r="Z308" s="27"/>
      <c r="AA308" s="27"/>
      <c r="AB308" s="27"/>
      <c r="AC308" s="27"/>
      <c r="AD308" s="27"/>
      <c r="AE308" s="27"/>
      <c r="AF308" s="27"/>
      <c r="AG308" s="27"/>
    </row>
    <row r="309" spans="1:33" ht="15" customHeight="1">
      <c r="A309" s="8" t="str">
        <f>IF(ISERROR(VLOOKUP($K309,'nCino | Field Mappings'!$C:$M,1,FALSE)), "No", "Yes")</f>
        <v>Yes</v>
      </c>
      <c r="C309" s="26">
        <v>21</v>
      </c>
      <c r="D309" s="27"/>
      <c r="E309" s="279" t="s">
        <v>2180</v>
      </c>
      <c r="F309" s="282" t="s">
        <v>2323</v>
      </c>
      <c r="G309" s="72" t="s">
        <v>99</v>
      </c>
      <c r="H309" s="72" t="s">
        <v>98</v>
      </c>
      <c r="I309" s="272" t="s">
        <v>231</v>
      </c>
      <c r="J309" s="273" t="s">
        <v>230</v>
      </c>
      <c r="K309" s="283" t="str">
        <f t="shared" si="6"/>
        <v>CCS_Security_Case__c.CCS_ChosenSepRepSolicitor_Street_Address__c</v>
      </c>
      <c r="L309" s="179" t="s">
        <v>2559</v>
      </c>
      <c r="M309" s="171" t="s">
        <v>2193</v>
      </c>
      <c r="N309" s="280">
        <v>255</v>
      </c>
      <c r="O309" s="280"/>
      <c r="P309" s="275"/>
      <c r="Q309" s="275"/>
      <c r="R309" s="275"/>
      <c r="S309" s="276"/>
      <c r="T309" s="37" t="s">
        <v>2183</v>
      </c>
      <c r="U309" s="36"/>
      <c r="V309" s="26" t="s">
        <v>2182</v>
      </c>
      <c r="W309" s="27"/>
      <c r="X309" s="27"/>
      <c r="Y309" s="26" t="s">
        <v>2182</v>
      </c>
      <c r="Z309" s="27"/>
      <c r="AA309" s="27"/>
      <c r="AB309" s="27"/>
      <c r="AC309" s="27"/>
      <c r="AD309" s="27"/>
      <c r="AE309" s="27"/>
      <c r="AF309" s="27"/>
      <c r="AG309" s="27"/>
    </row>
    <row r="310" spans="1:33" ht="15" customHeight="1">
      <c r="A310" s="8" t="str">
        <f>IF(ISERROR(VLOOKUP($K310,'nCino | Field Mappings'!$C:$M,1,FALSE)), "No", "Yes")</f>
        <v>Yes</v>
      </c>
      <c r="C310" s="37">
        <v>22</v>
      </c>
      <c r="D310" s="27"/>
      <c r="E310" s="279" t="s">
        <v>2180</v>
      </c>
      <c r="F310" s="282" t="s">
        <v>2323</v>
      </c>
      <c r="G310" s="72" t="s">
        <v>99</v>
      </c>
      <c r="H310" s="72" t="s">
        <v>98</v>
      </c>
      <c r="I310" s="272" t="s">
        <v>260</v>
      </c>
      <c r="J310" s="273" t="s">
        <v>259</v>
      </c>
      <c r="K310" s="283" t="str">
        <f t="shared" si="6"/>
        <v>CCS_Security_Case__c.CCS_Chosen_Solicitor_Contact_Name__c</v>
      </c>
      <c r="L310" s="179" t="s">
        <v>2560</v>
      </c>
      <c r="M310" s="171" t="s">
        <v>2193</v>
      </c>
      <c r="N310" s="280">
        <v>255</v>
      </c>
      <c r="O310" s="280"/>
      <c r="P310" s="275"/>
      <c r="Q310" s="275"/>
      <c r="R310" s="275"/>
      <c r="S310" s="276"/>
      <c r="T310" s="37" t="s">
        <v>2183</v>
      </c>
      <c r="U310" s="36"/>
      <c r="V310" s="26" t="s">
        <v>2182</v>
      </c>
      <c r="W310" s="27"/>
      <c r="X310" s="27"/>
      <c r="Y310" s="26" t="s">
        <v>2182</v>
      </c>
      <c r="Z310" s="27"/>
      <c r="AA310" s="27"/>
      <c r="AB310" s="27"/>
      <c r="AC310" s="27"/>
      <c r="AD310" s="27"/>
      <c r="AE310" s="27"/>
      <c r="AF310" s="27"/>
      <c r="AG310" s="27"/>
    </row>
    <row r="311" spans="1:33" ht="15" customHeight="1">
      <c r="A311" s="8" t="str">
        <f>IF(ISERROR(VLOOKUP($K311,'nCino | Field Mappings'!$C:$M,1,FALSE)), "No", "Yes")</f>
        <v>Yes</v>
      </c>
      <c r="C311" s="37">
        <v>23</v>
      </c>
      <c r="D311" s="27"/>
      <c r="E311" s="279" t="s">
        <v>2180</v>
      </c>
      <c r="F311" s="282" t="s">
        <v>2323</v>
      </c>
      <c r="G311" s="72" t="s">
        <v>99</v>
      </c>
      <c r="H311" s="72" t="s">
        <v>98</v>
      </c>
      <c r="I311" s="272" t="s">
        <v>263</v>
      </c>
      <c r="J311" s="273" t="s">
        <v>262</v>
      </c>
      <c r="K311" s="283" t="str">
        <f t="shared" si="6"/>
        <v>CCS_Security_Case__c.CCS_Company_Name_If_Applicable__c</v>
      </c>
      <c r="L311" s="179" t="s">
        <v>2561</v>
      </c>
      <c r="M311" s="171" t="s">
        <v>2193</v>
      </c>
      <c r="N311" s="280">
        <v>255</v>
      </c>
      <c r="O311" s="280"/>
      <c r="P311" s="275"/>
      <c r="Q311" s="275"/>
      <c r="R311" s="275"/>
      <c r="S311" s="276"/>
      <c r="T311" s="37" t="s">
        <v>2183</v>
      </c>
      <c r="U311" s="36"/>
      <c r="V311" s="26" t="s">
        <v>2182</v>
      </c>
      <c r="W311" s="27"/>
      <c r="X311" s="27"/>
      <c r="Y311" s="26" t="s">
        <v>2182</v>
      </c>
      <c r="Z311" s="27"/>
      <c r="AA311" s="27"/>
      <c r="AB311" s="27"/>
      <c r="AC311" s="27"/>
      <c r="AD311" s="27"/>
      <c r="AE311" s="27"/>
      <c r="AF311" s="27"/>
      <c r="AG311" s="27"/>
    </row>
    <row r="312" spans="1:33" ht="15" customHeight="1">
      <c r="A312" s="8" t="str">
        <f>IF(ISERROR(VLOOKUP($K312,'nCino | Field Mappings'!$C:$M,1,FALSE)), "No", "Yes")</f>
        <v>Yes</v>
      </c>
      <c r="C312" s="223">
        <v>24</v>
      </c>
      <c r="D312" s="27"/>
      <c r="E312" s="284" t="s">
        <v>2180</v>
      </c>
      <c r="F312" s="282" t="s">
        <v>2323</v>
      </c>
      <c r="G312" s="285" t="s">
        <v>99</v>
      </c>
      <c r="H312" s="72" t="s">
        <v>98</v>
      </c>
      <c r="I312" s="272" t="s">
        <v>266</v>
      </c>
      <c r="J312" s="273" t="s">
        <v>265</v>
      </c>
      <c r="K312" s="283" t="str">
        <f t="shared" si="6"/>
        <v>CCS_Security_Case__c.CCS_Customer_Account_Number__c</v>
      </c>
      <c r="L312" s="179" t="s">
        <v>2562</v>
      </c>
      <c r="M312" s="171" t="s">
        <v>2199</v>
      </c>
      <c r="N312" s="280">
        <v>8</v>
      </c>
      <c r="O312" s="280">
        <v>9</v>
      </c>
      <c r="P312" s="275"/>
      <c r="Q312" s="275"/>
      <c r="R312" s="275"/>
      <c r="S312" s="276"/>
      <c r="T312" s="37" t="s">
        <v>2183</v>
      </c>
      <c r="U312" s="36"/>
      <c r="V312" s="26" t="s">
        <v>2182</v>
      </c>
      <c r="W312" s="27"/>
      <c r="X312" s="27"/>
      <c r="Y312" s="26" t="s">
        <v>2182</v>
      </c>
      <c r="Z312" s="27"/>
      <c r="AA312" s="27"/>
      <c r="AB312" s="27"/>
      <c r="AC312" s="27"/>
      <c r="AD312" s="27"/>
      <c r="AE312" s="27"/>
      <c r="AF312" s="27"/>
      <c r="AG312" s="27"/>
    </row>
    <row r="313" spans="1:33" ht="15" customHeight="1">
      <c r="A313" s="8" t="str">
        <f>IF(ISERROR(VLOOKUP($K313,'nCino | Field Mappings'!$C:$M,1,FALSE)), "No", "Yes")</f>
        <v>Yes</v>
      </c>
      <c r="C313" s="37">
        <v>25</v>
      </c>
      <c r="D313" s="27"/>
      <c r="E313" s="281" t="s">
        <v>2180</v>
      </c>
      <c r="F313" s="282" t="s">
        <v>2323</v>
      </c>
      <c r="G313" s="72" t="s">
        <v>99</v>
      </c>
      <c r="H313" s="72" t="s">
        <v>98</v>
      </c>
      <c r="I313" s="272" t="s">
        <v>269</v>
      </c>
      <c r="J313" s="273" t="s">
        <v>268</v>
      </c>
      <c r="K313" s="283" t="str">
        <f t="shared" si="6"/>
        <v>CCS_Security_Case__c.CCS_Customer_Sort_Code__c</v>
      </c>
      <c r="L313" s="179" t="s">
        <v>2563</v>
      </c>
      <c r="M313" s="171" t="s">
        <v>2199</v>
      </c>
      <c r="N313" s="280">
        <v>8</v>
      </c>
      <c r="O313" s="280">
        <v>9</v>
      </c>
      <c r="P313" s="275"/>
      <c r="Q313" s="275"/>
      <c r="R313" s="275"/>
      <c r="S313" s="276"/>
      <c r="T313" s="37" t="s">
        <v>2183</v>
      </c>
      <c r="U313" s="36"/>
      <c r="V313" s="26" t="s">
        <v>2182</v>
      </c>
      <c r="W313" s="27"/>
      <c r="X313" s="27"/>
      <c r="Y313" s="26" t="s">
        <v>2182</v>
      </c>
      <c r="Z313" s="27"/>
      <c r="AA313" s="27"/>
      <c r="AB313" s="27"/>
      <c r="AC313" s="27"/>
      <c r="AD313" s="27"/>
      <c r="AE313" s="27"/>
      <c r="AF313" s="27"/>
      <c r="AG313" s="27"/>
    </row>
    <row r="314" spans="1:33" ht="15" customHeight="1">
      <c r="A314" s="8" t="str">
        <f>IF(ISERROR(VLOOKUP($K314,'nCino | Field Mappings'!$C:$M,1,FALSE)), "No", "Yes")</f>
        <v>Yes</v>
      </c>
      <c r="C314" s="26">
        <v>26</v>
      </c>
      <c r="D314" s="27"/>
      <c r="E314" s="279" t="s">
        <v>2180</v>
      </c>
      <c r="F314" s="282" t="s">
        <v>2323</v>
      </c>
      <c r="G314" s="72" t="s">
        <v>99</v>
      </c>
      <c r="H314" s="72" t="s">
        <v>98</v>
      </c>
      <c r="I314" s="272" t="s">
        <v>272</v>
      </c>
      <c r="J314" s="273" t="s">
        <v>271</v>
      </c>
      <c r="K314" s="283" t="str">
        <f t="shared" si="6"/>
        <v>CCS_Security_Case__c.CCS_Email_Address__c</v>
      </c>
      <c r="L314" s="179" t="s">
        <v>2564</v>
      </c>
      <c r="M314" s="171" t="s">
        <v>2429</v>
      </c>
      <c r="N314" s="280"/>
      <c r="O314" s="280"/>
      <c r="P314" s="275"/>
      <c r="Q314" s="275"/>
      <c r="R314" s="275"/>
      <c r="S314" s="276"/>
      <c r="T314" s="37" t="s">
        <v>2183</v>
      </c>
      <c r="U314" s="36"/>
      <c r="V314" s="26" t="s">
        <v>2182</v>
      </c>
      <c r="W314" s="27"/>
      <c r="X314" s="27"/>
      <c r="Y314" s="26" t="s">
        <v>2182</v>
      </c>
      <c r="Z314" s="27"/>
      <c r="AA314" s="27"/>
      <c r="AB314" s="27"/>
      <c r="AC314" s="27"/>
      <c r="AD314" s="27"/>
      <c r="AE314" s="27"/>
      <c r="AF314" s="27"/>
      <c r="AG314" s="27"/>
    </row>
    <row r="315" spans="1:33" ht="15" customHeight="1">
      <c r="A315" s="8" t="str">
        <f>IF(ISERROR(VLOOKUP($K315,'nCino | Field Mappings'!$C:$M,1,FALSE)), "No", "Yes")</f>
        <v>Yes</v>
      </c>
      <c r="C315" s="37">
        <v>27</v>
      </c>
      <c r="D315" s="27"/>
      <c r="E315" s="279" t="s">
        <v>2180</v>
      </c>
      <c r="F315" s="282" t="s">
        <v>2323</v>
      </c>
      <c r="G315" s="72" t="s">
        <v>99</v>
      </c>
      <c r="H315" s="72" t="s">
        <v>98</v>
      </c>
      <c r="I315" s="272" t="s">
        <v>275</v>
      </c>
      <c r="J315" s="273" t="s">
        <v>274</v>
      </c>
      <c r="K315" s="283" t="str">
        <f t="shared" si="6"/>
        <v>CCS_Security_Case__c.CCS_Forename__c</v>
      </c>
      <c r="L315" s="179" t="s">
        <v>2565</v>
      </c>
      <c r="M315" s="171" t="s">
        <v>2193</v>
      </c>
      <c r="N315" s="280">
        <v>255</v>
      </c>
      <c r="O315" s="280"/>
      <c r="P315" s="275"/>
      <c r="Q315" s="275"/>
      <c r="R315" s="275"/>
      <c r="S315" s="276"/>
      <c r="T315" s="37" t="s">
        <v>2183</v>
      </c>
      <c r="U315" s="36"/>
      <c r="V315" s="26" t="s">
        <v>2182</v>
      </c>
      <c r="W315" s="27"/>
      <c r="X315" s="27"/>
      <c r="Y315" s="26" t="s">
        <v>2182</v>
      </c>
      <c r="Z315" s="27"/>
      <c r="AA315" s="27"/>
      <c r="AB315" s="27"/>
      <c r="AC315" s="27"/>
      <c r="AD315" s="27"/>
      <c r="AE315" s="27"/>
      <c r="AF315" s="27"/>
      <c r="AG315" s="27"/>
    </row>
    <row r="316" spans="1:33" ht="15" customHeight="1">
      <c r="A316" s="8" t="str">
        <f>IF(ISERROR(VLOOKUP($K316,'nCino | Field Mappings'!$C:$M,1,FALSE)), "No", "Yes")</f>
        <v>Yes</v>
      </c>
      <c r="C316" s="37">
        <v>28</v>
      </c>
      <c r="D316" s="27"/>
      <c r="E316" s="279" t="s">
        <v>2180</v>
      </c>
      <c r="F316" s="282" t="s">
        <v>2323</v>
      </c>
      <c r="G316" s="72" t="s">
        <v>99</v>
      </c>
      <c r="H316" s="72" t="s">
        <v>98</v>
      </c>
      <c r="I316" s="272" t="s">
        <v>278</v>
      </c>
      <c r="J316" s="273" t="s">
        <v>277</v>
      </c>
      <c r="K316" s="283" t="str">
        <f t="shared" si="6"/>
        <v>CCS_Security_Case__c.CCS_Legal_Fee_to_be_Recovered__c</v>
      </c>
      <c r="L316" s="179" t="s">
        <v>2566</v>
      </c>
      <c r="M316" s="171" t="s">
        <v>2201</v>
      </c>
      <c r="N316" s="280"/>
      <c r="O316" s="280"/>
      <c r="P316" s="275"/>
      <c r="Q316" s="275"/>
      <c r="R316" s="275"/>
      <c r="S316" s="276"/>
      <c r="T316" s="37" t="s">
        <v>2183</v>
      </c>
      <c r="U316" s="36"/>
      <c r="V316" s="26" t="s">
        <v>2182</v>
      </c>
      <c r="W316" s="27"/>
      <c r="X316" s="27"/>
      <c r="Y316" s="26" t="s">
        <v>2182</v>
      </c>
      <c r="Z316" s="27"/>
      <c r="AA316" s="27"/>
      <c r="AB316" s="27"/>
      <c r="AC316" s="27"/>
      <c r="AD316" s="27"/>
      <c r="AE316" s="27"/>
      <c r="AF316" s="27"/>
      <c r="AG316" s="27"/>
    </row>
    <row r="317" spans="1:33" ht="15" customHeight="1">
      <c r="A317" s="8" t="str">
        <f>IF(ISERROR(VLOOKUP($K317,'nCino | Field Mappings'!$C:$M,1,FALSE)), "No", "Yes")</f>
        <v>Yes</v>
      </c>
      <c r="C317" s="223">
        <v>29</v>
      </c>
      <c r="D317" s="27"/>
      <c r="E317" s="284" t="s">
        <v>2180</v>
      </c>
      <c r="F317" s="282" t="s">
        <v>2323</v>
      </c>
      <c r="G317" s="285" t="s">
        <v>99</v>
      </c>
      <c r="H317" s="72" t="s">
        <v>98</v>
      </c>
      <c r="I317" s="272" t="s">
        <v>281</v>
      </c>
      <c r="J317" s="273" t="s">
        <v>280</v>
      </c>
      <c r="K317" s="283" t="str">
        <f t="shared" si="6"/>
        <v>CCS_Security_Case__c.CCS_Lending_Execution_Case_Manager__c</v>
      </c>
      <c r="L317" s="179" t="s">
        <v>2567</v>
      </c>
      <c r="M317" s="171" t="s">
        <v>2188</v>
      </c>
      <c r="N317" s="280"/>
      <c r="O317" s="280"/>
      <c r="P317" s="275"/>
      <c r="Q317" s="275"/>
      <c r="R317" s="275"/>
      <c r="S317" s="276"/>
      <c r="T317" s="37" t="s">
        <v>2183</v>
      </c>
      <c r="U317" s="36"/>
      <c r="V317" s="26" t="s">
        <v>2182</v>
      </c>
      <c r="W317" s="27"/>
      <c r="X317" s="27"/>
      <c r="Y317" s="26" t="s">
        <v>2182</v>
      </c>
      <c r="Z317" s="27"/>
      <c r="AA317" s="27"/>
      <c r="AB317" s="27"/>
      <c r="AC317" s="27"/>
      <c r="AD317" s="27"/>
      <c r="AE317" s="27"/>
      <c r="AF317" s="27"/>
      <c r="AG317" s="27"/>
    </row>
    <row r="318" spans="1:33" ht="15" customHeight="1">
      <c r="A318" s="8" t="str">
        <f>IF(ISERROR(VLOOKUP($K318,'nCino | Field Mappings'!$C:$M,1,FALSE)), "No", "Yes")</f>
        <v>Yes</v>
      </c>
      <c r="C318" s="37">
        <v>30</v>
      </c>
      <c r="D318" s="27"/>
      <c r="E318" s="281" t="s">
        <v>2180</v>
      </c>
      <c r="F318" s="282" t="s">
        <v>2323</v>
      </c>
      <c r="G318" s="72" t="s">
        <v>99</v>
      </c>
      <c r="H318" s="72" t="s">
        <v>98</v>
      </c>
      <c r="I318" s="272" t="s">
        <v>284</v>
      </c>
      <c r="J318" s="273" t="s">
        <v>283</v>
      </c>
      <c r="K318" s="283" t="str">
        <f t="shared" si="6"/>
        <v>CCS_Security_Case__c.CCS_Location__c</v>
      </c>
      <c r="L318" s="252" t="s">
        <v>2568</v>
      </c>
      <c r="M318" s="171" t="s">
        <v>2201</v>
      </c>
      <c r="N318" s="280"/>
      <c r="O318" s="280"/>
      <c r="P318" s="275"/>
      <c r="Q318" s="275"/>
      <c r="R318" s="275"/>
      <c r="S318" s="276"/>
      <c r="T318" s="37" t="s">
        <v>2183</v>
      </c>
      <c r="U318" s="36"/>
      <c r="V318" s="26" t="s">
        <v>2182</v>
      </c>
      <c r="W318" s="27"/>
      <c r="X318" s="27"/>
      <c r="Y318" s="26" t="s">
        <v>2182</v>
      </c>
      <c r="Z318" s="27"/>
      <c r="AA318" s="27"/>
      <c r="AB318" s="27"/>
      <c r="AC318" s="27"/>
      <c r="AD318" s="27"/>
      <c r="AE318" s="27"/>
      <c r="AF318" s="27"/>
      <c r="AG318" s="27"/>
    </row>
    <row r="319" spans="1:33" ht="15" customHeight="1">
      <c r="A319" s="8" t="str">
        <f>IF(ISERROR(VLOOKUP($K319,'nCino | Field Mappings'!$C:$M,1,FALSE)), "No", "Yes")</f>
        <v>Yes</v>
      </c>
      <c r="C319" s="26">
        <v>31</v>
      </c>
      <c r="D319" s="27"/>
      <c r="E319" s="279" t="s">
        <v>2180</v>
      </c>
      <c r="F319" s="282" t="s">
        <v>2323</v>
      </c>
      <c r="G319" s="72" t="s">
        <v>99</v>
      </c>
      <c r="H319" s="72" t="s">
        <v>98</v>
      </c>
      <c r="I319" s="272" t="s">
        <v>290</v>
      </c>
      <c r="J319" s="273" t="s">
        <v>289</v>
      </c>
      <c r="K319" s="283" t="str">
        <f t="shared" si="6"/>
        <v>CCS_Security_Case__c.CCS_Next_Action__c</v>
      </c>
      <c r="L319" s="252" t="s">
        <v>2569</v>
      </c>
      <c r="M319" s="171" t="s">
        <v>2473</v>
      </c>
      <c r="N319" s="280">
        <v>255</v>
      </c>
      <c r="O319" s="280"/>
      <c r="P319" s="275"/>
      <c r="Q319" s="275"/>
      <c r="R319" s="275"/>
      <c r="S319" s="276"/>
      <c r="T319" s="37" t="s">
        <v>2183</v>
      </c>
      <c r="U319" s="36"/>
      <c r="V319" s="26" t="s">
        <v>2182</v>
      </c>
      <c r="W319" s="27"/>
      <c r="X319" s="27"/>
      <c r="Y319" s="26" t="s">
        <v>2182</v>
      </c>
      <c r="Z319" s="27"/>
      <c r="AA319" s="27"/>
      <c r="AB319" s="27"/>
      <c r="AC319" s="27"/>
      <c r="AD319" s="27"/>
      <c r="AE319" s="27"/>
      <c r="AF319" s="27"/>
      <c r="AG319" s="27"/>
    </row>
    <row r="320" spans="1:33" ht="15" customHeight="1">
      <c r="A320" s="8" t="str">
        <f>IF(ISERROR(VLOOKUP($K320,'nCino | Field Mappings'!$C:$M,1,FALSE)), "No", "Yes")</f>
        <v>Yes</v>
      </c>
      <c r="C320" s="37">
        <v>32</v>
      </c>
      <c r="D320" s="27"/>
      <c r="E320" s="284" t="s">
        <v>2180</v>
      </c>
      <c r="F320" s="282" t="s">
        <v>2323</v>
      </c>
      <c r="G320" s="72" t="s">
        <v>99</v>
      </c>
      <c r="H320" s="72" t="s">
        <v>98</v>
      </c>
      <c r="I320" s="272" t="s">
        <v>287</v>
      </c>
      <c r="J320" s="273" t="s">
        <v>286</v>
      </c>
      <c r="K320" s="283" t="str">
        <f t="shared" si="6"/>
        <v>CCS_Security_Case__c.CCS_Next_Action_Date__c</v>
      </c>
      <c r="L320" s="252" t="s">
        <v>2570</v>
      </c>
      <c r="M320" s="171" t="s">
        <v>1</v>
      </c>
      <c r="N320" s="280"/>
      <c r="O320" s="280"/>
      <c r="P320" s="275"/>
      <c r="Q320" s="275"/>
      <c r="R320" s="275"/>
      <c r="S320" s="276"/>
      <c r="T320" s="37" t="s">
        <v>2183</v>
      </c>
      <c r="U320" s="36"/>
      <c r="V320" s="26" t="s">
        <v>2182</v>
      </c>
      <c r="W320" s="27"/>
      <c r="X320" s="27"/>
      <c r="Y320" s="26" t="s">
        <v>2182</v>
      </c>
      <c r="Z320" s="27"/>
      <c r="AA320" s="27"/>
      <c r="AB320" s="27"/>
      <c r="AC320" s="27"/>
      <c r="AD320" s="27"/>
      <c r="AE320" s="27"/>
      <c r="AF320" s="27"/>
      <c r="AG320" s="27"/>
    </row>
    <row r="321" spans="1:33" ht="15" customHeight="1">
      <c r="A321" s="8" t="str">
        <f>IF(ISERROR(VLOOKUP($K321,'nCino | Field Mappings'!$C:$M,1,FALSE)), "No", "Yes")</f>
        <v>Yes</v>
      </c>
      <c r="C321" s="37">
        <v>33</v>
      </c>
      <c r="D321" s="27"/>
      <c r="E321" s="281" t="s">
        <v>2180</v>
      </c>
      <c r="F321" s="282" t="s">
        <v>2323</v>
      </c>
      <c r="G321" s="72" t="s">
        <v>99</v>
      </c>
      <c r="H321" s="72" t="s">
        <v>98</v>
      </c>
      <c r="I321" s="272" t="s">
        <v>293</v>
      </c>
      <c r="J321" s="273" t="s">
        <v>292</v>
      </c>
      <c r="K321" s="283" t="str">
        <f t="shared" si="6"/>
        <v>CCS_Security_Case__c.CCS_Percentage_to_be_Recovered__c</v>
      </c>
      <c r="L321" s="252" t="s">
        <v>2571</v>
      </c>
      <c r="M321" s="171" t="s">
        <v>2342</v>
      </c>
      <c r="N321" s="280">
        <v>18</v>
      </c>
      <c r="O321" s="280">
        <v>0</v>
      </c>
      <c r="P321" s="275"/>
      <c r="Q321" s="275"/>
      <c r="R321" s="275"/>
      <c r="S321" s="276"/>
      <c r="T321" s="37" t="s">
        <v>2183</v>
      </c>
      <c r="U321" s="36"/>
      <c r="V321" s="26" t="s">
        <v>2182</v>
      </c>
      <c r="W321" s="27"/>
      <c r="X321" s="27"/>
      <c r="Y321" s="26" t="s">
        <v>2182</v>
      </c>
      <c r="Z321" s="27"/>
      <c r="AA321" s="27"/>
      <c r="AB321" s="27"/>
      <c r="AC321" s="27"/>
      <c r="AD321" s="27"/>
      <c r="AE321" s="27"/>
      <c r="AF321" s="27"/>
      <c r="AG321" s="27"/>
    </row>
    <row r="322" spans="1:33" ht="15" customHeight="1">
      <c r="A322" s="8" t="str">
        <f>IF(ISERROR(VLOOKUP($K322,'nCino | Field Mappings'!$C:$M,1,FALSE)), "No", "Yes")</f>
        <v>Yes</v>
      </c>
      <c r="C322" s="223">
        <v>34</v>
      </c>
      <c r="D322" s="27"/>
      <c r="E322" s="279" t="s">
        <v>2180</v>
      </c>
      <c r="F322" s="282" t="s">
        <v>2323</v>
      </c>
      <c r="G322" s="285" t="s">
        <v>99</v>
      </c>
      <c r="H322" s="72" t="s">
        <v>98</v>
      </c>
      <c r="I322" s="272" t="s">
        <v>297</v>
      </c>
      <c r="J322" s="273" t="s">
        <v>296</v>
      </c>
      <c r="K322" s="283" t="str">
        <f t="shared" si="6"/>
        <v>CCS_Security_Case__c.CCS_Postcode__c</v>
      </c>
      <c r="L322" s="252" t="s">
        <v>2572</v>
      </c>
      <c r="M322" s="171" t="s">
        <v>2193</v>
      </c>
      <c r="N322" s="280">
        <v>255</v>
      </c>
      <c r="O322" s="280"/>
      <c r="P322" s="275"/>
      <c r="Q322" s="275"/>
      <c r="R322" s="275"/>
      <c r="S322" s="276"/>
      <c r="T322" s="37" t="s">
        <v>2183</v>
      </c>
      <c r="U322" s="36"/>
      <c r="V322" s="26" t="s">
        <v>2182</v>
      </c>
      <c r="W322" s="27"/>
      <c r="X322" s="27"/>
      <c r="Y322" s="26" t="s">
        <v>2182</v>
      </c>
      <c r="Z322" s="27"/>
      <c r="AA322" s="27"/>
      <c r="AB322" s="27"/>
      <c r="AC322" s="27"/>
      <c r="AD322" s="27"/>
      <c r="AE322" s="27"/>
      <c r="AF322" s="27"/>
      <c r="AG322" s="27"/>
    </row>
    <row r="323" spans="1:33" ht="15" customHeight="1">
      <c r="A323" s="8" t="str">
        <f>IF(ISERROR(VLOOKUP($K323,'nCino | Field Mappings'!$C:$M,1,FALSE)), "No", "Yes")</f>
        <v>Yes</v>
      </c>
      <c r="C323" s="37">
        <v>35</v>
      </c>
      <c r="D323" s="27"/>
      <c r="E323" s="284" t="s">
        <v>2180</v>
      </c>
      <c r="F323" s="282" t="s">
        <v>2323</v>
      </c>
      <c r="G323" s="72" t="s">
        <v>99</v>
      </c>
      <c r="H323" s="72" t="s">
        <v>98</v>
      </c>
      <c r="I323" s="272" t="s">
        <v>300</v>
      </c>
      <c r="J323" s="273" t="s">
        <v>299</v>
      </c>
      <c r="K323" s="283" t="str">
        <f t="shared" si="6"/>
        <v>CCS_Security_Case__c.CCS_Questionnaire_Status__c</v>
      </c>
      <c r="L323" s="252"/>
      <c r="M323" s="171" t="s">
        <v>2201</v>
      </c>
      <c r="N323" s="280"/>
      <c r="O323" s="280"/>
      <c r="P323" s="275"/>
      <c r="Q323" s="275"/>
      <c r="R323" s="275"/>
      <c r="S323" s="276"/>
      <c r="T323" s="37" t="s">
        <v>2183</v>
      </c>
      <c r="U323" s="36"/>
      <c r="V323" s="26" t="s">
        <v>2182</v>
      </c>
      <c r="W323" s="27"/>
      <c r="X323" s="27"/>
      <c r="Y323" s="26" t="s">
        <v>2182</v>
      </c>
      <c r="Z323" s="27"/>
      <c r="AA323" s="27"/>
      <c r="AB323" s="27"/>
      <c r="AC323" s="27"/>
      <c r="AD323" s="27"/>
      <c r="AE323" s="27"/>
      <c r="AF323" s="27"/>
      <c r="AG323" s="27"/>
    </row>
    <row r="324" spans="1:33" ht="15" customHeight="1">
      <c r="A324" s="8" t="str">
        <f>IF(ISERROR(VLOOKUP($K324,'nCino | Field Mappings'!$C:$M,1,FALSE)), "No", "Yes")</f>
        <v>Yes</v>
      </c>
      <c r="C324" s="26">
        <v>36</v>
      </c>
      <c r="D324" s="27"/>
      <c r="E324" s="281" t="s">
        <v>2180</v>
      </c>
      <c r="F324" s="282" t="s">
        <v>2323</v>
      </c>
      <c r="G324" s="72" t="s">
        <v>99</v>
      </c>
      <c r="H324" s="72" t="s">
        <v>98</v>
      </c>
      <c r="I324" s="272" t="s">
        <v>303</v>
      </c>
      <c r="J324" s="273" t="s">
        <v>302</v>
      </c>
      <c r="K324" s="283" t="str">
        <f t="shared" si="6"/>
        <v>CCS_Security_Case__c.CCS_Quote_1__c</v>
      </c>
      <c r="L324" s="252" t="s">
        <v>2573</v>
      </c>
      <c r="M324" s="171" t="s">
        <v>2217</v>
      </c>
      <c r="N324" s="280">
        <v>18</v>
      </c>
      <c r="O324" s="280">
        <v>0</v>
      </c>
      <c r="P324" s="275"/>
      <c r="Q324" s="275"/>
      <c r="R324" s="275"/>
      <c r="S324" s="276"/>
      <c r="T324" s="37" t="s">
        <v>2183</v>
      </c>
      <c r="U324" s="36"/>
      <c r="V324" s="26" t="s">
        <v>2182</v>
      </c>
      <c r="W324" s="27"/>
      <c r="X324" s="27"/>
      <c r="Y324" s="26" t="s">
        <v>2182</v>
      </c>
      <c r="Z324" s="27"/>
      <c r="AA324" s="27"/>
      <c r="AB324" s="27"/>
      <c r="AC324" s="27"/>
      <c r="AD324" s="27"/>
      <c r="AE324" s="27"/>
      <c r="AF324" s="27"/>
      <c r="AG324" s="27"/>
    </row>
    <row r="325" spans="1:33" ht="15" customHeight="1">
      <c r="A325" s="8" t="str">
        <f>IF(ISERROR(VLOOKUP($K325,'nCino | Field Mappings'!$C:$M,1,FALSE)), "No", "Yes")</f>
        <v>Yes</v>
      </c>
      <c r="C325" s="37">
        <v>37</v>
      </c>
      <c r="D325" s="27"/>
      <c r="E325" s="279" t="s">
        <v>2180</v>
      </c>
      <c r="F325" s="282" t="s">
        <v>2323</v>
      </c>
      <c r="G325" s="72" t="s">
        <v>99</v>
      </c>
      <c r="H325" s="72" t="s">
        <v>98</v>
      </c>
      <c r="I325" s="272" t="s">
        <v>306</v>
      </c>
      <c r="J325" s="273" t="s">
        <v>305</v>
      </c>
      <c r="K325" s="283" t="str">
        <f t="shared" si="6"/>
        <v>CCS_Security_Case__c.CCS_Quote_2__c</v>
      </c>
      <c r="L325" s="252" t="s">
        <v>2574</v>
      </c>
      <c r="M325" s="171" t="s">
        <v>2217</v>
      </c>
      <c r="N325" s="280">
        <v>18</v>
      </c>
      <c r="O325" s="280">
        <v>0</v>
      </c>
      <c r="P325" s="275"/>
      <c r="Q325" s="275"/>
      <c r="R325" s="275"/>
      <c r="S325" s="276"/>
      <c r="T325" s="37" t="s">
        <v>2183</v>
      </c>
      <c r="U325" s="36"/>
      <c r="V325" s="26" t="s">
        <v>2182</v>
      </c>
      <c r="W325" s="27"/>
      <c r="X325" s="27"/>
      <c r="Y325" s="26" t="s">
        <v>2182</v>
      </c>
      <c r="Z325" s="27"/>
      <c r="AA325" s="27"/>
      <c r="AB325" s="27"/>
      <c r="AC325" s="27"/>
      <c r="AD325" s="27"/>
      <c r="AE325" s="27"/>
      <c r="AF325" s="27"/>
      <c r="AG325" s="27"/>
    </row>
    <row r="326" spans="1:33" ht="15" customHeight="1">
      <c r="A326" s="8" t="str">
        <f>IF(ISERROR(VLOOKUP($K326,'nCino | Field Mappings'!$C:$M,1,FALSE)), "No", "Yes")</f>
        <v>Yes</v>
      </c>
      <c r="C326" s="37">
        <v>38</v>
      </c>
      <c r="D326" s="27"/>
      <c r="E326" s="284" t="s">
        <v>2180</v>
      </c>
      <c r="F326" s="282" t="s">
        <v>2323</v>
      </c>
      <c r="G326" s="72" t="s">
        <v>99</v>
      </c>
      <c r="H326" s="72" t="s">
        <v>98</v>
      </c>
      <c r="I326" s="272" t="s">
        <v>309</v>
      </c>
      <c r="J326" s="273" t="s">
        <v>308</v>
      </c>
      <c r="K326" s="283" t="str">
        <f t="shared" si="6"/>
        <v>CCS_Security_Case__c.CCS_Quote_3__c</v>
      </c>
      <c r="L326" s="252" t="s">
        <v>2575</v>
      </c>
      <c r="M326" s="171" t="s">
        <v>2217</v>
      </c>
      <c r="N326" s="280">
        <v>18</v>
      </c>
      <c r="O326" s="280">
        <v>0</v>
      </c>
      <c r="P326" s="275"/>
      <c r="Q326" s="275"/>
      <c r="R326" s="275"/>
      <c r="S326" s="276"/>
      <c r="T326" s="37" t="s">
        <v>2183</v>
      </c>
      <c r="U326" s="36"/>
      <c r="V326" s="26" t="s">
        <v>2182</v>
      </c>
      <c r="W326" s="27"/>
      <c r="X326" s="27"/>
      <c r="Y326" s="26" t="s">
        <v>2182</v>
      </c>
      <c r="Z326" s="27"/>
      <c r="AA326" s="27"/>
      <c r="AB326" s="27"/>
      <c r="AC326" s="27"/>
      <c r="AD326" s="27"/>
      <c r="AE326" s="27"/>
      <c r="AF326" s="27"/>
      <c r="AG326" s="27"/>
    </row>
    <row r="327" spans="1:33" ht="15" customHeight="1">
      <c r="A327" s="8" t="str">
        <f>IF(ISERROR(VLOOKUP($K327,'nCino | Field Mappings'!$C:$M,1,FALSE)), "No", "Yes")</f>
        <v>Yes</v>
      </c>
      <c r="C327" s="223">
        <v>39</v>
      </c>
      <c r="D327" s="27"/>
      <c r="E327" s="281" t="s">
        <v>2180</v>
      </c>
      <c r="F327" s="282" t="s">
        <v>2323</v>
      </c>
      <c r="G327" s="285" t="s">
        <v>99</v>
      </c>
      <c r="H327" s="72" t="s">
        <v>98</v>
      </c>
      <c r="I327" s="272" t="s">
        <v>318</v>
      </c>
      <c r="J327" s="273" t="s">
        <v>317</v>
      </c>
      <c r="K327" s="283" t="str">
        <f t="shared" si="6"/>
        <v>CCS_Security_Case__c.CCS_Relationship_s__c</v>
      </c>
      <c r="L327" s="252" t="s">
        <v>2576</v>
      </c>
      <c r="M327" s="171" t="s">
        <v>2577</v>
      </c>
      <c r="N327" s="280"/>
      <c r="O327" s="280"/>
      <c r="P327" s="275"/>
      <c r="Q327" s="275"/>
      <c r="R327" s="275"/>
      <c r="S327" s="276"/>
      <c r="T327" s="37" t="s">
        <v>2183</v>
      </c>
      <c r="U327" s="36"/>
      <c r="V327" s="26" t="s">
        <v>2182</v>
      </c>
      <c r="W327" s="27"/>
      <c r="X327" s="27"/>
      <c r="Y327" s="26" t="s">
        <v>2182</v>
      </c>
      <c r="Z327" s="27"/>
      <c r="AA327" s="27"/>
      <c r="AB327" s="27"/>
      <c r="AC327" s="27"/>
      <c r="AD327" s="27"/>
      <c r="AE327" s="27"/>
      <c r="AF327" s="27"/>
      <c r="AG327" s="27"/>
    </row>
    <row r="328" spans="1:33" ht="15" customHeight="1">
      <c r="A328" s="8" t="str">
        <f>IF(ISERROR(VLOOKUP($K328,'nCino | Field Mappings'!$C:$M,1,FALSE)), "No", "Yes")</f>
        <v>Yes</v>
      </c>
      <c r="C328" s="37">
        <v>40</v>
      </c>
      <c r="D328" s="27"/>
      <c r="E328" s="279" t="s">
        <v>2180</v>
      </c>
      <c r="F328" s="282" t="s">
        <v>2323</v>
      </c>
      <c r="G328" s="72" t="s">
        <v>99</v>
      </c>
      <c r="H328" s="72" t="s">
        <v>98</v>
      </c>
      <c r="I328" s="272" t="s">
        <v>312</v>
      </c>
      <c r="J328" s="273" t="s">
        <v>311</v>
      </c>
      <c r="K328" s="283" t="str">
        <f t="shared" si="6"/>
        <v>CCS_Security_Case__c.CCS_REL_Code__c</v>
      </c>
      <c r="L328" s="252" t="s">
        <v>2578</v>
      </c>
      <c r="M328" s="171" t="s">
        <v>2199</v>
      </c>
      <c r="N328" s="280">
        <v>18</v>
      </c>
      <c r="O328" s="280">
        <v>0</v>
      </c>
      <c r="P328" s="275"/>
      <c r="Q328" s="275"/>
      <c r="R328" s="275"/>
      <c r="S328" s="276"/>
      <c r="T328" s="37" t="s">
        <v>2183</v>
      </c>
      <c r="U328" s="36"/>
      <c r="V328" s="26" t="s">
        <v>2182</v>
      </c>
      <c r="W328" s="27"/>
      <c r="X328" s="27"/>
      <c r="Y328" s="26" t="s">
        <v>2182</v>
      </c>
      <c r="Z328" s="27"/>
      <c r="AA328" s="27"/>
      <c r="AB328" s="27"/>
      <c r="AC328" s="27"/>
      <c r="AD328" s="27"/>
      <c r="AE328" s="27"/>
      <c r="AF328" s="27"/>
      <c r="AG328" s="27"/>
    </row>
    <row r="329" spans="1:33" ht="15" customHeight="1">
      <c r="A329" s="8" t="str">
        <f>IF(ISERROR(VLOOKUP($K329,'nCino | Field Mappings'!$C:$M,1,FALSE)), "No", "Yes")</f>
        <v>Yes</v>
      </c>
      <c r="C329" s="26">
        <v>41</v>
      </c>
      <c r="D329" s="27"/>
      <c r="E329" s="284" t="s">
        <v>2180</v>
      </c>
      <c r="F329" s="282" t="s">
        <v>2323</v>
      </c>
      <c r="G329" s="72" t="s">
        <v>99</v>
      </c>
      <c r="H329" s="72" t="s">
        <v>98</v>
      </c>
      <c r="I329" s="272" t="s">
        <v>315</v>
      </c>
      <c r="J329" s="273" t="s">
        <v>314</v>
      </c>
      <c r="K329" s="283" t="str">
        <f t="shared" si="6"/>
        <v>CCS_Security_Case__c.CCS_RM_Cost_Code__c</v>
      </c>
      <c r="L329" s="252" t="s">
        <v>2579</v>
      </c>
      <c r="M329" s="171" t="s">
        <v>2199</v>
      </c>
      <c r="N329" s="280">
        <v>18</v>
      </c>
      <c r="O329" s="280">
        <v>0</v>
      </c>
      <c r="P329" s="275"/>
      <c r="Q329" s="275"/>
      <c r="R329" s="275"/>
      <c r="S329" s="276"/>
      <c r="T329" s="37" t="s">
        <v>2183</v>
      </c>
      <c r="U329" s="36"/>
      <c r="V329" s="26" t="s">
        <v>2182</v>
      </c>
      <c r="W329" s="27"/>
      <c r="X329" s="27"/>
      <c r="Y329" s="26" t="s">
        <v>2182</v>
      </c>
      <c r="Z329" s="27"/>
      <c r="AA329" s="27"/>
      <c r="AB329" s="27"/>
      <c r="AC329" s="27"/>
      <c r="AD329" s="27"/>
      <c r="AE329" s="27"/>
      <c r="AF329" s="27"/>
      <c r="AG329" s="27"/>
    </row>
    <row r="330" spans="1:33" ht="15" customHeight="1">
      <c r="A330" s="8" t="str">
        <f>IF(ISERROR(VLOOKUP($K330,'nCino | Field Mappings'!$C:$M,1,FALSE)), "No", "Yes")</f>
        <v>Yes</v>
      </c>
      <c r="C330" s="37">
        <v>42</v>
      </c>
      <c r="D330" s="27"/>
      <c r="E330" s="281" t="s">
        <v>2180</v>
      </c>
      <c r="F330" s="282" t="s">
        <v>2323</v>
      </c>
      <c r="G330" s="72" t="s">
        <v>99</v>
      </c>
      <c r="H330" s="72" t="s">
        <v>98</v>
      </c>
      <c r="I330" s="272" t="s">
        <v>322</v>
      </c>
      <c r="J330" s="273" t="s">
        <v>321</v>
      </c>
      <c r="K330" s="283" t="str">
        <f t="shared" si="6"/>
        <v>CCS_Security_Case__c.CCS_Solicitor_1__c</v>
      </c>
      <c r="L330" s="252" t="s">
        <v>2580</v>
      </c>
      <c r="M330" s="171" t="s">
        <v>2193</v>
      </c>
      <c r="N330" s="280">
        <v>255</v>
      </c>
      <c r="O330" s="280"/>
      <c r="P330" s="275"/>
      <c r="Q330" s="275"/>
      <c r="R330" s="275"/>
      <c r="S330" s="276"/>
      <c r="T330" s="37" t="s">
        <v>2183</v>
      </c>
      <c r="U330" s="36"/>
      <c r="V330" s="26" t="s">
        <v>2182</v>
      </c>
      <c r="W330" s="27"/>
      <c r="X330" s="27"/>
      <c r="Y330" s="26" t="s">
        <v>2182</v>
      </c>
      <c r="Z330" s="27"/>
      <c r="AA330" s="27"/>
      <c r="AB330" s="27"/>
      <c r="AC330" s="27"/>
      <c r="AD330" s="27"/>
      <c r="AE330" s="27"/>
      <c r="AF330" s="27"/>
      <c r="AG330" s="27"/>
    </row>
    <row r="331" spans="1:33" ht="15" customHeight="1">
      <c r="A331" s="8" t="str">
        <f>IF(ISERROR(VLOOKUP($K331,'nCino | Field Mappings'!$C:$M,1,FALSE)), "No", "Yes")</f>
        <v>Yes</v>
      </c>
      <c r="C331" s="37">
        <v>43</v>
      </c>
      <c r="D331" s="27"/>
      <c r="E331" s="279" t="s">
        <v>2180</v>
      </c>
      <c r="F331" s="282" t="s">
        <v>2323</v>
      </c>
      <c r="G331" s="72" t="s">
        <v>99</v>
      </c>
      <c r="H331" s="72" t="s">
        <v>98</v>
      </c>
      <c r="I331" s="272" t="s">
        <v>325</v>
      </c>
      <c r="J331" s="273" t="s">
        <v>324</v>
      </c>
      <c r="K331" s="283" t="str">
        <f t="shared" si="6"/>
        <v>CCS_Security_Case__c.CCS_Solicitor_2__c</v>
      </c>
      <c r="L331" s="252" t="s">
        <v>2581</v>
      </c>
      <c r="M331" s="171" t="s">
        <v>2193</v>
      </c>
      <c r="N331" s="280">
        <v>255</v>
      </c>
      <c r="O331" s="280"/>
      <c r="P331" s="275"/>
      <c r="Q331" s="275"/>
      <c r="R331" s="275"/>
      <c r="S331" s="276"/>
      <c r="T331" s="37" t="s">
        <v>2183</v>
      </c>
      <c r="U331" s="36"/>
      <c r="V331" s="26" t="s">
        <v>2182</v>
      </c>
      <c r="W331" s="27"/>
      <c r="X331" s="27"/>
      <c r="Y331" s="26" t="s">
        <v>2182</v>
      </c>
      <c r="Z331" s="27"/>
      <c r="AA331" s="27"/>
      <c r="AB331" s="27"/>
      <c r="AC331" s="27"/>
      <c r="AD331" s="27"/>
      <c r="AE331" s="27"/>
      <c r="AF331" s="27"/>
      <c r="AG331" s="27"/>
    </row>
    <row r="332" spans="1:33" ht="15" customHeight="1">
      <c r="A332" s="8" t="str">
        <f>IF(ISERROR(VLOOKUP($K332,'nCino | Field Mappings'!$C:$M,1,FALSE)), "No", "Yes")</f>
        <v>Yes</v>
      </c>
      <c r="C332" s="223">
        <v>44</v>
      </c>
      <c r="D332" s="27"/>
      <c r="E332" s="284" t="s">
        <v>2180</v>
      </c>
      <c r="F332" s="282" t="s">
        <v>2323</v>
      </c>
      <c r="G332" s="285" t="s">
        <v>99</v>
      </c>
      <c r="H332" s="72" t="s">
        <v>98</v>
      </c>
      <c r="I332" s="272" t="s">
        <v>328</v>
      </c>
      <c r="J332" s="273" t="s">
        <v>327</v>
      </c>
      <c r="K332" s="283" t="str">
        <f t="shared" si="6"/>
        <v>CCS_Security_Case__c.CCS_Solicitor_3__c</v>
      </c>
      <c r="L332" s="252" t="s">
        <v>2582</v>
      </c>
      <c r="M332" s="171" t="s">
        <v>2193</v>
      </c>
      <c r="N332" s="280">
        <v>255</v>
      </c>
      <c r="O332" s="280"/>
      <c r="P332" s="275"/>
      <c r="Q332" s="275"/>
      <c r="R332" s="275"/>
      <c r="S332" s="276"/>
      <c r="T332" s="37" t="s">
        <v>2183</v>
      </c>
      <c r="U332" s="36"/>
      <c r="V332" s="26" t="s">
        <v>2182</v>
      </c>
      <c r="W332" s="27"/>
      <c r="X332" s="27"/>
      <c r="Y332" s="26" t="s">
        <v>2182</v>
      </c>
      <c r="Z332" s="27"/>
      <c r="AA332" s="27"/>
      <c r="AB332" s="27"/>
      <c r="AC332" s="27"/>
      <c r="AD332" s="27"/>
      <c r="AE332" s="27"/>
      <c r="AF332" s="27"/>
      <c r="AG332" s="27"/>
    </row>
    <row r="333" spans="1:33" ht="15" customHeight="1">
      <c r="A333" s="8" t="str">
        <f>IF(ISERROR(VLOOKUP($K333,'nCino | Field Mappings'!$C:$M,1,FALSE)), "No", "Yes")</f>
        <v>Yes</v>
      </c>
      <c r="C333" s="37">
        <v>45</v>
      </c>
      <c r="D333" s="27"/>
      <c r="E333" s="281" t="s">
        <v>2180</v>
      </c>
      <c r="F333" s="282" t="s">
        <v>2323</v>
      </c>
      <c r="G333" s="72" t="s">
        <v>99</v>
      </c>
      <c r="H333" s="72" t="s">
        <v>98</v>
      </c>
      <c r="I333" s="272" t="s">
        <v>331</v>
      </c>
      <c r="J333" s="273" t="s">
        <v>330</v>
      </c>
      <c r="K333" s="283" t="str">
        <f t="shared" si="6"/>
        <v>CCS_Security_Case__c.CCS_Submitter__c</v>
      </c>
      <c r="L333" s="252" t="s">
        <v>2583</v>
      </c>
      <c r="M333" s="171" t="s">
        <v>2188</v>
      </c>
      <c r="N333" s="280"/>
      <c r="O333" s="280"/>
      <c r="P333" s="275"/>
      <c r="Q333" s="275"/>
      <c r="R333" s="275"/>
      <c r="S333" s="276"/>
      <c r="T333" s="37" t="s">
        <v>2183</v>
      </c>
      <c r="U333" s="36"/>
      <c r="V333" s="26" t="s">
        <v>2182</v>
      </c>
      <c r="W333" s="27"/>
      <c r="X333" s="27"/>
      <c r="Y333" s="26" t="s">
        <v>2182</v>
      </c>
      <c r="Z333" s="27"/>
      <c r="AA333" s="27"/>
      <c r="AB333" s="27"/>
      <c r="AC333" s="27"/>
      <c r="AD333" s="27"/>
      <c r="AE333" s="27"/>
      <c r="AF333" s="27"/>
      <c r="AG333" s="27"/>
    </row>
    <row r="334" spans="1:33" ht="15" customHeight="1">
      <c r="A334" s="8" t="str">
        <f>IF(ISERROR(VLOOKUP($K334,'nCino | Field Mappings'!$C:$M,1,FALSE)), "No", "Yes")</f>
        <v>Yes</v>
      </c>
      <c r="C334" s="26">
        <v>46</v>
      </c>
      <c r="D334" s="27"/>
      <c r="E334" s="279" t="s">
        <v>2180</v>
      </c>
      <c r="F334" s="282" t="s">
        <v>2323</v>
      </c>
      <c r="G334" s="72" t="s">
        <v>99</v>
      </c>
      <c r="H334" s="72" t="s">
        <v>98</v>
      </c>
      <c r="I334" s="272" t="s">
        <v>334</v>
      </c>
      <c r="J334" s="273" t="s">
        <v>333</v>
      </c>
      <c r="K334" s="283" t="str">
        <f t="shared" si="6"/>
        <v>CCS_Security_Case__c.CCS_Surname__c</v>
      </c>
      <c r="L334" s="252" t="s">
        <v>2584</v>
      </c>
      <c r="M334" s="171" t="s">
        <v>2193</v>
      </c>
      <c r="N334" s="280">
        <v>255</v>
      </c>
      <c r="O334" s="280"/>
      <c r="P334" s="275"/>
      <c r="Q334" s="275"/>
      <c r="R334" s="275"/>
      <c r="S334" s="276"/>
      <c r="T334" s="37" t="s">
        <v>2183</v>
      </c>
      <c r="U334" s="36"/>
      <c r="V334" s="26" t="s">
        <v>2182</v>
      </c>
      <c r="W334" s="27"/>
      <c r="X334" s="27"/>
      <c r="Y334" s="26" t="s">
        <v>2182</v>
      </c>
      <c r="Z334" s="27"/>
      <c r="AA334" s="27"/>
      <c r="AB334" s="27"/>
      <c r="AC334" s="27"/>
      <c r="AD334" s="27"/>
      <c r="AE334" s="27"/>
      <c r="AF334" s="27"/>
      <c r="AG334" s="27"/>
    </row>
    <row r="335" spans="1:33" ht="15" customHeight="1">
      <c r="A335" s="8" t="str">
        <f>IF(ISERROR(VLOOKUP($K335,'nCino | Field Mappings'!$C:$M,1,FALSE)), "No", "Yes")</f>
        <v>Yes</v>
      </c>
      <c r="C335" s="37">
        <v>47</v>
      </c>
      <c r="D335" s="27"/>
      <c r="E335" s="284" t="s">
        <v>2180</v>
      </c>
      <c r="F335" s="282" t="s">
        <v>2323</v>
      </c>
      <c r="G335" s="72" t="s">
        <v>99</v>
      </c>
      <c r="H335" s="72" t="s">
        <v>98</v>
      </c>
      <c r="I335" s="272" t="s">
        <v>337</v>
      </c>
      <c r="J335" s="273" t="s">
        <v>336</v>
      </c>
      <c r="K335" s="283" t="str">
        <f t="shared" si="6"/>
        <v>CCS_Security_Case__c.CCS_Telephone_Number__c</v>
      </c>
      <c r="L335" s="252" t="s">
        <v>2585</v>
      </c>
      <c r="M335" s="171" t="s">
        <v>2433</v>
      </c>
      <c r="N335" s="280"/>
      <c r="O335" s="280"/>
      <c r="P335" s="275"/>
      <c r="Q335" s="275"/>
      <c r="R335" s="275"/>
      <c r="S335" s="276"/>
      <c r="T335" s="37" t="s">
        <v>2183</v>
      </c>
      <c r="U335" s="36"/>
      <c r="V335" s="26" t="s">
        <v>2182</v>
      </c>
      <c r="W335" s="27"/>
      <c r="X335" s="27"/>
      <c r="Y335" s="26" t="s">
        <v>2182</v>
      </c>
      <c r="Z335" s="27"/>
      <c r="AA335" s="27"/>
      <c r="AB335" s="27"/>
      <c r="AC335" s="27"/>
      <c r="AD335" s="27"/>
      <c r="AE335" s="27"/>
      <c r="AF335" s="27"/>
      <c r="AG335" s="27"/>
    </row>
    <row r="336" spans="1:33" ht="15" customHeight="1">
      <c r="A336" s="8" t="str">
        <f>IF(ISERROR(VLOOKUP($K336,'nCino | Field Mappings'!$C:$M,1,FALSE)), "No", "Yes")</f>
        <v>Yes</v>
      </c>
      <c r="C336" s="223">
        <v>48</v>
      </c>
      <c r="D336" s="42"/>
      <c r="E336" s="286" t="s">
        <v>2180</v>
      </c>
      <c r="F336" s="282" t="s">
        <v>2323</v>
      </c>
      <c r="G336" s="72" t="s">
        <v>99</v>
      </c>
      <c r="H336" s="72" t="s">
        <v>98</v>
      </c>
      <c r="I336" s="272" t="s">
        <v>340</v>
      </c>
      <c r="J336" s="273" t="s">
        <v>339</v>
      </c>
      <c r="K336" s="283" t="str">
        <f t="shared" si="6"/>
        <v>CCS_Security_Case__c.CCS_Title__c</v>
      </c>
      <c r="L336" s="252" t="s">
        <v>2586</v>
      </c>
      <c r="M336" s="171" t="s">
        <v>2193</v>
      </c>
      <c r="N336" s="280">
        <v>255</v>
      </c>
      <c r="O336" s="280"/>
      <c r="P336" s="275"/>
      <c r="Q336" s="275"/>
      <c r="R336" s="275"/>
      <c r="S336" s="276"/>
      <c r="T336" s="37" t="s">
        <v>2183</v>
      </c>
      <c r="U336" s="36"/>
      <c r="V336" s="26" t="s">
        <v>2182</v>
      </c>
      <c r="W336" s="27"/>
      <c r="X336" s="27"/>
      <c r="Y336" s="26" t="s">
        <v>2182</v>
      </c>
      <c r="Z336" s="27"/>
      <c r="AA336" s="27"/>
      <c r="AB336" s="27"/>
      <c r="AC336" s="27"/>
      <c r="AD336" s="27"/>
      <c r="AE336" s="27"/>
      <c r="AF336" s="27"/>
      <c r="AG336" s="27"/>
    </row>
    <row r="337" spans="1:33" ht="15" customHeight="1">
      <c r="A337" s="8" t="str">
        <f>IF(ISERROR(VLOOKUP($K337,'nCino | Field Mappings'!$C:$M,1,FALSE)), "No", "Yes")</f>
        <v>Yes</v>
      </c>
      <c r="C337" s="37">
        <v>49</v>
      </c>
      <c r="D337" s="27"/>
      <c r="E337" s="281" t="s">
        <v>2180</v>
      </c>
      <c r="F337" s="282" t="s">
        <v>2323</v>
      </c>
      <c r="G337" s="72" t="s">
        <v>99</v>
      </c>
      <c r="H337" s="72" t="s">
        <v>98</v>
      </c>
      <c r="I337" s="272" t="s">
        <v>343</v>
      </c>
      <c r="J337" s="273" t="s">
        <v>342</v>
      </c>
      <c r="K337" s="283" t="str">
        <f t="shared" si="6"/>
        <v>CCS_Security_Case__c.CCS_Upfront_Legal_Fee_Taken__c</v>
      </c>
      <c r="L337" s="252" t="s">
        <v>2587</v>
      </c>
      <c r="M337" s="171" t="s">
        <v>2201</v>
      </c>
      <c r="N337" s="280"/>
      <c r="O337" s="280"/>
      <c r="P337" s="275"/>
      <c r="Q337" s="275"/>
      <c r="R337" s="275"/>
      <c r="S337" s="276"/>
      <c r="T337" s="37" t="s">
        <v>2183</v>
      </c>
      <c r="U337" s="36"/>
      <c r="V337" s="26" t="s">
        <v>2182</v>
      </c>
      <c r="W337" s="27"/>
      <c r="X337" s="27"/>
      <c r="Y337" s="26" t="s">
        <v>2182</v>
      </c>
      <c r="Z337" s="27"/>
      <c r="AA337" s="27"/>
      <c r="AB337" s="27"/>
      <c r="AC337" s="27"/>
      <c r="AD337" s="27"/>
      <c r="AE337" s="27"/>
      <c r="AF337" s="27"/>
      <c r="AG337" s="27"/>
    </row>
  </sheetData>
  <autoFilter ref="A4:AG337" xr:uid="{2D89A189-DF8E-4239-9D86-4472E6A6F0C2}"/>
  <conditionalFormatting sqref="A1:A1048576">
    <cfRule type="cellIs" dxfId="3" priority="1" operator="equal">
      <formula>"Yes"</formula>
    </cfRule>
    <cfRule type="cellIs" dxfId="2" priority="2" operator="equal">
      <formula>"No"</formula>
    </cfRule>
  </conditionalFormatting>
  <pageMargins left="0.7" right="0.7" top="0.75" bottom="0.75" header="0.3" footer="0.3"/>
  <pageSetup paperSize="9" orientation="portrait" r:id="rId1"/>
  <headerFooter>
    <oddHeader>&amp;L&amp;"Calibri"&amp;12&amp;K0000FFClassification: Limited&amp;1#</oddHead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6E82F-D8A6-4023-840A-75A3AFAC5E12}">
  <dimension ref="A1:E44"/>
  <sheetViews>
    <sheetView workbookViewId="0">
      <pane ySplit="1" topLeftCell="A2" activePane="bottomLeft" state="frozen"/>
      <selection pane="bottomLeft" activeCell="C27" sqref="C27"/>
    </sheetView>
  </sheetViews>
  <sheetFormatPr defaultRowHeight="14.5"/>
  <cols>
    <col min="1" max="1" width="16.26953125" bestFit="1" customWidth="1"/>
    <col min="2" max="2" width="66.1796875" bestFit="1" customWidth="1"/>
    <col min="3" max="3" width="31.1796875" bestFit="1" customWidth="1"/>
    <col min="4" max="4" width="50.54296875" bestFit="1" customWidth="1"/>
    <col min="5" max="5" width="18" bestFit="1" customWidth="1"/>
  </cols>
  <sheetData>
    <row r="1" spans="1:5">
      <c r="A1" s="18" t="s">
        <v>128</v>
      </c>
      <c r="B1" s="18" t="s">
        <v>2588</v>
      </c>
      <c r="C1" s="18" t="s">
        <v>453</v>
      </c>
      <c r="D1" s="18" t="s">
        <v>1216</v>
      </c>
      <c r="E1" s="18" t="s">
        <v>469</v>
      </c>
    </row>
    <row r="2" spans="1:5">
      <c r="A2" t="s">
        <v>2589</v>
      </c>
      <c r="B2" t="s">
        <v>2590</v>
      </c>
      <c r="C2" t="s">
        <v>1831</v>
      </c>
      <c r="D2" t="s">
        <v>1831</v>
      </c>
      <c r="E2" t="s">
        <v>2591</v>
      </c>
    </row>
    <row r="3" spans="1:5">
      <c r="A3" t="s">
        <v>2592</v>
      </c>
      <c r="B3" t="s">
        <v>2593</v>
      </c>
      <c r="C3" t="s">
        <v>1873</v>
      </c>
      <c r="D3" t="s">
        <v>1871</v>
      </c>
      <c r="E3" t="s">
        <v>2594</v>
      </c>
    </row>
    <row r="4" spans="1:5">
      <c r="A4" t="s">
        <v>2595</v>
      </c>
      <c r="B4" t="s">
        <v>2596</v>
      </c>
      <c r="C4" t="s">
        <v>1874</v>
      </c>
      <c r="D4" t="s">
        <v>1864</v>
      </c>
      <c r="E4" t="s">
        <v>2597</v>
      </c>
    </row>
    <row r="5" spans="1:5">
      <c r="A5" t="s">
        <v>2598</v>
      </c>
      <c r="B5" t="s">
        <v>2599</v>
      </c>
      <c r="C5" t="s">
        <v>1874</v>
      </c>
      <c r="D5" t="s">
        <v>1833</v>
      </c>
      <c r="E5" t="s">
        <v>2600</v>
      </c>
    </row>
    <row r="6" spans="1:5">
      <c r="A6" t="s">
        <v>2601</v>
      </c>
      <c r="B6" t="s">
        <v>2602</v>
      </c>
      <c r="C6" t="s">
        <v>1874</v>
      </c>
      <c r="D6" t="s">
        <v>1849</v>
      </c>
      <c r="E6" t="s">
        <v>2603</v>
      </c>
    </row>
    <row r="7" spans="1:5">
      <c r="A7" t="s">
        <v>2604</v>
      </c>
      <c r="B7" t="s">
        <v>2605</v>
      </c>
      <c r="C7" t="s">
        <v>1874</v>
      </c>
      <c r="D7" t="s">
        <v>1837</v>
      </c>
      <c r="E7" t="s">
        <v>2606</v>
      </c>
    </row>
    <row r="8" spans="1:5">
      <c r="A8" t="s">
        <v>2607</v>
      </c>
      <c r="B8" t="s">
        <v>2608</v>
      </c>
      <c r="C8" t="s">
        <v>1874</v>
      </c>
      <c r="D8" t="s">
        <v>1835</v>
      </c>
      <c r="E8" t="s">
        <v>2609</v>
      </c>
    </row>
    <row r="9" spans="1:5">
      <c r="A9" t="s">
        <v>2610</v>
      </c>
      <c r="B9" t="s">
        <v>2611</v>
      </c>
      <c r="C9" t="s">
        <v>1874</v>
      </c>
      <c r="D9" t="s">
        <v>1836</v>
      </c>
      <c r="E9" t="s">
        <v>2612</v>
      </c>
    </row>
    <row r="10" spans="1:5">
      <c r="A10" t="s">
        <v>2613</v>
      </c>
      <c r="B10" t="s">
        <v>2614</v>
      </c>
      <c r="C10" t="s">
        <v>1874</v>
      </c>
      <c r="D10" t="s">
        <v>1865</v>
      </c>
      <c r="E10" t="s">
        <v>2615</v>
      </c>
    </row>
    <row r="11" spans="1:5">
      <c r="A11" t="s">
        <v>2616</v>
      </c>
      <c r="B11" t="s">
        <v>2617</v>
      </c>
      <c r="C11" t="s">
        <v>1875</v>
      </c>
      <c r="D11" t="s">
        <v>1870</v>
      </c>
      <c r="E11" t="s">
        <v>2618</v>
      </c>
    </row>
    <row r="12" spans="1:5">
      <c r="A12" t="s">
        <v>2619</v>
      </c>
      <c r="B12" t="s">
        <v>2620</v>
      </c>
      <c r="C12" t="s">
        <v>1875</v>
      </c>
      <c r="D12" t="s">
        <v>1863</v>
      </c>
      <c r="E12" t="s">
        <v>2621</v>
      </c>
    </row>
    <row r="13" spans="1:5">
      <c r="A13" t="s">
        <v>2622</v>
      </c>
      <c r="B13" t="s">
        <v>2623</v>
      </c>
      <c r="C13" t="s">
        <v>1875</v>
      </c>
      <c r="D13" t="s">
        <v>1857</v>
      </c>
      <c r="E13" t="s">
        <v>2624</v>
      </c>
    </row>
    <row r="14" spans="1:5">
      <c r="A14" t="s">
        <v>2625</v>
      </c>
      <c r="B14" t="s">
        <v>2626</v>
      </c>
      <c r="C14" t="s">
        <v>1876</v>
      </c>
      <c r="D14" t="s">
        <v>225</v>
      </c>
      <c r="E14" t="s">
        <v>2627</v>
      </c>
    </row>
    <row r="15" spans="1:5">
      <c r="A15" t="s">
        <v>2628</v>
      </c>
      <c r="B15" t="s">
        <v>2629</v>
      </c>
      <c r="C15" t="s">
        <v>1876</v>
      </c>
      <c r="D15" t="s">
        <v>1843</v>
      </c>
      <c r="E15" t="s">
        <v>2630</v>
      </c>
    </row>
    <row r="16" spans="1:5">
      <c r="A16" t="s">
        <v>2631</v>
      </c>
      <c r="B16" t="s">
        <v>2632</v>
      </c>
      <c r="C16" t="s">
        <v>1876</v>
      </c>
      <c r="D16" t="s">
        <v>1845</v>
      </c>
      <c r="E16" t="s">
        <v>2633</v>
      </c>
    </row>
    <row r="17" spans="1:5">
      <c r="A17" t="s">
        <v>2634</v>
      </c>
      <c r="B17" t="s">
        <v>2635</v>
      </c>
      <c r="C17" t="s">
        <v>1876</v>
      </c>
      <c r="D17" t="s">
        <v>1855</v>
      </c>
      <c r="E17" t="s">
        <v>2636</v>
      </c>
    </row>
    <row r="18" spans="1:5">
      <c r="A18" t="s">
        <v>2637</v>
      </c>
      <c r="B18" t="s">
        <v>2638</v>
      </c>
      <c r="C18" t="s">
        <v>1876</v>
      </c>
      <c r="D18" t="s">
        <v>1854</v>
      </c>
      <c r="E18" t="s">
        <v>2639</v>
      </c>
    </row>
    <row r="19" spans="1:5">
      <c r="A19" t="s">
        <v>2640</v>
      </c>
      <c r="B19" t="s">
        <v>2641</v>
      </c>
      <c r="C19" t="s">
        <v>1876</v>
      </c>
      <c r="D19" t="s">
        <v>1846</v>
      </c>
      <c r="E19" t="s">
        <v>2642</v>
      </c>
    </row>
    <row r="20" spans="1:5">
      <c r="A20" t="s">
        <v>2643</v>
      </c>
      <c r="B20" t="s">
        <v>2644</v>
      </c>
      <c r="C20" t="s">
        <v>1876</v>
      </c>
      <c r="D20" t="s">
        <v>1859</v>
      </c>
      <c r="E20" t="s">
        <v>2645</v>
      </c>
    </row>
    <row r="21" spans="1:5">
      <c r="A21" t="s">
        <v>2646</v>
      </c>
      <c r="B21" t="s">
        <v>2647</v>
      </c>
      <c r="C21" t="s">
        <v>1876</v>
      </c>
      <c r="D21" t="s">
        <v>1844</v>
      </c>
      <c r="E21" t="s">
        <v>2648</v>
      </c>
    </row>
    <row r="22" spans="1:5">
      <c r="A22" t="s">
        <v>2649</v>
      </c>
      <c r="B22" t="s">
        <v>2650</v>
      </c>
      <c r="C22" t="s">
        <v>1876</v>
      </c>
      <c r="D22" t="s">
        <v>1867</v>
      </c>
      <c r="E22" t="s">
        <v>2651</v>
      </c>
    </row>
    <row r="23" spans="1:5">
      <c r="A23" t="s">
        <v>2652</v>
      </c>
      <c r="B23" t="s">
        <v>2653</v>
      </c>
      <c r="C23" t="s">
        <v>1876</v>
      </c>
      <c r="D23" t="s">
        <v>1868</v>
      </c>
      <c r="E23" t="s">
        <v>2654</v>
      </c>
    </row>
    <row r="24" spans="1:5">
      <c r="A24" t="s">
        <v>2655</v>
      </c>
      <c r="C24" t="s">
        <v>1877</v>
      </c>
      <c r="D24" t="s">
        <v>1851</v>
      </c>
      <c r="E24" t="s">
        <v>2656</v>
      </c>
    </row>
    <row r="25" spans="1:5">
      <c r="A25" t="s">
        <v>2657</v>
      </c>
      <c r="B25" t="s">
        <v>2658</v>
      </c>
      <c r="C25" t="s">
        <v>1877</v>
      </c>
      <c r="D25" t="s">
        <v>1850</v>
      </c>
      <c r="E25" t="s">
        <v>2659</v>
      </c>
    </row>
    <row r="26" spans="1:5">
      <c r="A26" t="s">
        <v>2660</v>
      </c>
      <c r="B26" t="s">
        <v>2661</v>
      </c>
      <c r="C26" t="s">
        <v>1877</v>
      </c>
      <c r="D26" t="s">
        <v>1847</v>
      </c>
      <c r="E26" t="s">
        <v>2662</v>
      </c>
    </row>
    <row r="27" spans="1:5">
      <c r="A27" t="s">
        <v>2663</v>
      </c>
      <c r="B27" t="s">
        <v>2664</v>
      </c>
      <c r="C27" t="s">
        <v>1877</v>
      </c>
      <c r="D27" t="s">
        <v>1802</v>
      </c>
      <c r="E27" t="s">
        <v>2665</v>
      </c>
    </row>
    <row r="28" spans="1:5">
      <c r="A28" t="s">
        <v>2666</v>
      </c>
      <c r="B28" t="s">
        <v>2667</v>
      </c>
      <c r="C28" t="s">
        <v>1878</v>
      </c>
      <c r="D28" t="s">
        <v>1860</v>
      </c>
      <c r="E28" t="s">
        <v>2668</v>
      </c>
    </row>
    <row r="29" spans="1:5">
      <c r="A29" t="s">
        <v>2669</v>
      </c>
      <c r="B29" t="s">
        <v>2670</v>
      </c>
      <c r="C29" t="s">
        <v>1878</v>
      </c>
      <c r="D29" t="s">
        <v>1839</v>
      </c>
      <c r="E29" t="s">
        <v>2671</v>
      </c>
    </row>
    <row r="30" spans="1:5">
      <c r="A30" t="s">
        <v>2672</v>
      </c>
      <c r="B30" t="s">
        <v>2673</v>
      </c>
      <c r="C30" t="s">
        <v>1878</v>
      </c>
      <c r="D30" t="s">
        <v>1866</v>
      </c>
      <c r="E30" t="s">
        <v>2674</v>
      </c>
    </row>
    <row r="31" spans="1:5">
      <c r="A31" t="s">
        <v>2675</v>
      </c>
      <c r="B31" t="s">
        <v>2676</v>
      </c>
      <c r="C31" t="s">
        <v>1878</v>
      </c>
      <c r="D31" t="s">
        <v>1861</v>
      </c>
      <c r="E31" t="s">
        <v>2677</v>
      </c>
    </row>
    <row r="32" spans="1:5">
      <c r="A32" t="s">
        <v>2678</v>
      </c>
      <c r="B32" t="s">
        <v>2679</v>
      </c>
      <c r="C32" t="s">
        <v>1878</v>
      </c>
      <c r="D32" t="s">
        <v>1862</v>
      </c>
      <c r="E32" t="s">
        <v>2680</v>
      </c>
    </row>
    <row r="33" spans="1:5">
      <c r="A33" t="s">
        <v>2681</v>
      </c>
      <c r="B33" t="s">
        <v>2682</v>
      </c>
      <c r="C33" t="s">
        <v>1878</v>
      </c>
      <c r="D33" t="s">
        <v>1841</v>
      </c>
      <c r="E33" t="s">
        <v>2683</v>
      </c>
    </row>
    <row r="34" spans="1:5">
      <c r="A34" t="s">
        <v>2684</v>
      </c>
      <c r="B34" t="s">
        <v>2685</v>
      </c>
      <c r="C34" t="s">
        <v>1878</v>
      </c>
      <c r="D34" t="s">
        <v>1842</v>
      </c>
      <c r="E34" t="s">
        <v>2686</v>
      </c>
    </row>
    <row r="35" spans="1:5">
      <c r="A35" t="s">
        <v>2687</v>
      </c>
      <c r="B35" t="s">
        <v>2688</v>
      </c>
      <c r="C35" t="s">
        <v>1879</v>
      </c>
      <c r="D35" t="s">
        <v>1860</v>
      </c>
      <c r="E35" t="s">
        <v>2689</v>
      </c>
    </row>
    <row r="36" spans="1:5">
      <c r="A36" t="s">
        <v>2690</v>
      </c>
      <c r="B36" t="s">
        <v>2691</v>
      </c>
      <c r="C36" t="s">
        <v>1879</v>
      </c>
      <c r="D36" t="s">
        <v>1839</v>
      </c>
      <c r="E36" t="s">
        <v>2692</v>
      </c>
    </row>
    <row r="37" spans="1:5">
      <c r="A37" t="s">
        <v>2693</v>
      </c>
      <c r="B37" t="s">
        <v>2694</v>
      </c>
      <c r="C37" t="s">
        <v>1879</v>
      </c>
      <c r="D37" t="s">
        <v>1866</v>
      </c>
      <c r="E37" t="s">
        <v>2695</v>
      </c>
    </row>
    <row r="38" spans="1:5">
      <c r="A38" t="s">
        <v>2696</v>
      </c>
      <c r="B38" t="s">
        <v>2697</v>
      </c>
      <c r="C38" t="s">
        <v>1879</v>
      </c>
      <c r="D38" t="s">
        <v>1861</v>
      </c>
      <c r="E38" t="s">
        <v>2698</v>
      </c>
    </row>
    <row r="39" spans="1:5">
      <c r="A39" t="s">
        <v>2699</v>
      </c>
      <c r="B39" t="s">
        <v>2700</v>
      </c>
      <c r="C39" t="s">
        <v>1879</v>
      </c>
      <c r="D39" t="s">
        <v>1862</v>
      </c>
      <c r="E39" t="s">
        <v>2701</v>
      </c>
    </row>
    <row r="40" spans="1:5">
      <c r="A40" t="s">
        <v>2702</v>
      </c>
      <c r="B40" t="s">
        <v>2703</v>
      </c>
      <c r="C40" t="s">
        <v>1879</v>
      </c>
      <c r="D40" t="s">
        <v>1841</v>
      </c>
      <c r="E40" t="s">
        <v>2704</v>
      </c>
    </row>
    <row r="41" spans="1:5">
      <c r="A41" t="s">
        <v>2705</v>
      </c>
      <c r="B41" t="s">
        <v>2706</v>
      </c>
      <c r="C41" t="s">
        <v>1879</v>
      </c>
      <c r="D41" t="s">
        <v>1842</v>
      </c>
      <c r="E41" t="s">
        <v>2707</v>
      </c>
    </row>
    <row r="42" spans="1:5">
      <c r="A42" t="s">
        <v>2708</v>
      </c>
      <c r="B42" t="s">
        <v>2709</v>
      </c>
      <c r="C42" t="s">
        <v>1880</v>
      </c>
      <c r="D42" t="s">
        <v>1869</v>
      </c>
      <c r="E42" t="s">
        <v>2710</v>
      </c>
    </row>
    <row r="43" spans="1:5">
      <c r="A43" t="s">
        <v>2711</v>
      </c>
      <c r="B43" t="s">
        <v>2712</v>
      </c>
      <c r="C43" t="s">
        <v>1880</v>
      </c>
      <c r="D43" t="s">
        <v>1852</v>
      </c>
      <c r="E43" t="s">
        <v>2713</v>
      </c>
    </row>
    <row r="44" spans="1:5">
      <c r="A44" t="s">
        <v>2714</v>
      </c>
      <c r="B44" t="s">
        <v>2715</v>
      </c>
      <c r="C44" t="s">
        <v>1802</v>
      </c>
      <c r="D44" t="s">
        <v>1802</v>
      </c>
      <c r="E44" t="s">
        <v>2716</v>
      </c>
    </row>
  </sheetData>
  <conditionalFormatting sqref="A1:E1">
    <cfRule type="cellIs" dxfId="1" priority="1" operator="equal">
      <formula>"Yes"</formula>
    </cfRule>
    <cfRule type="cellIs" dxfId="0" priority="2" operator="equal">
      <formula>"No"</formula>
    </cfRule>
  </conditionalFormatting>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E482F69591404FA1308A4CC9910081" ma:contentTypeVersion="14" ma:contentTypeDescription="Create a new document." ma:contentTypeScope="" ma:versionID="1260c0972cd4149fc30e9af237b72b17">
  <xsd:schema xmlns:xsd="http://www.w3.org/2001/XMLSchema" xmlns:xs="http://www.w3.org/2001/XMLSchema" xmlns:p="http://schemas.microsoft.com/office/2006/metadata/properties" xmlns:ns1="http://schemas.microsoft.com/sharepoint/v3" xmlns:ns2="810fb89b-3607-4b65-a4b4-9fbe8607065e" xmlns:ns3="827e7169-f20d-4e9d-b2dc-17e22361bb4b" targetNamespace="http://schemas.microsoft.com/office/2006/metadata/properties" ma:root="true" ma:fieldsID="9326dbbde4886192fd607af9e0e12bdf" ns1:_="" ns2:_="" ns3:_="">
    <xsd:import namespace="http://schemas.microsoft.com/sharepoint/v3"/>
    <xsd:import namespace="810fb89b-3607-4b65-a4b4-9fbe8607065e"/>
    <xsd:import namespace="827e7169-f20d-4e9d-b2dc-17e22361bb4b"/>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0fb89b-3607-4b65-a4b4-9fbe860706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ee4fd0a-b474-4a32-a144-dd33b078337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7e7169-f20d-4e9d-b2dc-17e22361bb4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42531f6-5e6e-4976-b0f1-f92928dc2e22}" ma:internalName="TaxCatchAll" ma:showField="CatchAllData" ma:web="827e7169-f20d-4e9d-b2dc-17e22361bb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827e7169-f20d-4e9d-b2dc-17e22361bb4b" xsi:nil="true"/>
    <lcf76f155ced4ddcb4097134ff3c332f xmlns="810fb89b-3607-4b65-a4b4-9fbe8607065e">
      <Terms xmlns="http://schemas.microsoft.com/office/infopath/2007/PartnerControls"/>
    </lcf76f155ced4ddcb4097134ff3c332f>
    <_ip_UnifiedCompliancePolicyProperties xmlns="http://schemas.microsoft.com/sharepoint/v3" xsi:nil="true"/>
    <SharedWithUsers xmlns="827e7169-f20d-4e9d-b2dc-17e22361bb4b">
      <UserInfo>
        <DisplayName>Craig, Iain (Enterprise Risk Platform)</DisplayName>
        <AccountId>39</AccountId>
        <AccountType/>
      </UserInfo>
    </SharedWithUsers>
  </documentManagement>
</p:properties>
</file>

<file path=customXml/itemProps1.xml><?xml version="1.0" encoding="utf-8"?>
<ds:datastoreItem xmlns:ds="http://schemas.openxmlformats.org/officeDocument/2006/customXml" ds:itemID="{CCB3B5EC-9CC9-4129-A011-6ED1B52BB55B}">
  <ds:schemaRefs>
    <ds:schemaRef ds:uri="http://schemas.microsoft.com/sharepoint/v3/contenttype/forms"/>
  </ds:schemaRefs>
</ds:datastoreItem>
</file>

<file path=customXml/itemProps2.xml><?xml version="1.0" encoding="utf-8"?>
<ds:datastoreItem xmlns:ds="http://schemas.openxmlformats.org/officeDocument/2006/customXml" ds:itemID="{5792726D-AD00-4D1C-B5A8-D5BCDED43F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0fb89b-3607-4b65-a4b4-9fbe8607065e"/>
    <ds:schemaRef ds:uri="827e7169-f20d-4e9d-b2dc-17e22361bb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59FDF3-DFFE-427A-907E-3526CEF8A59E}">
  <ds:schemaRefs>
    <ds:schemaRef ds:uri="http://schemas.microsoft.com/office/2006/metadata/properties"/>
    <ds:schemaRef ds:uri="http://schemas.microsoft.com/office/infopath/2007/PartnerControls"/>
    <ds:schemaRef ds:uri="http://schemas.microsoft.com/sharepoint/v3"/>
    <ds:schemaRef ds:uri="827e7169-f20d-4e9d-b2dc-17e22361bb4b"/>
    <ds:schemaRef ds:uri="810fb89b-3607-4b65-a4b4-9fbe8607065e"/>
  </ds:schemaRefs>
</ds:datastoreItem>
</file>

<file path=docMetadata/LabelInfo.xml><?xml version="1.0" encoding="utf-8"?>
<clbl:labelList xmlns:clbl="http://schemas.microsoft.com/office/2020/mipLabelMetadata">
  <clbl:label id="{7bc792f8-6d75-423a-9981-629281829092}" enabled="1" method="Privileged" siteId="{3ded2960-214a-46ff-8cf4-611f125e2398}"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Control</vt:lpstr>
      <vt:lpstr>Contents</vt:lpstr>
      <vt:lpstr>nCino | Object Info</vt:lpstr>
      <vt:lpstr>nCino | Field Mappings</vt:lpstr>
      <vt:lpstr>Kafka | Field Mappings</vt:lpstr>
      <vt:lpstr>nCino | BigQuery Type Lookup</vt:lpstr>
      <vt:lpstr>nCino | Pick List Values</vt:lpstr>
      <vt:lpstr>DMW | Collateral Fields</vt:lpstr>
      <vt:lpstr>DMW | Collateral 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8516806</dc:creator>
  <cp:keywords/>
  <dc:description/>
  <cp:lastModifiedBy>Dangeti, Ratna Kumar (Credit Systems)</cp:lastModifiedBy>
  <cp:revision/>
  <dcterms:created xsi:type="dcterms:W3CDTF">2023-01-31T16:40:04Z</dcterms:created>
  <dcterms:modified xsi:type="dcterms:W3CDTF">2023-06-28T09:11:21Z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c792f8-6d75-423a-9981-629281829092_Enabled">
    <vt:lpwstr>true</vt:lpwstr>
  </property>
  <property fmtid="{D5CDD505-2E9C-101B-9397-08002B2CF9AE}" pid="3" name="MSIP_Label_7bc792f8-6d75-423a-9981-629281829092_SetDate">
    <vt:lpwstr>2023-02-07T08:14:26Z</vt:lpwstr>
  </property>
  <property fmtid="{D5CDD505-2E9C-101B-9397-08002B2CF9AE}" pid="4" name="MSIP_Label_7bc792f8-6d75-423a-9981-629281829092_Method">
    <vt:lpwstr>Privileged</vt:lpwstr>
  </property>
  <property fmtid="{D5CDD505-2E9C-101B-9397-08002B2CF9AE}" pid="5" name="MSIP_Label_7bc792f8-6d75-423a-9981-629281829092_Name">
    <vt:lpwstr>7bc792f8-6d75-423a-9981-629281829092</vt:lpwstr>
  </property>
  <property fmtid="{D5CDD505-2E9C-101B-9397-08002B2CF9AE}" pid="6" name="MSIP_Label_7bc792f8-6d75-423a-9981-629281829092_SiteId">
    <vt:lpwstr>3ded2960-214a-46ff-8cf4-611f125e2398</vt:lpwstr>
  </property>
  <property fmtid="{D5CDD505-2E9C-101B-9397-08002B2CF9AE}" pid="7" name="MSIP_Label_7bc792f8-6d75-423a-9981-629281829092_ActionId">
    <vt:lpwstr>62d6e56b-2227-4e85-86d7-d10a96a32b24</vt:lpwstr>
  </property>
  <property fmtid="{D5CDD505-2E9C-101B-9397-08002B2CF9AE}" pid="8" name="MSIP_Label_7bc792f8-6d75-423a-9981-629281829092_ContentBits">
    <vt:lpwstr>1</vt:lpwstr>
  </property>
  <property fmtid="{D5CDD505-2E9C-101B-9397-08002B2CF9AE}" pid="9" name="ContentTypeId">
    <vt:lpwstr>0x010100FBE482F69591404FA1308A4CC9910081</vt:lpwstr>
  </property>
  <property fmtid="{D5CDD505-2E9C-101B-9397-08002B2CF9AE}" pid="10" name="MediaServiceImageTags">
    <vt:lpwstr/>
  </property>
</Properties>
</file>